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O:\CITT\Cases\SIMA\RR-2025-008\Working Files\Research\Questionnaires\Questionnaires - Final\"/>
    </mc:Choice>
  </mc:AlternateContent>
  <xr:revisionPtr revIDLastSave="0" documentId="13_ncr:1_{C7A33A3D-40BA-4B86-ACD2-0E2E8D328DB7}" xr6:coauthVersionLast="47" xr6:coauthVersionMax="47" xr10:uidLastSave="{00000000-0000-0000-0000-000000000000}"/>
  <workbookProtection workbookAlgorithmName="SHA-512" workbookHashValue="9mHVnK1ZAvRzpdDWnWmavpx8EKq/G8YdxAVKkN777lpXdAeIKjOvjHLXjNCupsGSgLfyehDyRICEN3y6W+ScAQ==" workbookSaltValue="rZJYdBGMbnNUdfbTJqjTCQ==" workbookSpinCount="100000" lockStructure="1"/>
  <bookViews>
    <workbookView xWindow="-108" yWindow="-108" windowWidth="23256" windowHeight="12456" tabRatio="907" firstSheet="1" activeTab="1" xr2:uid="{C5891CD3-0E1B-4A35-B74B-8A6F66005F71}"/>
  </bookViews>
  <sheets>
    <sheet name="Variables" sheetId="80" state="hidden" r:id="rId1"/>
    <sheet name="Intro" sheetId="81" r:id="rId2"/>
    <sheet name="Info" sheetId="82" r:id="rId3"/>
    <sheet name="Public" sheetId="83" r:id="rId4"/>
    <sheet name="Grades•Nuances" sheetId="124" state="hidden" r:id="rId5"/>
    <sheet name="AddPub" sheetId="84" r:id="rId6"/>
    <sheet name="Pro" sheetId="120" r:id="rId7"/>
    <sheet name="Begin" sheetId="93" state="hidden" r:id="rId8"/>
    <sheet name="China•Chine" sheetId="105" r:id="rId9"/>
    <sheet name="US•ÉU" sheetId="121" r:id="rId10"/>
    <sheet name="Vietnam•Vietnam" sheetId="127" r:id="rId11"/>
    <sheet name="Thailand•Thaïlande" sheetId="128" r:id="rId12"/>
    <sheet name="Indonesia•Indonésie" sheetId="129" r:id="rId13"/>
    <sheet name="Malaysia•Malaisie" sheetId="130" r:id="rId14"/>
    <sheet name="Other•Autre" sheetId="125" r:id="rId15"/>
    <sheet name="End" sheetId="94" state="hidden" r:id="rId16"/>
    <sheet name="Invent•Stock" sheetId="92" r:id="rId17"/>
    <sheet name="AddPro" sheetId="123" r:id="rId18"/>
    <sheet name="Confirm" sheetId="90" r:id="rId19"/>
    <sheet name="Sheet2" sheetId="132" state="hidden" r:id="rId20"/>
    <sheet name="DB" sheetId="126" state="hidden" r:id="rId21"/>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7">AddPro!$B$1:$L$62</definedName>
    <definedName name="_xlnm.Print_Area" localSheetId="5">AddPub!$B$1:$L$62</definedName>
    <definedName name="_xlnm.Print_Area" localSheetId="8">'China•Chine'!$B$1:$L$66</definedName>
    <definedName name="_xlnm.Print_Area" localSheetId="18">Confirm!$B$1:$L$48</definedName>
    <definedName name="_xlnm.Print_Area" localSheetId="4">'Grades•Nuances'!$B$1:$L$35</definedName>
    <definedName name="_xlnm.Print_Area" localSheetId="12">'Indonesia•Indonésie'!$B$1:$L$66</definedName>
    <definedName name="_xlnm.Print_Area" localSheetId="2">Info!$B$1:$L$52</definedName>
    <definedName name="_xlnm.Print_Area" localSheetId="1">Intro!$B$1:$L$143</definedName>
    <definedName name="_xlnm.Print_Area" localSheetId="16">'Invent•Stock'!$B$1:$L$106</definedName>
    <definedName name="_xlnm.Print_Area" localSheetId="13">'Malaysia•Malaisie'!$B$1:$L$66</definedName>
    <definedName name="_xlnm.Print_Area" localSheetId="14">'Other•Autre'!$B$1:$L$66</definedName>
    <definedName name="_xlnm.Print_Area" localSheetId="6">Pro!$B$1:$L$93</definedName>
    <definedName name="_xlnm.Print_Area" localSheetId="3">Public!$B$1:$L$394</definedName>
    <definedName name="_xlnm.Print_Area" localSheetId="11">'Thailand•Thaïlande'!$B$1:$L$66</definedName>
    <definedName name="_xlnm.Print_Area" localSheetId="9">'US•ÉU'!$B$1:$L$66</definedName>
    <definedName name="_xlnm.Print_Area" localSheetId="10">'Vietnam•Vietnam'!$B$1:$L$66</definedName>
    <definedName name="_xlnm.Print_Titles" localSheetId="17">AddPro!$1:$7</definedName>
    <definedName name="_xlnm.Print_Titles" localSheetId="5">AddPub!$1:$7</definedName>
    <definedName name="_xlnm.Print_Titles" localSheetId="8">'China•Chine'!$1:$8</definedName>
    <definedName name="_xlnm.Print_Titles" localSheetId="18">Confirm!$1:$7</definedName>
    <definedName name="_xlnm.Print_Titles" localSheetId="4">'Grades•Nuances'!$1:$7</definedName>
    <definedName name="_xlnm.Print_Titles" localSheetId="12">'Indonesia•Indonésie'!$1:$7</definedName>
    <definedName name="_xlnm.Print_Titles" localSheetId="2">Info!$1:$7</definedName>
    <definedName name="_xlnm.Print_Titles" localSheetId="1">Intro!$1:$7</definedName>
    <definedName name="_xlnm.Print_Titles" localSheetId="16">'Invent•Stock'!$1:$7</definedName>
    <definedName name="_xlnm.Print_Titles" localSheetId="13">'Malaysia•Malaisie'!$1:$7</definedName>
    <definedName name="_xlnm.Print_Titles" localSheetId="14">'Other•Autre'!$1:$7</definedName>
    <definedName name="_xlnm.Print_Titles" localSheetId="6">Pro!$1:$7</definedName>
    <definedName name="_xlnm.Print_Titles" localSheetId="3">Public!$1:$7</definedName>
    <definedName name="_xlnm.Print_Titles" localSheetId="11">'Thailand•Thaïlande'!$1:$7</definedName>
    <definedName name="_xlnm.Print_Titles" localSheetId="9">'US•ÉU'!$1:$7</definedName>
    <definedName name="_xlnm.Print_Titles" localSheetId="10">'Vietnam•Vietnam'!$1:$7</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9" i="105" l="1"/>
  <c r="J39" i="105"/>
  <c r="I39" i="105"/>
  <c r="H39" i="105"/>
  <c r="G39" i="105"/>
  <c r="K36" i="105"/>
  <c r="J36" i="105"/>
  <c r="I36" i="105"/>
  <c r="H36" i="105"/>
  <c r="G36" i="105"/>
  <c r="K39" i="121"/>
  <c r="J39" i="121"/>
  <c r="I39" i="121"/>
  <c r="H39" i="121"/>
  <c r="G39" i="121"/>
  <c r="K36" i="121"/>
  <c r="J36" i="121"/>
  <c r="I36" i="121"/>
  <c r="H36" i="121"/>
  <c r="G36" i="121"/>
  <c r="K39" i="128"/>
  <c r="J39" i="128"/>
  <c r="I39" i="128"/>
  <c r="H39" i="128"/>
  <c r="G39" i="128"/>
  <c r="K36" i="128"/>
  <c r="J36" i="128"/>
  <c r="I36" i="128"/>
  <c r="H36" i="128"/>
  <c r="G36" i="128"/>
  <c r="K39" i="129"/>
  <c r="J39" i="129"/>
  <c r="I39" i="129"/>
  <c r="H39" i="129"/>
  <c r="G39" i="129"/>
  <c r="K36" i="129"/>
  <c r="J36" i="129"/>
  <c r="I36" i="129"/>
  <c r="H36" i="129"/>
  <c r="G36" i="129"/>
  <c r="K39" i="130"/>
  <c r="J39" i="130"/>
  <c r="I39" i="130"/>
  <c r="H39" i="130"/>
  <c r="G39" i="130"/>
  <c r="K36" i="130"/>
  <c r="J36" i="130"/>
  <c r="I36" i="130"/>
  <c r="H36" i="130"/>
  <c r="G36" i="130"/>
  <c r="K39" i="125"/>
  <c r="J39" i="125"/>
  <c r="I39" i="125"/>
  <c r="H39" i="125"/>
  <c r="G39" i="125"/>
  <c r="K36" i="125"/>
  <c r="J36" i="125"/>
  <c r="I36" i="125"/>
  <c r="H36" i="125"/>
  <c r="G36" i="125"/>
  <c r="K39" i="127"/>
  <c r="J39" i="127"/>
  <c r="I39" i="127"/>
  <c r="H39" i="127"/>
  <c r="G39" i="127"/>
  <c r="K36" i="127"/>
  <c r="J36" i="127"/>
  <c r="I36" i="127"/>
  <c r="H36" i="127"/>
  <c r="G36" i="127"/>
  <c r="K40" i="92"/>
  <c r="J40" i="92"/>
  <c r="I40" i="92"/>
  <c r="H40" i="92"/>
  <c r="G40" i="92"/>
  <c r="K37" i="92"/>
  <c r="J37" i="92"/>
  <c r="I37" i="92"/>
  <c r="H37" i="92"/>
  <c r="G37" i="92"/>
  <c r="K31" i="92"/>
  <c r="J31" i="92"/>
  <c r="I31" i="92"/>
  <c r="H31" i="92"/>
  <c r="G31" i="92"/>
  <c r="H29" i="92"/>
  <c r="I29" i="92"/>
  <c r="J29" i="92"/>
  <c r="K29" i="92"/>
  <c r="H30" i="92"/>
  <c r="I30" i="92"/>
  <c r="J30" i="92"/>
  <c r="K30" i="92"/>
  <c r="G30" i="92"/>
  <c r="G29" i="92"/>
  <c r="G39" i="90"/>
  <c r="H39" i="90"/>
  <c r="I39" i="90"/>
  <c r="J39" i="90"/>
  <c r="F39" i="90"/>
  <c r="B24" i="125" l="1"/>
  <c r="G42" i="90"/>
  <c r="H42" i="90"/>
  <c r="I42" i="90"/>
  <c r="J42" i="90"/>
  <c r="F42" i="90"/>
  <c r="G41" i="90"/>
  <c r="H41" i="90"/>
  <c r="I41" i="90"/>
  <c r="J41" i="90"/>
  <c r="F41" i="90"/>
  <c r="G38" i="90"/>
  <c r="H38" i="90"/>
  <c r="I38" i="90"/>
  <c r="J38" i="90"/>
  <c r="F38" i="90"/>
  <c r="G40" i="90"/>
  <c r="H40" i="90"/>
  <c r="I40" i="90"/>
  <c r="J40" i="90"/>
  <c r="F40" i="90"/>
  <c r="B24" i="105"/>
  <c r="Y46" i="126" l="1"/>
  <c r="Z46" i="126"/>
  <c r="AA46" i="126"/>
  <c r="AB46" i="126"/>
  <c r="Y47" i="126"/>
  <c r="Z47" i="126"/>
  <c r="AA47" i="126"/>
  <c r="AB47" i="126"/>
  <c r="Y48" i="126"/>
  <c r="Z48" i="126"/>
  <c r="AA48" i="126"/>
  <c r="AB48" i="126"/>
  <c r="Y49" i="126"/>
  <c r="Z49" i="126"/>
  <c r="AA49" i="126"/>
  <c r="AB49" i="126"/>
  <c r="X49" i="126"/>
  <c r="X48" i="126"/>
  <c r="X47" i="126"/>
  <c r="X46" i="126"/>
  <c r="S46" i="126"/>
  <c r="T46" i="126"/>
  <c r="U46" i="126"/>
  <c r="V46" i="126"/>
  <c r="S47" i="126"/>
  <c r="T47" i="126"/>
  <c r="U47" i="126"/>
  <c r="V47" i="126"/>
  <c r="S48" i="126"/>
  <c r="T48" i="126"/>
  <c r="U48" i="126"/>
  <c r="V48" i="126"/>
  <c r="S49" i="126"/>
  <c r="T49" i="126"/>
  <c r="U49" i="126"/>
  <c r="V49" i="126"/>
  <c r="R49" i="126"/>
  <c r="R48" i="126"/>
  <c r="R47" i="126"/>
  <c r="R46" i="126"/>
  <c r="M46" i="126"/>
  <c r="Y42" i="126"/>
  <c r="Z42" i="126"/>
  <c r="AA42" i="126"/>
  <c r="AB42" i="126"/>
  <c r="Y43" i="126"/>
  <c r="Z43" i="126"/>
  <c r="AA43" i="126"/>
  <c r="AB43" i="126"/>
  <c r="Y44" i="126"/>
  <c r="Z44" i="126"/>
  <c r="AA44" i="126"/>
  <c r="AB44" i="126"/>
  <c r="Y45" i="126"/>
  <c r="Z45" i="126"/>
  <c r="AA45" i="126"/>
  <c r="AB45" i="126"/>
  <c r="X45" i="126"/>
  <c r="X44" i="126"/>
  <c r="X43" i="126"/>
  <c r="X42" i="126"/>
  <c r="S42" i="126"/>
  <c r="T42" i="126"/>
  <c r="U42" i="126"/>
  <c r="V42" i="126"/>
  <c r="S43" i="126"/>
  <c r="T43" i="126"/>
  <c r="U43" i="126"/>
  <c r="V43" i="126"/>
  <c r="S44" i="126"/>
  <c r="T44" i="126"/>
  <c r="U44" i="126"/>
  <c r="V44" i="126"/>
  <c r="S45" i="126"/>
  <c r="T45" i="126"/>
  <c r="U45" i="126"/>
  <c r="V45" i="126"/>
  <c r="R45" i="126"/>
  <c r="R44" i="126"/>
  <c r="R43" i="126"/>
  <c r="R42" i="126"/>
  <c r="Y38" i="126"/>
  <c r="Z38" i="126"/>
  <c r="AA38" i="126"/>
  <c r="AB38" i="126"/>
  <c r="Y39" i="126"/>
  <c r="Z39" i="126"/>
  <c r="AA39" i="126"/>
  <c r="AB39" i="126"/>
  <c r="Y40" i="126"/>
  <c r="Z40" i="126"/>
  <c r="AA40" i="126"/>
  <c r="AB40" i="126"/>
  <c r="Y41" i="126"/>
  <c r="Z41" i="126"/>
  <c r="AA41" i="126"/>
  <c r="AB41" i="126"/>
  <c r="X41" i="126"/>
  <c r="X40" i="126"/>
  <c r="X39" i="126"/>
  <c r="X38" i="126"/>
  <c r="S38" i="126"/>
  <c r="T38" i="126"/>
  <c r="U38" i="126"/>
  <c r="V38" i="126"/>
  <c r="S39" i="126"/>
  <c r="T39" i="126"/>
  <c r="U39" i="126"/>
  <c r="V39" i="126"/>
  <c r="S40" i="126"/>
  <c r="T40" i="126"/>
  <c r="U40" i="126"/>
  <c r="V40" i="126"/>
  <c r="S41" i="126"/>
  <c r="T41" i="126"/>
  <c r="U41" i="126"/>
  <c r="V41" i="126"/>
  <c r="R41" i="126"/>
  <c r="R40" i="126"/>
  <c r="R39" i="126"/>
  <c r="R38" i="126"/>
  <c r="Y34" i="126"/>
  <c r="Z34" i="126"/>
  <c r="AA34" i="126"/>
  <c r="AB34" i="126"/>
  <c r="Y35" i="126"/>
  <c r="Z35" i="126"/>
  <c r="AA35" i="126"/>
  <c r="AB35" i="126"/>
  <c r="Y36" i="126"/>
  <c r="Z36" i="126"/>
  <c r="AA36" i="126"/>
  <c r="AB36" i="126"/>
  <c r="Y37" i="126"/>
  <c r="Z37" i="126"/>
  <c r="AA37" i="126"/>
  <c r="AB37" i="126"/>
  <c r="X37" i="126"/>
  <c r="X36" i="126"/>
  <c r="X35" i="126"/>
  <c r="X34" i="126"/>
  <c r="S34" i="126"/>
  <c r="T34" i="126"/>
  <c r="U34" i="126"/>
  <c r="V34" i="126"/>
  <c r="S35" i="126"/>
  <c r="T35" i="126"/>
  <c r="U35" i="126"/>
  <c r="V35" i="126"/>
  <c r="S36" i="126"/>
  <c r="T36" i="126"/>
  <c r="U36" i="126"/>
  <c r="V36" i="126"/>
  <c r="S37" i="126"/>
  <c r="T37" i="126"/>
  <c r="U37" i="126"/>
  <c r="V37" i="126"/>
  <c r="R37" i="126"/>
  <c r="R36" i="126"/>
  <c r="R35" i="126"/>
  <c r="R34" i="126"/>
  <c r="Y30" i="126"/>
  <c r="Z30" i="126"/>
  <c r="AA30" i="126"/>
  <c r="AB30" i="126"/>
  <c r="Y31" i="126"/>
  <c r="Z31" i="126"/>
  <c r="AA31" i="126"/>
  <c r="AB31" i="126"/>
  <c r="Y32" i="126"/>
  <c r="Z32" i="126"/>
  <c r="AA32" i="126"/>
  <c r="AB32" i="126"/>
  <c r="Y33" i="126"/>
  <c r="Z33" i="126"/>
  <c r="AA33" i="126"/>
  <c r="AB33" i="126"/>
  <c r="X33" i="126"/>
  <c r="X32" i="126"/>
  <c r="X31" i="126"/>
  <c r="X30" i="126"/>
  <c r="S30" i="126"/>
  <c r="T30" i="126"/>
  <c r="U30" i="126"/>
  <c r="V30" i="126"/>
  <c r="S31" i="126"/>
  <c r="T31" i="126"/>
  <c r="U31" i="126"/>
  <c r="V31" i="126"/>
  <c r="S32" i="126"/>
  <c r="T32" i="126"/>
  <c r="U32" i="126"/>
  <c r="V32" i="126"/>
  <c r="S33" i="126"/>
  <c r="T33" i="126"/>
  <c r="U33" i="126"/>
  <c r="V33" i="126"/>
  <c r="R33" i="126"/>
  <c r="R32" i="126"/>
  <c r="R31" i="126"/>
  <c r="R30" i="126"/>
  <c r="Y26" i="126"/>
  <c r="Z26" i="126"/>
  <c r="AA26" i="126"/>
  <c r="AB26" i="126"/>
  <c r="Y27" i="126"/>
  <c r="Z27" i="126"/>
  <c r="AA27" i="126"/>
  <c r="AB27" i="126"/>
  <c r="Y28" i="126"/>
  <c r="Z28" i="126"/>
  <c r="AA28" i="126"/>
  <c r="AB28" i="126"/>
  <c r="Y29" i="126"/>
  <c r="Z29" i="126"/>
  <c r="AA29" i="126"/>
  <c r="AB29" i="126"/>
  <c r="X29" i="126"/>
  <c r="X28" i="126"/>
  <c r="X27" i="126"/>
  <c r="X26" i="126"/>
  <c r="S26" i="126"/>
  <c r="T26" i="126"/>
  <c r="U26" i="126"/>
  <c r="V26" i="126"/>
  <c r="S27" i="126"/>
  <c r="T27" i="126"/>
  <c r="U27" i="126"/>
  <c r="V27" i="126"/>
  <c r="S28" i="126"/>
  <c r="T28" i="126"/>
  <c r="U28" i="126"/>
  <c r="V28" i="126"/>
  <c r="S29" i="126"/>
  <c r="T29" i="126"/>
  <c r="U29" i="126"/>
  <c r="V29" i="126"/>
  <c r="R29" i="126"/>
  <c r="R28" i="126"/>
  <c r="R27" i="126"/>
  <c r="R26" i="126"/>
  <c r="Y22" i="126"/>
  <c r="Z22" i="126"/>
  <c r="AA22" i="126"/>
  <c r="AB22" i="126"/>
  <c r="Y23" i="126"/>
  <c r="Z23" i="126"/>
  <c r="AA23" i="126"/>
  <c r="AB23" i="126"/>
  <c r="Y24" i="126"/>
  <c r="Z24" i="126"/>
  <c r="AA24" i="126"/>
  <c r="AB24" i="126"/>
  <c r="Y25" i="126"/>
  <c r="Z25" i="126"/>
  <c r="AA25" i="126"/>
  <c r="AB25" i="126"/>
  <c r="X25" i="126"/>
  <c r="X24" i="126"/>
  <c r="X23" i="126"/>
  <c r="X22" i="126"/>
  <c r="S22" i="126"/>
  <c r="T22" i="126"/>
  <c r="U22" i="126"/>
  <c r="V22" i="126"/>
  <c r="S23" i="126"/>
  <c r="T23" i="126"/>
  <c r="U23" i="126"/>
  <c r="V23" i="126"/>
  <c r="S24" i="126"/>
  <c r="T24" i="126"/>
  <c r="U24" i="126"/>
  <c r="V24" i="126"/>
  <c r="S25" i="126"/>
  <c r="T25" i="126"/>
  <c r="U25" i="126"/>
  <c r="V25" i="126"/>
  <c r="R25" i="126"/>
  <c r="R24" i="126"/>
  <c r="R23" i="126"/>
  <c r="R22" i="126"/>
  <c r="E24" i="126" l="1"/>
  <c r="E25" i="126"/>
  <c r="E26" i="126" s="1"/>
  <c r="E27" i="126" s="1"/>
  <c r="E28" i="126" s="1"/>
  <c r="E29" i="126" s="1"/>
  <c r="E30" i="126" s="1"/>
  <c r="E31" i="126" s="1"/>
  <c r="E32" i="126" s="1"/>
  <c r="E33" i="126" s="1"/>
  <c r="E34" i="126" s="1"/>
  <c r="E35" i="126" s="1"/>
  <c r="E36" i="126" s="1"/>
  <c r="E37" i="126" s="1"/>
  <c r="E38" i="126" s="1"/>
  <c r="E39" i="126" s="1"/>
  <c r="E40" i="126" s="1"/>
  <c r="E41" i="126" s="1"/>
  <c r="E42" i="126" s="1"/>
  <c r="E43" i="126" s="1"/>
  <c r="E44" i="126" s="1"/>
  <c r="E45" i="126" s="1"/>
  <c r="E46" i="126" s="1"/>
  <c r="E47" i="126" s="1"/>
  <c r="E48" i="126" s="1"/>
  <c r="E49" i="126" s="1"/>
  <c r="E23" i="126"/>
  <c r="E22" i="126"/>
  <c r="C24" i="126"/>
  <c r="C25" i="126"/>
  <c r="C26" i="126"/>
  <c r="C27" i="126"/>
  <c r="C28" i="126"/>
  <c r="C29" i="126"/>
  <c r="C30" i="126"/>
  <c r="C31" i="126"/>
  <c r="C32" i="126"/>
  <c r="C33" i="126"/>
  <c r="C34" i="126"/>
  <c r="C35" i="126"/>
  <c r="C36" i="126"/>
  <c r="C37" i="126"/>
  <c r="C38" i="126"/>
  <c r="C39" i="126"/>
  <c r="C40" i="126"/>
  <c r="C41" i="126"/>
  <c r="C42" i="126"/>
  <c r="C43" i="126"/>
  <c r="C44" i="126"/>
  <c r="C45" i="126"/>
  <c r="C46" i="126"/>
  <c r="C47" i="126"/>
  <c r="C48" i="126"/>
  <c r="C49" i="126"/>
  <c r="B24" i="126"/>
  <c r="B25" i="126" s="1"/>
  <c r="B26" i="126" s="1"/>
  <c r="B27" i="126" s="1"/>
  <c r="B28" i="126" s="1"/>
  <c r="B29" i="126" s="1"/>
  <c r="B30" i="126" s="1"/>
  <c r="B31" i="126" s="1"/>
  <c r="B32" i="126" s="1"/>
  <c r="B33" i="126" s="1"/>
  <c r="B34" i="126" s="1"/>
  <c r="B35" i="126" s="1"/>
  <c r="B36" i="126" s="1"/>
  <c r="B37" i="126" s="1"/>
  <c r="B38" i="126" s="1"/>
  <c r="B39" i="126" s="1"/>
  <c r="B40" i="126" s="1"/>
  <c r="B41" i="126" s="1"/>
  <c r="B42" i="126" s="1"/>
  <c r="B43" i="126" s="1"/>
  <c r="B44" i="126" s="1"/>
  <c r="B45" i="126" s="1"/>
  <c r="B46" i="126" s="1"/>
  <c r="B47" i="126" s="1"/>
  <c r="B48" i="126" s="1"/>
  <c r="B49" i="126" s="1"/>
  <c r="C23" i="126"/>
  <c r="C22" i="126"/>
  <c r="B23" i="126"/>
  <c r="B22" i="126"/>
  <c r="K8" i="126" l="1"/>
  <c r="L8" i="126"/>
  <c r="M8" i="126"/>
  <c r="N8" i="126"/>
  <c r="J8" i="126"/>
  <c r="K9" i="126"/>
  <c r="L9" i="126"/>
  <c r="M9" i="126"/>
  <c r="N9" i="126"/>
  <c r="J9" i="126"/>
  <c r="E42" i="90"/>
  <c r="E37" i="90"/>
  <c r="E38" i="90"/>
  <c r="E39" i="90"/>
  <c r="E40" i="90"/>
  <c r="E41" i="90"/>
  <c r="C42" i="81"/>
  <c r="B41" i="81"/>
  <c r="B26" i="82"/>
  <c r="C39" i="81"/>
  <c r="C38" i="81"/>
  <c r="G23" i="125" l="1"/>
  <c r="G23" i="129"/>
  <c r="G23" i="130"/>
  <c r="H52" i="130"/>
  <c r="G52" i="130"/>
  <c r="D52" i="130"/>
  <c r="E52" i="130" s="1"/>
  <c r="F52" i="130" s="1"/>
  <c r="K44" i="130"/>
  <c r="J44" i="130"/>
  <c r="I44" i="130"/>
  <c r="H44" i="130"/>
  <c r="G44" i="130"/>
  <c r="K43" i="130"/>
  <c r="J43" i="130"/>
  <c r="I43" i="130"/>
  <c r="H43" i="130"/>
  <c r="G43" i="130"/>
  <c r="K42" i="130"/>
  <c r="J42" i="130"/>
  <c r="I42" i="130"/>
  <c r="H42" i="130"/>
  <c r="G42" i="130"/>
  <c r="P40" i="130"/>
  <c r="O40" i="130"/>
  <c r="K32" i="130"/>
  <c r="J32" i="130"/>
  <c r="I32" i="130"/>
  <c r="H32" i="130"/>
  <c r="G32" i="130"/>
  <c r="K27" i="130"/>
  <c r="J27" i="130"/>
  <c r="G27" i="130"/>
  <c r="H27" i="130" s="1"/>
  <c r="I27" i="130" s="1"/>
  <c r="H52" i="129"/>
  <c r="G52" i="129"/>
  <c r="D52" i="129"/>
  <c r="E52" i="129" s="1"/>
  <c r="F52" i="129" s="1"/>
  <c r="K44" i="129"/>
  <c r="J44" i="129"/>
  <c r="I44" i="129"/>
  <c r="H44" i="129"/>
  <c r="G44" i="129"/>
  <c r="K43" i="129"/>
  <c r="J43" i="129"/>
  <c r="I43" i="129"/>
  <c r="H43" i="129"/>
  <c r="G43" i="129"/>
  <c r="G45" i="129" s="1"/>
  <c r="K42" i="129"/>
  <c r="J42" i="129"/>
  <c r="I42" i="129"/>
  <c r="H42" i="129"/>
  <c r="G42" i="129"/>
  <c r="P40" i="129"/>
  <c r="O40" i="129"/>
  <c r="K32" i="129"/>
  <c r="J32" i="129"/>
  <c r="I32" i="129"/>
  <c r="H32" i="129"/>
  <c r="G32" i="129"/>
  <c r="K27" i="129"/>
  <c r="J27" i="129"/>
  <c r="G27" i="129"/>
  <c r="H27" i="129" s="1"/>
  <c r="I27" i="129" s="1"/>
  <c r="G23" i="128"/>
  <c r="G23" i="127"/>
  <c r="H52" i="128"/>
  <c r="G52" i="128"/>
  <c r="D52" i="128"/>
  <c r="E52" i="128" s="1"/>
  <c r="F52" i="128" s="1"/>
  <c r="K44" i="128"/>
  <c r="J44" i="128"/>
  <c r="I44" i="128"/>
  <c r="H44" i="128"/>
  <c r="G44" i="128"/>
  <c r="K43" i="128"/>
  <c r="J43" i="128"/>
  <c r="I43" i="128"/>
  <c r="H43" i="128"/>
  <c r="G43" i="128"/>
  <c r="K42" i="128"/>
  <c r="J42" i="128"/>
  <c r="I42" i="128"/>
  <c r="H42" i="128"/>
  <c r="G42" i="128"/>
  <c r="P40" i="128"/>
  <c r="O40" i="128"/>
  <c r="K32" i="128"/>
  <c r="N7" i="126" s="1"/>
  <c r="J32" i="128"/>
  <c r="M7" i="126" s="1"/>
  <c r="I32" i="128"/>
  <c r="L7" i="126" s="1"/>
  <c r="H32" i="128"/>
  <c r="K7" i="126" s="1"/>
  <c r="G32" i="128"/>
  <c r="J7" i="126" s="1"/>
  <c r="K27" i="128"/>
  <c r="J27" i="128"/>
  <c r="G27" i="128"/>
  <c r="H27" i="128" s="1"/>
  <c r="I27" i="128" s="1"/>
  <c r="H52" i="127"/>
  <c r="G52" i="127"/>
  <c r="D52" i="127"/>
  <c r="E52" i="127" s="1"/>
  <c r="F52" i="127" s="1"/>
  <c r="K44" i="127"/>
  <c r="J44" i="127"/>
  <c r="I44" i="127"/>
  <c r="H44" i="127"/>
  <c r="G44" i="127"/>
  <c r="K43" i="127"/>
  <c r="J43" i="127"/>
  <c r="I43" i="127"/>
  <c r="H43" i="127"/>
  <c r="G43" i="127"/>
  <c r="K42" i="127"/>
  <c r="J42" i="127"/>
  <c r="I42" i="127"/>
  <c r="H42" i="127"/>
  <c r="G42" i="127"/>
  <c r="P40" i="127"/>
  <c r="O40" i="127"/>
  <c r="K32" i="127"/>
  <c r="J32" i="127"/>
  <c r="I32" i="127"/>
  <c r="H32" i="127"/>
  <c r="G32" i="127"/>
  <c r="J6" i="126" s="1"/>
  <c r="K27" i="127"/>
  <c r="J27" i="127"/>
  <c r="G27" i="127"/>
  <c r="H27" i="127" s="1"/>
  <c r="I27" i="127" s="1"/>
  <c r="K45" i="127" l="1"/>
  <c r="N6" i="126"/>
  <c r="M6" i="126"/>
  <c r="K6" i="126"/>
  <c r="L6" i="126"/>
  <c r="K45" i="130"/>
  <c r="G45" i="130"/>
  <c r="H45" i="130"/>
  <c r="I45" i="130"/>
  <c r="J45" i="130"/>
  <c r="H45" i="129"/>
  <c r="I45" i="129"/>
  <c r="J45" i="129"/>
  <c r="K45" i="129"/>
  <c r="H45" i="128"/>
  <c r="G45" i="128"/>
  <c r="I45" i="128"/>
  <c r="K45" i="128"/>
  <c r="J45" i="128"/>
  <c r="G45" i="127"/>
  <c r="H45" i="127"/>
  <c r="I45" i="127"/>
  <c r="J45" i="127"/>
  <c r="K62" i="126"/>
  <c r="L62" i="126"/>
  <c r="M62" i="126"/>
  <c r="N62" i="126"/>
  <c r="J62" i="126"/>
  <c r="F62" i="126"/>
  <c r="G62" i="126"/>
  <c r="H62" i="126"/>
  <c r="I62" i="126"/>
  <c r="E62" i="126"/>
  <c r="H15" i="126" l="1"/>
  <c r="H13" i="126"/>
  <c r="H12" i="126"/>
  <c r="H11" i="126"/>
  <c r="H10" i="126"/>
  <c r="H5" i="126"/>
  <c r="B5" i="126"/>
  <c r="B62" i="126" l="1"/>
  <c r="B6" i="126"/>
  <c r="B7" i="126" s="1"/>
  <c r="B8" i="126" s="1"/>
  <c r="B9" i="126" s="1"/>
  <c r="B10" i="126" s="1"/>
  <c r="B11" i="126" s="1"/>
  <c r="B12" i="126" s="1"/>
  <c r="B13" i="126" s="1"/>
  <c r="H6" i="126"/>
  <c r="H7" i="126" s="1"/>
  <c r="H8" i="126" s="1"/>
  <c r="H9" i="126" s="1"/>
  <c r="K44" i="121"/>
  <c r="J44" i="121"/>
  <c r="I44" i="121"/>
  <c r="H44" i="121"/>
  <c r="H33" i="92" s="1"/>
  <c r="G44" i="121"/>
  <c r="G33" i="92" s="1"/>
  <c r="K43" i="121"/>
  <c r="K32" i="92" s="1"/>
  <c r="K34" i="92" s="1"/>
  <c r="J43" i="121"/>
  <c r="J32" i="92" s="1"/>
  <c r="J34" i="92" s="1"/>
  <c r="I43" i="121"/>
  <c r="I32" i="92" s="1"/>
  <c r="I34" i="92" s="1"/>
  <c r="H43" i="121"/>
  <c r="H32" i="92" s="1"/>
  <c r="H34" i="92" s="1"/>
  <c r="K44" i="125"/>
  <c r="J44" i="125"/>
  <c r="I44" i="125"/>
  <c r="H44" i="125"/>
  <c r="G44" i="125"/>
  <c r="K43" i="125"/>
  <c r="J43" i="125"/>
  <c r="I43" i="125"/>
  <c r="H43" i="125"/>
  <c r="K44" i="105"/>
  <c r="J44" i="105"/>
  <c r="I44" i="105"/>
  <c r="H44" i="105"/>
  <c r="G44" i="105"/>
  <c r="K43" i="105"/>
  <c r="J43" i="105"/>
  <c r="I43" i="105"/>
  <c r="H43" i="105"/>
  <c r="G43" i="121"/>
  <c r="G43" i="125"/>
  <c r="G43" i="105"/>
  <c r="P40" i="121"/>
  <c r="P40" i="125"/>
  <c r="P40" i="105"/>
  <c r="O40" i="121"/>
  <c r="O40" i="125"/>
  <c r="O40" i="105"/>
  <c r="B40" i="105" s="1"/>
  <c r="E46" i="90" s="1"/>
  <c r="K42" i="121"/>
  <c r="J42" i="121"/>
  <c r="I42" i="121"/>
  <c r="H42" i="121"/>
  <c r="G42" i="121"/>
  <c r="K42" i="125"/>
  <c r="J42" i="125"/>
  <c r="I42" i="125"/>
  <c r="H42" i="125"/>
  <c r="G42" i="125"/>
  <c r="K42" i="105"/>
  <c r="J42" i="105"/>
  <c r="I42" i="105"/>
  <c r="H42" i="105"/>
  <c r="G42" i="105"/>
  <c r="I33" i="92" l="1"/>
  <c r="K33" i="92"/>
  <c r="J33" i="92"/>
  <c r="G32" i="92"/>
  <c r="G34" i="92" s="1"/>
  <c r="F46" i="90"/>
  <c r="B15" i="126"/>
  <c r="B14" i="126"/>
  <c r="B40" i="128"/>
  <c r="B40" i="129"/>
  <c r="B40" i="130"/>
  <c r="B40" i="125"/>
  <c r="B40" i="127"/>
  <c r="B40" i="121"/>
  <c r="H52" i="125" l="1"/>
  <c r="G52" i="125"/>
  <c r="D52" i="125"/>
  <c r="E52" i="125" s="1"/>
  <c r="F52" i="125" s="1"/>
  <c r="K45" i="125"/>
  <c r="J45" i="125"/>
  <c r="I45" i="125"/>
  <c r="H45" i="125"/>
  <c r="G45" i="125"/>
  <c r="K32" i="125"/>
  <c r="J32" i="125"/>
  <c r="I32" i="125"/>
  <c r="H32" i="125"/>
  <c r="G32" i="125"/>
  <c r="K27" i="125"/>
  <c r="J27" i="125"/>
  <c r="G27" i="125"/>
  <c r="H27" i="125" s="1"/>
  <c r="I27" i="125" s="1"/>
  <c r="B82" i="120"/>
  <c r="B68" i="120"/>
  <c r="J14" i="126" l="1"/>
  <c r="J11" i="126"/>
  <c r="K11" i="126"/>
  <c r="L11" i="126"/>
  <c r="M11" i="126"/>
  <c r="N11" i="126"/>
  <c r="B21" i="82"/>
  <c r="B106" i="81" l="1"/>
  <c r="B104" i="81"/>
  <c r="B102" i="81"/>
  <c r="B100" i="81"/>
  <c r="B98" i="81"/>
  <c r="D30" i="92"/>
  <c r="B29" i="92"/>
  <c r="D33" i="92"/>
  <c r="B32" i="92"/>
  <c r="B86" i="81"/>
  <c r="B23" i="123"/>
  <c r="B33" i="123"/>
  <c r="B43" i="123"/>
  <c r="B53" i="123"/>
  <c r="B23" i="84"/>
  <c r="B33" i="84"/>
  <c r="B43" i="84"/>
  <c r="B53" i="84"/>
  <c r="B13" i="123"/>
  <c r="D12" i="123"/>
  <c r="C12" i="123"/>
  <c r="B13" i="84"/>
  <c r="D12" i="84"/>
  <c r="C12" i="84"/>
  <c r="B34" i="82"/>
  <c r="B149" i="83"/>
  <c r="I48" i="92"/>
  <c r="G48" i="92"/>
  <c r="K48" i="92"/>
  <c r="H48" i="92"/>
  <c r="J48" i="92"/>
  <c r="G50" i="92" l="1"/>
  <c r="B13" i="90"/>
  <c r="O52" i="81"/>
  <c r="P52" i="81"/>
  <c r="P51" i="81"/>
  <c r="O51" i="81"/>
  <c r="O251" i="83"/>
  <c r="O238" i="83"/>
  <c r="O225" i="83"/>
  <c r="B51" i="81"/>
  <c r="O15" i="83" l="1"/>
  <c r="B21" i="83"/>
  <c r="B19" i="83"/>
  <c r="B18" i="83"/>
  <c r="B17" i="83"/>
  <c r="J11" i="90"/>
  <c r="H322" i="83"/>
  <c r="I128" i="83"/>
  <c r="P251" i="83"/>
  <c r="P69" i="83"/>
  <c r="D38" i="82"/>
  <c r="B38" i="82"/>
  <c r="G11" i="126" l="1"/>
  <c r="O340" i="83" l="1"/>
  <c r="O327" i="83"/>
  <c r="H10" i="81"/>
  <c r="B10" i="81"/>
  <c r="K15" i="124" l="1"/>
  <c r="I15" i="124"/>
  <c r="G15" i="124"/>
  <c r="F15" i="124"/>
  <c r="E15" i="124"/>
  <c r="D15" i="124"/>
  <c r="B15" i="124"/>
  <c r="O13" i="124"/>
  <c r="D28" i="82" l="1"/>
  <c r="G47" i="90" l="1"/>
  <c r="K15" i="126" s="1"/>
  <c r="H47" i="90"/>
  <c r="L15" i="126" s="1"/>
  <c r="I47" i="90"/>
  <c r="M15" i="126" s="1"/>
  <c r="J47" i="90"/>
  <c r="N15" i="126" s="1"/>
  <c r="G36" i="90"/>
  <c r="K5" i="126" s="1"/>
  <c r="H36" i="90"/>
  <c r="L5" i="126" s="1"/>
  <c r="I36" i="90"/>
  <c r="M5" i="126" s="1"/>
  <c r="J36" i="90"/>
  <c r="N5" i="126" s="1"/>
  <c r="G37" i="90"/>
  <c r="K10" i="126" s="1"/>
  <c r="H37" i="90"/>
  <c r="L10" i="126" s="1"/>
  <c r="I37" i="90"/>
  <c r="M10" i="126" s="1"/>
  <c r="J37" i="90"/>
  <c r="N10" i="126" s="1"/>
  <c r="F36" i="90"/>
  <c r="J5" i="126" s="1"/>
  <c r="F37" i="90"/>
  <c r="J10" i="126" s="1"/>
  <c r="F47" i="90"/>
  <c r="J15" i="126" s="1"/>
  <c r="P84" i="83"/>
  <c r="P293" i="83"/>
  <c r="P280" i="83"/>
  <c r="P238" i="83"/>
  <c r="P183" i="83"/>
  <c r="P307" i="83"/>
  <c r="D35" i="105"/>
  <c r="D35" i="129" l="1"/>
  <c r="D41" i="129" s="1"/>
  <c r="D35" i="130"/>
  <c r="D41" i="130" s="1"/>
  <c r="D41" i="105"/>
  <c r="D35" i="127"/>
  <c r="D41" i="127" s="1"/>
  <c r="D35" i="128"/>
  <c r="D41" i="128" s="1"/>
  <c r="D38" i="105"/>
  <c r="D35" i="125"/>
  <c r="D41" i="125" s="1"/>
  <c r="B29" i="105"/>
  <c r="B29" i="129" l="1"/>
  <c r="B29" i="130"/>
  <c r="D38" i="130"/>
  <c r="D38" i="129"/>
  <c r="D38" i="128"/>
  <c r="D38" i="127"/>
  <c r="B29" i="128"/>
  <c r="B29" i="127"/>
  <c r="D44" i="105"/>
  <c r="D38" i="125"/>
  <c r="B29" i="125"/>
  <c r="B29" i="121"/>
  <c r="D44" i="129" l="1"/>
  <c r="D44" i="130"/>
  <c r="D44" i="128"/>
  <c r="D44" i="127"/>
  <c r="D44" i="125"/>
  <c r="B6" i="82"/>
  <c r="B6" i="81"/>
  <c r="O293" i="83"/>
  <c r="O280" i="83"/>
  <c r="O49" i="81"/>
  <c r="P98" i="83"/>
  <c r="O98" i="83"/>
  <c r="O84" i="83"/>
  <c r="B6" i="129" l="1"/>
  <c r="B6" i="130"/>
  <c r="B6" i="127"/>
  <c r="B6" i="128"/>
  <c r="B6" i="124"/>
  <c r="B6" i="125"/>
  <c r="D39" i="80"/>
  <c r="D40" i="80"/>
  <c r="D42" i="80"/>
  <c r="D43" i="80"/>
  <c r="D45" i="80"/>
  <c r="D32" i="105"/>
  <c r="D30" i="105"/>
  <c r="O23" i="120"/>
  <c r="D32" i="128" l="1"/>
  <c r="D32" i="130"/>
  <c r="D32" i="129"/>
  <c r="D30" i="128"/>
  <c r="D30" i="129"/>
  <c r="D30" i="130"/>
  <c r="D32" i="125"/>
  <c r="D32" i="127"/>
  <c r="D30" i="125"/>
  <c r="D30" i="127"/>
  <c r="B18" i="90" l="1"/>
  <c r="E36" i="90"/>
  <c r="B20" i="105"/>
  <c r="B29" i="90"/>
  <c r="B9" i="90"/>
  <c r="B8" i="90"/>
  <c r="B8" i="123"/>
  <c r="D39" i="92"/>
  <c r="D36" i="92"/>
  <c r="B23" i="105"/>
  <c r="B20" i="129" l="1"/>
  <c r="B20" i="130"/>
  <c r="B20" i="125"/>
  <c r="B20" i="127"/>
  <c r="B20" i="128"/>
  <c r="B23" i="121"/>
  <c r="G23" i="121"/>
  <c r="B23" i="129" l="1"/>
  <c r="B23" i="130"/>
  <c r="B23" i="125"/>
  <c r="B23" i="127"/>
  <c r="B23" i="128"/>
  <c r="D45" i="105"/>
  <c r="O35" i="105"/>
  <c r="P35" i="105"/>
  <c r="O37" i="105"/>
  <c r="P37" i="105"/>
  <c r="G23" i="105"/>
  <c r="B51" i="120"/>
  <c r="B19" i="120"/>
  <c r="B2" i="120"/>
  <c r="D45" i="129" l="1"/>
  <c r="D45" i="130"/>
  <c r="B2" i="129"/>
  <c r="B2" i="130"/>
  <c r="B2" i="125"/>
  <c r="B2" i="127"/>
  <c r="B2" i="128"/>
  <c r="D45" i="127"/>
  <c r="D45" i="128"/>
  <c r="D45" i="125"/>
  <c r="B2" i="105"/>
  <c r="B2" i="123"/>
  <c r="B2" i="92"/>
  <c r="B2" i="121"/>
  <c r="D32" i="121"/>
  <c r="D30" i="121"/>
  <c r="D45" i="121"/>
  <c r="D39" i="105"/>
  <c r="D36" i="105"/>
  <c r="D36" i="129" l="1"/>
  <c r="D42" i="129" s="1"/>
  <c r="D36" i="130"/>
  <c r="D42" i="130" s="1"/>
  <c r="D39" i="128"/>
  <c r="D39" i="130"/>
  <c r="D39" i="129"/>
  <c r="D36" i="127"/>
  <c r="D42" i="127" s="1"/>
  <c r="D36" i="128"/>
  <c r="D42" i="128" s="1"/>
  <c r="D39" i="125"/>
  <c r="D39" i="127"/>
  <c r="D36" i="125"/>
  <c r="D42" i="125" s="1"/>
  <c r="D42" i="105"/>
  <c r="D36" i="121"/>
  <c r="D42" i="121" s="1"/>
  <c r="D39" i="121"/>
  <c r="P225" i="83" l="1"/>
  <c r="B352" i="83"/>
  <c r="B264" i="83"/>
  <c r="O114" i="83"/>
  <c r="B145" i="83"/>
  <c r="B161" i="83"/>
  <c r="B156" i="83"/>
  <c r="B81" i="83"/>
  <c r="B12" i="83"/>
  <c r="B24" i="82" l="1"/>
  <c r="B37" i="82"/>
  <c r="B19" i="82"/>
  <c r="B8" i="82"/>
  <c r="B4" i="82"/>
  <c r="B5" i="82"/>
  <c r="B128" i="81"/>
  <c r="B110" i="81"/>
  <c r="B78" i="81"/>
  <c r="B72" i="81"/>
  <c r="B66" i="81"/>
  <c r="B47" i="81"/>
  <c r="B25" i="81"/>
  <c r="B131" i="81"/>
  <c r="D68" i="81"/>
  <c r="C29" i="81"/>
  <c r="B5" i="81"/>
  <c r="B54" i="120"/>
  <c r="B22" i="120"/>
  <c r="B17" i="120"/>
  <c r="B16" i="120"/>
  <c r="B15" i="120"/>
  <c r="B13" i="120"/>
  <c r="B12" i="120"/>
  <c r="B10" i="120"/>
  <c r="B5" i="129" l="1"/>
  <c r="B5" i="130"/>
  <c r="B13" i="130"/>
  <c r="B13" i="129"/>
  <c r="B15" i="130"/>
  <c r="B15" i="129"/>
  <c r="B17" i="129"/>
  <c r="B17" i="130"/>
  <c r="B4" i="130"/>
  <c r="B4" i="129"/>
  <c r="B12" i="129"/>
  <c r="B12" i="130"/>
  <c r="B16" i="130"/>
  <c r="B16" i="129"/>
  <c r="B10" i="130"/>
  <c r="B10" i="129"/>
  <c r="B5" i="127"/>
  <c r="B5" i="128"/>
  <c r="B12" i="127"/>
  <c r="B12" i="128"/>
  <c r="B13" i="128"/>
  <c r="B13" i="127"/>
  <c r="B15" i="128"/>
  <c r="B15" i="127"/>
  <c r="B16" i="128"/>
  <c r="B16" i="127"/>
  <c r="B17" i="128"/>
  <c r="B17" i="127"/>
  <c r="B4" i="127"/>
  <c r="B4" i="128"/>
  <c r="B10" i="127"/>
  <c r="B10" i="128"/>
  <c r="B12" i="92"/>
  <c r="B12" i="125"/>
  <c r="B13" i="92"/>
  <c r="B13" i="125"/>
  <c r="B14" i="92"/>
  <c r="B15" i="125"/>
  <c r="B15" i="92"/>
  <c r="B16" i="125"/>
  <c r="B16" i="92"/>
  <c r="B17" i="125"/>
  <c r="B5" i="124"/>
  <c r="B5" i="125"/>
  <c r="B4" i="124"/>
  <c r="B4" i="125"/>
  <c r="B10" i="92"/>
  <c r="B10" i="125"/>
  <c r="B5" i="123"/>
  <c r="B5" i="90"/>
  <c r="B5" i="92"/>
  <c r="B5" i="84"/>
  <c r="B4" i="84"/>
  <c r="B4" i="92"/>
  <c r="B4" i="123"/>
  <c r="B4" i="90"/>
  <c r="B6" i="84"/>
  <c r="B6" i="123"/>
  <c r="B6" i="92"/>
  <c r="B6" i="90"/>
  <c r="B5" i="121"/>
  <c r="B5" i="105"/>
  <c r="B12" i="105"/>
  <c r="B12" i="121"/>
  <c r="B13" i="105"/>
  <c r="B13" i="121"/>
  <c r="B15" i="105"/>
  <c r="B15" i="121"/>
  <c r="B4" i="121"/>
  <c r="B16" i="105"/>
  <c r="B16" i="121"/>
  <c r="B10" i="105"/>
  <c r="B10" i="121"/>
  <c r="B17" i="105"/>
  <c r="B17" i="121"/>
  <c r="B6" i="105"/>
  <c r="B6" i="121"/>
  <c r="B4" i="83"/>
  <c r="B4" i="105"/>
  <c r="B5" i="83"/>
  <c r="B6" i="83"/>
  <c r="B6" i="120"/>
  <c r="B33" i="105" l="1"/>
  <c r="P36" i="120"/>
  <c r="O36" i="120"/>
  <c r="B33" i="129" l="1"/>
  <c r="B33" i="130"/>
  <c r="B33" i="125"/>
  <c r="B33" i="127"/>
  <c r="B33" i="128"/>
  <c r="B33" i="121"/>
  <c r="D43" i="105"/>
  <c r="D37" i="105"/>
  <c r="D34" i="105"/>
  <c r="B36" i="120"/>
  <c r="B37" i="105"/>
  <c r="J27" i="105"/>
  <c r="B37" i="129" l="1"/>
  <c r="B37" i="130"/>
  <c r="D37" i="128"/>
  <c r="D37" i="129"/>
  <c r="D37" i="130"/>
  <c r="D34" i="130"/>
  <c r="D40" i="130" s="1"/>
  <c r="D34" i="129"/>
  <c r="D40" i="129" s="1"/>
  <c r="D43" i="130"/>
  <c r="D43" i="129"/>
  <c r="B37" i="127"/>
  <c r="B37" i="128"/>
  <c r="D34" i="127"/>
  <c r="D40" i="127" s="1"/>
  <c r="D34" i="128"/>
  <c r="D40" i="128" s="1"/>
  <c r="D43" i="127"/>
  <c r="D43" i="128"/>
  <c r="D37" i="125"/>
  <c r="D37" i="127"/>
  <c r="D34" i="125"/>
  <c r="D40" i="125" s="1"/>
  <c r="D40" i="105"/>
  <c r="D43" i="125"/>
  <c r="E45" i="90"/>
  <c r="B37" i="125"/>
  <c r="D34" i="121"/>
  <c r="D40" i="121" s="1"/>
  <c r="B37" i="121"/>
  <c r="D37" i="121"/>
  <c r="D43" i="121"/>
  <c r="H52" i="121"/>
  <c r="G52" i="121"/>
  <c r="D52" i="121"/>
  <c r="E52" i="121" s="1"/>
  <c r="F52" i="121" s="1"/>
  <c r="K32" i="121"/>
  <c r="J32" i="121"/>
  <c r="I32" i="121"/>
  <c r="H32" i="121"/>
  <c r="G32" i="121"/>
  <c r="K27" i="121"/>
  <c r="J27" i="121"/>
  <c r="G27" i="121"/>
  <c r="H27" i="121" s="1"/>
  <c r="I27" i="121" s="1"/>
  <c r="H52" i="105"/>
  <c r="G52" i="105"/>
  <c r="D52" i="105"/>
  <c r="E52" i="105" s="1"/>
  <c r="F52" i="105" s="1"/>
  <c r="B56" i="105"/>
  <c r="C54" i="105"/>
  <c r="C54" i="130" l="1"/>
  <c r="C54" i="129"/>
  <c r="B56" i="130"/>
  <c r="B56" i="129"/>
  <c r="B56" i="125"/>
  <c r="B56" i="128"/>
  <c r="B56" i="127"/>
  <c r="C54" i="125"/>
  <c r="C54" i="127"/>
  <c r="C54" i="128"/>
  <c r="K45" i="121"/>
  <c r="I45" i="121"/>
  <c r="J45" i="121"/>
  <c r="G45" i="121"/>
  <c r="H45" i="121"/>
  <c r="C54" i="121"/>
  <c r="B56" i="121"/>
  <c r="B383" i="83" l="1"/>
  <c r="D31" i="105"/>
  <c r="F45" i="90"/>
  <c r="J32" i="105"/>
  <c r="K32" i="105"/>
  <c r="I32" i="105"/>
  <c r="H32" i="105"/>
  <c r="G32" i="105"/>
  <c r="C8" i="80"/>
  <c r="C6" i="80"/>
  <c r="P15" i="83" s="1"/>
  <c r="B15" i="83" s="1"/>
  <c r="C2" i="80"/>
  <c r="G46" i="90" l="1"/>
  <c r="K14" i="126" s="1"/>
  <c r="G45" i="90"/>
  <c r="H46" i="90"/>
  <c r="L14" i="126" s="1"/>
  <c r="H45" i="90"/>
  <c r="L13" i="126" s="1"/>
  <c r="I46" i="90"/>
  <c r="M14" i="126" s="1"/>
  <c r="I45" i="90"/>
  <c r="M13" i="126" s="1"/>
  <c r="J46" i="90"/>
  <c r="N14" i="126" s="1"/>
  <c r="J45" i="90"/>
  <c r="N13" i="126" s="1"/>
  <c r="J44" i="90"/>
  <c r="N12" i="126" s="1"/>
  <c r="K13" i="126"/>
  <c r="G44" i="90"/>
  <c r="K12" i="126" s="1"/>
  <c r="H44" i="90"/>
  <c r="L12" i="126" s="1"/>
  <c r="I44" i="90"/>
  <c r="M12" i="126" s="1"/>
  <c r="J13" i="126"/>
  <c r="F44" i="90"/>
  <c r="J12" i="126" s="1"/>
  <c r="D31" i="128"/>
  <c r="D31" i="130"/>
  <c r="D31" i="129"/>
  <c r="D31" i="125"/>
  <c r="D31" i="127"/>
  <c r="P13" i="124"/>
  <c r="B13" i="124" s="1"/>
  <c r="P23" i="120"/>
  <c r="B23" i="120" s="1"/>
  <c r="P49" i="81"/>
  <c r="K45" i="105"/>
  <c r="J45" i="105"/>
  <c r="I45" i="105"/>
  <c r="H45" i="105"/>
  <c r="D31" i="121"/>
  <c r="B50" i="105" l="1"/>
  <c r="B39" i="120"/>
  <c r="D44" i="121"/>
  <c r="D35" i="121"/>
  <c r="D41" i="121" s="1"/>
  <c r="D38" i="121"/>
  <c r="B49" i="105"/>
  <c r="B49" i="129" l="1"/>
  <c r="B49" i="130"/>
  <c r="B50" i="128"/>
  <c r="B50" i="129"/>
  <c r="B50" i="130"/>
  <c r="B49" i="125"/>
  <c r="B49" i="128"/>
  <c r="B49" i="127"/>
  <c r="B50" i="125"/>
  <c r="B50" i="127"/>
  <c r="B50" i="121"/>
  <c r="B49" i="121"/>
  <c r="B43" i="105"/>
  <c r="B34" i="105"/>
  <c r="G45" i="105"/>
  <c r="B30" i="105"/>
  <c r="K27" i="105"/>
  <c r="G27" i="105"/>
  <c r="H27" i="105" s="1"/>
  <c r="I27" i="105" s="1"/>
  <c r="B18" i="105"/>
  <c r="B18" i="129" l="1"/>
  <c r="B18" i="130"/>
  <c r="B30" i="130"/>
  <c r="B30" i="129"/>
  <c r="B34" i="130"/>
  <c r="B34" i="129"/>
  <c r="B43" i="130"/>
  <c r="B43" i="129"/>
  <c r="B43" i="128"/>
  <c r="B43" i="127"/>
  <c r="B30" i="125"/>
  <c r="B30" i="128"/>
  <c r="B30" i="127"/>
  <c r="B34" i="127"/>
  <c r="B34" i="128"/>
  <c r="B18" i="127"/>
  <c r="B18" i="128"/>
  <c r="B43" i="125"/>
  <c r="B43" i="121"/>
  <c r="B17" i="92"/>
  <c r="B18" i="125"/>
  <c r="E44" i="90"/>
  <c r="B34" i="125"/>
  <c r="B30" i="121"/>
  <c r="B18" i="121"/>
  <c r="B34" i="121"/>
  <c r="B20" i="121"/>
  <c r="B35" i="92"/>
  <c r="E47" i="90" s="1"/>
  <c r="B26" i="83"/>
  <c r="B54" i="81"/>
  <c r="P28" i="82" l="1"/>
  <c r="O28" i="82"/>
  <c r="B12" i="90"/>
  <c r="B131" i="83"/>
  <c r="B130" i="83"/>
  <c r="B129" i="83"/>
  <c r="J44" i="83"/>
  <c r="G44" i="83"/>
  <c r="E44" i="83"/>
  <c r="C44" i="83"/>
  <c r="K50" i="92" l="1"/>
  <c r="J50" i="92"/>
  <c r="K24" i="92"/>
  <c r="K46" i="92" s="1"/>
  <c r="J24" i="92"/>
  <c r="J46" i="92" s="1"/>
  <c r="P14" i="90"/>
  <c r="O14" i="90"/>
  <c r="J28" i="92" l="1"/>
  <c r="K28" i="92"/>
  <c r="J34" i="90" l="1"/>
  <c r="I34" i="90"/>
  <c r="J142" i="81" l="1"/>
  <c r="O183" i="83"/>
  <c r="K51" i="92" l="1"/>
  <c r="O82" i="92" l="1"/>
  <c r="O68" i="92"/>
  <c r="O355" i="83"/>
  <c r="O307" i="83"/>
  <c r="O267" i="83"/>
  <c r="O197" i="83"/>
  <c r="O133" i="83"/>
  <c r="O69" i="83"/>
  <c r="P82" i="92"/>
  <c r="P68" i="92"/>
  <c r="P355" i="83"/>
  <c r="P340" i="83"/>
  <c r="P327" i="83"/>
  <c r="P267" i="83"/>
  <c r="P197" i="83"/>
  <c r="P133" i="83"/>
  <c r="P114" i="83"/>
  <c r="J51" i="92" l="1"/>
  <c r="G28" i="92" l="1"/>
  <c r="I50" i="92"/>
  <c r="H50" i="92"/>
  <c r="H28" i="92" l="1"/>
  <c r="I28" i="92"/>
  <c r="B142" i="81" l="1"/>
  <c r="E142" i="81"/>
  <c r="B169" i="83" l="1"/>
  <c r="D46" i="82" l="1"/>
  <c r="B46" i="82"/>
  <c r="D41" i="82"/>
  <c r="B41" i="82"/>
  <c r="D49" i="82"/>
  <c r="B49" i="82"/>
  <c r="E51" i="81" l="1"/>
  <c r="B151" i="83" l="1"/>
  <c r="B148" i="83"/>
  <c r="B96" i="92" l="1"/>
  <c r="B82" i="92"/>
  <c r="B68" i="92"/>
  <c r="B55" i="92"/>
  <c r="F51" i="92"/>
  <c r="B51" i="92"/>
  <c r="F50" i="92"/>
  <c r="B50" i="92"/>
  <c r="G46" i="92"/>
  <c r="B44" i="92"/>
  <c r="B38" i="92"/>
  <c r="D28" i="92"/>
  <c r="D26" i="92"/>
  <c r="B26" i="92"/>
  <c r="G24" i="92"/>
  <c r="H24" i="92" s="1"/>
  <c r="I24" i="92" s="1"/>
  <c r="B22" i="92"/>
  <c r="B19" i="92"/>
  <c r="D32" i="92" l="1"/>
  <c r="D29" i="92"/>
  <c r="D34" i="92"/>
  <c r="D31" i="92"/>
  <c r="D40" i="92"/>
  <c r="D37" i="92"/>
  <c r="D38" i="92"/>
  <c r="D35" i="92"/>
  <c r="G51" i="92"/>
  <c r="H51" i="92"/>
  <c r="I51" i="92"/>
  <c r="H46" i="92"/>
  <c r="I46" i="92" s="1"/>
  <c r="B133" i="83" l="1"/>
  <c r="B127" i="83"/>
  <c r="B98" i="83"/>
  <c r="F34" i="90" l="1"/>
  <c r="B31" i="90"/>
  <c r="B16" i="90"/>
  <c r="G15" i="90"/>
  <c r="F15" i="90"/>
  <c r="E15" i="90"/>
  <c r="D15" i="90"/>
  <c r="C15" i="90"/>
  <c r="B15" i="90"/>
  <c r="B10" i="84"/>
  <c r="B10" i="123" s="1"/>
  <c r="B8" i="84"/>
  <c r="B369" i="83"/>
  <c r="B355" i="83"/>
  <c r="B340" i="83"/>
  <c r="B327" i="83"/>
  <c r="B325" i="83"/>
  <c r="B324" i="83"/>
  <c r="B323" i="83"/>
  <c r="B321" i="83"/>
  <c r="B307" i="83"/>
  <c r="B293" i="83"/>
  <c r="B280" i="83"/>
  <c r="B267" i="83"/>
  <c r="B251" i="83"/>
  <c r="B238" i="83"/>
  <c r="B225" i="83"/>
  <c r="B212" i="83"/>
  <c r="B210" i="83"/>
  <c r="B197" i="83"/>
  <c r="B183" i="83"/>
  <c r="B114" i="83"/>
  <c r="B84" i="83"/>
  <c r="B69" i="83"/>
  <c r="B39" i="83"/>
  <c r="B10" i="83"/>
  <c r="B9" i="83"/>
  <c r="B9" i="124" s="1"/>
  <c r="B8" i="83"/>
  <c r="L24" i="82"/>
  <c r="K24" i="82"/>
  <c r="J24" i="82"/>
  <c r="I24" i="82"/>
  <c r="H24" i="82"/>
  <c r="G24" i="82"/>
  <c r="F24" i="82"/>
  <c r="E24" i="82"/>
  <c r="D24" i="82"/>
  <c r="L19" i="82"/>
  <c r="K19" i="82"/>
  <c r="J19" i="82"/>
  <c r="I19" i="82"/>
  <c r="H19" i="82"/>
  <c r="G19" i="82"/>
  <c r="F19" i="82"/>
  <c r="E19" i="82"/>
  <c r="D19" i="82"/>
  <c r="B15" i="82"/>
  <c r="B12" i="82"/>
  <c r="B10" i="82"/>
  <c r="L8" i="82"/>
  <c r="K8" i="82"/>
  <c r="J8" i="82"/>
  <c r="I8" i="82"/>
  <c r="H8" i="82"/>
  <c r="G8" i="82"/>
  <c r="F8" i="82"/>
  <c r="E8" i="82"/>
  <c r="D8" i="82"/>
  <c r="B4" i="120"/>
  <c r="J141" i="81"/>
  <c r="E141" i="81"/>
  <c r="B141" i="81"/>
  <c r="B139" i="81"/>
  <c r="B132" i="81"/>
  <c r="B134" i="81"/>
  <c r="B130" i="81"/>
  <c r="L128" i="81"/>
  <c r="K128" i="81"/>
  <c r="J128" i="81"/>
  <c r="I128" i="81"/>
  <c r="H128" i="81"/>
  <c r="F128" i="81"/>
  <c r="E128" i="81"/>
  <c r="D128" i="81"/>
  <c r="C128" i="81"/>
  <c r="B125" i="81"/>
  <c r="B120" i="81"/>
  <c r="B118" i="81"/>
  <c r="B116" i="81"/>
  <c r="B114" i="81"/>
  <c r="B112" i="81"/>
  <c r="B91" i="81"/>
  <c r="B90" i="81"/>
  <c r="B84" i="81"/>
  <c r="B82" i="81"/>
  <c r="B80" i="81"/>
  <c r="B74" i="81"/>
  <c r="L72" i="81"/>
  <c r="K72" i="81"/>
  <c r="J72" i="81"/>
  <c r="I72" i="81"/>
  <c r="H72" i="81"/>
  <c r="F72" i="81"/>
  <c r="E72" i="81"/>
  <c r="D72" i="81"/>
  <c r="C72" i="81"/>
  <c r="L66" i="81"/>
  <c r="K66" i="81"/>
  <c r="J66" i="81"/>
  <c r="I66" i="81"/>
  <c r="H66" i="81"/>
  <c r="F66" i="81"/>
  <c r="E66" i="81"/>
  <c r="D66" i="81"/>
  <c r="C66" i="81"/>
  <c r="B49" i="81"/>
  <c r="B36" i="81"/>
  <c r="B27" i="81"/>
  <c r="L25" i="81"/>
  <c r="K25" i="81"/>
  <c r="J25" i="81"/>
  <c r="I25" i="81"/>
  <c r="H25" i="81"/>
  <c r="F25" i="81"/>
  <c r="E25" i="81"/>
  <c r="D25" i="81"/>
  <c r="C25" i="81"/>
  <c r="B8" i="124" l="1"/>
  <c r="B8" i="120"/>
  <c r="B8" i="92"/>
  <c r="B9" i="120"/>
  <c r="B9" i="92"/>
  <c r="B14" i="90"/>
  <c r="B5" i="120"/>
  <c r="C16" i="90"/>
  <c r="G16" i="90"/>
  <c r="F16" i="90"/>
  <c r="E16" i="90"/>
  <c r="D16" i="90"/>
  <c r="G34" i="90"/>
  <c r="B9" i="130" l="1"/>
  <c r="B9" i="129"/>
  <c r="B8" i="130"/>
  <c r="B8" i="129"/>
  <c r="B9" i="127"/>
  <c r="B9" i="128"/>
  <c r="B8" i="125"/>
  <c r="B8" i="127"/>
  <c r="B8" i="128"/>
  <c r="B9" i="105"/>
  <c r="B9" i="125"/>
  <c r="B8" i="121"/>
  <c r="B8" i="105"/>
  <c r="B9" i="121"/>
  <c r="H34"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6F917F5-DF3D-4FE3-A7E4-2740D27916E7}">
      <text>
        <r>
          <rPr>
            <sz val="9"/>
            <color indexed="81"/>
            <rFont val="Tahoma"/>
            <family val="2"/>
          </rPr>
          <t>If there is more than one type (i.e. dumping for China, dumping &amp; subsidizing for Korea), you must manually modify the Intro paragraph.</t>
        </r>
      </text>
    </comment>
    <comment ref="A17" authorId="0" shapeId="0" xr:uid="{9380B934-508B-4A20-A177-3BA382AC40CD}">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tc={13F04E34-E525-428A-A93A-2764DE2E9770}</author>
  </authors>
  <commentList>
    <comment ref="O1" authorId="0" shapeId="0" xr:uid="{13F04E34-E525-428A-A93A-2764DE2E9770}">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<sst xmlns="http://schemas.openxmlformats.org/spreadsheetml/2006/main" count="947" uniqueCount="542">
  <si>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</si>
  <si>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</si>
  <si>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</si>
  <si>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</si>
  <si>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</si>
  <si>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</si>
  <si>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</si>
  <si>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</si>
  <si>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</si>
  <si>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</si>
  <si>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</si>
  <si>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</si>
  <si>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</si>
  <si>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</si>
  <si>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</si>
  <si>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</si>
  <si>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</si>
  <si>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</si>
  <si>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</si>
  <si>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</si>
  <si>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</si>
  <si>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</si>
  <si>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</si>
  <si>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</si>
  <si>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</si>
  <si>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</si>
  <si>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</si>
  <si>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</si>
  <si>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</si>
  <si>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</si>
  <si>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</si>
  <si>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</si>
  <si>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</si>
  <si>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</si>
  <si>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Question 13</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</si>
  <si>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</si>
  <si>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</si>
  <si>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</si>
  <si>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</si>
  <si>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</si>
  <si>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</si>
  <si>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</si>
  <si>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</si>
  <si>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</si>
  <si>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</si>
  <si>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</si>
  <si>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</si>
  <si>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</si>
  <si>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</si>
  <si>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</si>
  <si>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</si>
  <si>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</si>
  <si>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</si>
  <si>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</si>
  <si>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</si>
  <si>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</si>
  <si>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</si>
  <si>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</si>
  <si>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</si>
  <si>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</si>
  <si>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</si>
  <si>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</si>
  <si>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</si>
  <si>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</si>
  <si>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</si>
  <si>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</si>
  <si>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PROTECTED COMMENTS</t>
  </si>
  <si>
    <t>Confirm that all information is reported on a calendar-year basis.</t>
  </si>
  <si>
    <t>Confirmez que tous les renseignements déclarés le sont selon l’année civile.</t>
  </si>
  <si>
    <t>Variable</t>
  </si>
  <si>
    <t>English</t>
  </si>
  <si>
    <t>French</t>
  </si>
  <si>
    <t>Data Validation comments</t>
  </si>
  <si>
    <t>Case Number</t>
  </si>
  <si>
    <t>The Goods</t>
  </si>
  <si>
    <t>Due Date</t>
  </si>
  <si>
    <t>UOM (plural)</t>
  </si>
  <si>
    <t>UOM (singular)</t>
  </si>
  <si>
    <t>Trade Level 1 (plural)</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</si>
  <si>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</si>
  <si>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</si>
  <si>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</si>
  <si>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</si>
  <si>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</si>
  <si>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</si>
  <si>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</si>
  <si>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</si>
  <si>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</si>
  <si>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</si>
  <si>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</si>
  <si>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</si>
  <si>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</si>
  <si>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</si>
  <si>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</si>
  <si>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</si>
  <si>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</si>
  <si>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</si>
  <si>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</si>
  <si>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</si>
  <si>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</si>
  <si>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</si>
  <si>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</si>
  <si>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</si>
  <si>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</si>
  <si>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</si>
  <si>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</si>
  <si>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</si>
  <si>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</si>
  <si>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</si>
  <si>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</si>
  <si>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</si>
  <si>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</si>
  <si>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</si>
  <si>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</si>
  <si>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</si>
  <si>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</si>
  <si>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Ventes à l'exportation</t>
  </si>
  <si>
    <t>Ending inventory</t>
  </si>
  <si>
    <t>Décrivez les plans de votre entreprise pour gérer les niveaux de stocks au cours des deux prochaines années. Fournissez les motifs et les hypothèses sous-tendant ces objectifs et ces stratégies.</t>
  </si>
  <si>
    <t>Indicate your firm's trade level with respect to the goods in Canada:</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</si>
  <si>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</si>
  <si>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</si>
  <si>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</si>
  <si>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</si>
  <si>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</si>
  <si>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</si>
  <si>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</si>
  <si>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</si>
  <si>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</si>
  <si>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</si>
  <si>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Type</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</si>
  <si>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</si>
  <si>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</si>
  <si>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</si>
  <si>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</si>
  <si>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Sélectionnez oui ou non</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</si>
  <si>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</si>
  <si>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</si>
  <si>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</si>
  <si>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</si>
  <si>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</si>
  <si>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</si>
  <si>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</si>
  <si>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</si>
  <si>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</si>
  <si>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</si>
  <si>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</si>
  <si>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Difference between ending inventory in Question 1 on the Invent-Stock tab and the calculated ending inventory</t>
  </si>
  <si>
    <t>GLOSSAIRE</t>
  </si>
  <si>
    <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</si>
  <si>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</si>
  <si>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</si>
  <si>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</si>
  <si>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</si>
  <si>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</si>
  <si>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</si>
  <si>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</si>
  <si>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</si>
  <si>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</si>
  <si>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Indiquez le niveau commercial de votre entreprise en ce qui concerne les marchandises au Canada :</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</si>
  <si>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</si>
  <si>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</si>
  <si>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</si>
  <si>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</si>
  <si>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</si>
  <si>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</si>
  <si>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</si>
  <si>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</si>
  <si>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</si>
  <si>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</si>
  <si>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le dumping et le subventionnement</t>
  </si>
  <si>
    <t>A</t>
  </si>
  <si>
    <t>Int period 1</t>
  </si>
  <si>
    <t>Int period 2</t>
  </si>
  <si>
    <t>Should your firm wish to add any comments related to its responses, submit them here. Be sure to indicate the applicable question number.</t>
  </si>
  <si>
    <t>Imports in Canada</t>
  </si>
  <si>
    <t>Sales in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</si>
  <si>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</si>
  <si>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</si>
  <si>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</si>
  <si>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</si>
  <si>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</si>
  <si>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</si>
  <si>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</si>
  <si>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</si>
  <si>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GRADES</t>
  </si>
  <si>
    <t>Minimum</t>
  </si>
  <si>
    <t>Maximum</t>
  </si>
  <si>
    <t>Steel Grade</t>
  </si>
  <si>
    <t>Nuance d'acier</t>
  </si>
  <si>
    <t>Finish (ie. Bare or Coated)</t>
  </si>
  <si>
    <t>Traitement de la surface (c.à dire recouverts ou non)</t>
  </si>
  <si>
    <t>Country of Origin</t>
  </si>
  <si>
    <t>Pays d'origine</t>
  </si>
  <si>
    <t>Vendus au Canada ou exportés</t>
  </si>
  <si>
    <t>Sold in Canada or exported</t>
  </si>
  <si>
    <t>Diamètre extérieur (mm)</t>
  </si>
  <si>
    <t>Outside Diameter (mm)</t>
  </si>
  <si>
    <t>Wall Thickness (mm)</t>
  </si>
  <si>
    <t>Épaisseur de la paroi (mm)</t>
  </si>
  <si>
    <t>Length (m)</t>
  </si>
  <si>
    <t>Longueur (m)</t>
  </si>
  <si>
    <t xml:space="preserve">Imports </t>
  </si>
  <si>
    <t>Importations</t>
  </si>
  <si>
    <t xml:space="preserve">• Veuillez indiquer seulement les ventes effectuées à partir des importations de votre entreprise. Les ventes de marchandises achetées auprès de producteurs canadiens doivent être exclues. </t>
  </si>
  <si>
    <t>• Report all sales to Canadian and foreign associated firms.</t>
  </si>
  <si>
    <t>• Déclarez toutes les ventes aux entreprises associées canadiennes et étrangères.</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</si>
  <si>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</si>
  <si>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</si>
  <si>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</si>
  <si>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</si>
  <si>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Describe the method used to value your firm's sales to Canadian or foreign associated firms.</t>
  </si>
  <si>
    <t>Décrivez la méthode utilisée pour déterminer la valeur des ventes de votre entreprise à ses entreprises associées au Canada et/ou à l’étranger.</t>
  </si>
  <si>
    <t>Provide your firm’s strategies and objectives for the next two years with respect to the purchases of the goods made in Canada. Provide the rationale and assumptions underlying these strategies and objectives.</t>
  </si>
  <si>
    <t>Fournissez les stratégies et les objectifs de votre entreprise pour les deux prochaines années en ce qui concerne les achats de marchandises fabriquées au Canada. Fournir la justification et les hypothèses qui sous-tendent ces stratégies et objectifs.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</si>
  <si>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</si>
  <si>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</si>
  <si>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Importations au Canada</t>
  </si>
  <si>
    <t>Ventes au Canada</t>
  </si>
  <si>
    <t>Utilisez l'onglet AddPro si vous avez besoin de plus d'espace.</t>
  </si>
  <si>
    <t>First Year of POR</t>
  </si>
  <si>
    <t>Last Year of POR</t>
  </si>
  <si>
    <t>distributors</t>
  </si>
  <si>
    <t>end users</t>
  </si>
  <si>
    <t>distributeurs</t>
  </si>
  <si>
    <t>IMPORTERS' QUESTIONNAIRE | QUESTIONNAIRE À L'INTENTION DES IMPORTATEURS</t>
  </si>
  <si>
    <t>INTRODUCTION</t>
  </si>
  <si>
    <t>LANGUAGE PREFERENCE | PRÉFÉRENCE LINGUISTIQUE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</si>
  <si>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</si>
  <si>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</si>
  <si>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</si>
  <si>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DO YOU NEED TO COMPLETE THIS QUESTIONNAIRE?</t>
  </si>
  <si>
    <t>FAILURE TO COMPLETE QUESTIONNAIRE</t>
  </si>
  <si>
    <t>QUESTIONNAIRE NON REMPLI</t>
  </si>
  <si>
    <t>IMPORTERS' QUESTIONNAIRE</t>
  </si>
  <si>
    <t>QUESTIONNAIRE À L'INTENTION DES IMPORTATEURS</t>
  </si>
  <si>
    <t>QUESTIONNAIRE OUTLINE</t>
  </si>
  <si>
    <t>APERÇU DU QUESTIONNAIRE</t>
  </si>
  <si>
    <t>ADDITIONAL PRODUCT INFORMATION</t>
  </si>
  <si>
    <t>RENSEIGNEMENTS ADDITIONNELS SUR LE PRODUIT</t>
  </si>
  <si>
    <t>Additional Product Info</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</si>
  <si>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</si>
  <si>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</si>
  <si>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GLOSSARY</t>
  </si>
  <si>
    <t>Les marchandises sont généralement classées dans le Tarif des douanes sous les numéros suivants du Système harmonisé de désignation et de codification des marchandises (SH) :</t>
  </si>
  <si>
    <t>DEFINITION OF "THE GOODS"</t>
  </si>
  <si>
    <t>LA DÉFINITION "DES MARCHANDISES"</t>
  </si>
  <si>
    <t>Last Day of POR</t>
  </si>
  <si>
    <t>Important notes for formatting</t>
  </si>
  <si>
    <t>Insert and merge rows where needed to expand height of text boxes.</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</si>
  <si>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</si>
  <si>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purchases net of all discounts (cash, quantity or deferred), allowances, taxes, rebates and incentives, whether or not shown on the invoice. It includes delivery costs (freight, handling, and insurance) to your Canadian warehouse and, where applicable, all import costs such as customs and other duties (including anti-dumping and countervailing duties), brokerage fees and surcharges.</t>
  </si>
  <si>
    <t xml:space="preserve">La valeur de tous vos achats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</si>
  <si>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</si>
  <si>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</si>
  <si>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</si>
  <si>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</si>
  <si>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</si>
  <si>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</si>
  <si>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</si>
  <si>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</si>
  <si>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</si>
  <si>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</si>
  <si>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</si>
  <si>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</si>
  <si>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</si>
  <si>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PROTECTED</t>
  </si>
  <si>
    <t>PROTÉGÉ</t>
  </si>
  <si>
    <t>PURCHASES</t>
  </si>
  <si>
    <t>ACHATS</t>
  </si>
  <si>
    <t>Countries for Tabs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</si>
  <si>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</si>
  <si>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</si>
  <si>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IMPORTS AND SALES</t>
  </si>
  <si>
    <t>IMPORTATIONS ET STOCKS</t>
  </si>
  <si>
    <t>Related firms</t>
  </si>
  <si>
    <t>Entreprises affiliées</t>
  </si>
  <si>
    <t>Delivery Cost (%)</t>
  </si>
  <si>
    <t>Coût de livraison (%)</t>
  </si>
  <si>
    <t>net delivered purchase value (CAD)</t>
  </si>
  <si>
    <t>valeur d'achat nette rendue (CAD)</t>
  </si>
  <si>
    <t>Beginning inventory</t>
  </si>
  <si>
    <t>Stock d'ouverture</t>
  </si>
  <si>
    <t>Export sales</t>
  </si>
  <si>
    <t>GENERAL</t>
  </si>
  <si>
    <t>GÉNÉRAL</t>
  </si>
  <si>
    <t>Note: Public/non-confidential information in this table is automatically generated from the information provided in the "Imp" tabs and "Invent-Stock" tab. Any changes to this public summary must therefore be made in those tabs.</t>
  </si>
  <si>
    <t>IMPORTATIONS ET VENTES</t>
  </si>
  <si>
    <t>United States of America</t>
  </si>
  <si>
    <t>États-Unis d'Amérique</t>
  </si>
  <si>
    <t>Total sales of imports in Canada</t>
  </si>
  <si>
    <t>Ventes totales d'importations au Canada</t>
  </si>
  <si>
    <t>Subject Country/Pays sujet</t>
  </si>
  <si>
    <t>US</t>
  </si>
  <si>
    <t>Analyst 1</t>
  </si>
  <si>
    <t>Analyst 2</t>
  </si>
  <si>
    <t xml:space="preserve">Other countries include: </t>
  </si>
  <si>
    <t xml:space="preserve">Autres pays incluent : </t>
  </si>
  <si>
    <t>• Report only sales from your firm’s imports. Sales of purchased goods from Canadian producers must be excluded.</t>
  </si>
  <si>
    <t>INVENTORIES AND EXPORT SALES</t>
  </si>
  <si>
    <t>STOCKS ET VENTES À L'EXPORTATION</t>
  </si>
  <si>
    <t>Distributor</t>
  </si>
  <si>
    <t>Distributeur</t>
  </si>
  <si>
    <t>Drop down lists</t>
  </si>
  <si>
    <t>Public Question 1</t>
  </si>
  <si>
    <t>Yes</t>
  </si>
  <si>
    <t>Oui</t>
  </si>
  <si>
    <t>No</t>
  </si>
  <si>
    <t>Non</t>
  </si>
  <si>
    <t>If no, explain.</t>
  </si>
  <si>
    <t>Si non, expliquez.</t>
  </si>
  <si>
    <t>DEVEZ-VOUS REMPLIR CE QUESTIONNAIRE?</t>
  </si>
  <si>
    <t>Valeur d’achat nette rendue (coût de revient)</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</si>
  <si>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</si>
  <si>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</si>
  <si>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</si>
  <si>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L'exportateur s'occupe de la livraison mais les frais de livraison sont facturés séparément à votre entreprise.</t>
  </si>
  <si>
    <t>La livraison et ses frais sont pris en charge par votre entreprise.</t>
  </si>
  <si>
    <t>June 30</t>
  </si>
  <si>
    <t>30 juin</t>
  </si>
  <si>
    <t>valeur de vente nette rendue (CAD)</t>
  </si>
  <si>
    <t>Type d'affiliation</t>
  </si>
  <si>
    <t>utilisateurs finals</t>
  </si>
  <si>
    <t>Stock de clôture</t>
  </si>
  <si>
    <t>Si le volume du stock de clôture à la question 1 sur l'onglet Invent-Stock diffère du stock de clôture calculé, expliquez pourquoi il y a une différence.</t>
  </si>
  <si>
    <t>Différence entre le stock de clôture à la question 1 sur l'onglet Invent-Stock et le stock de clôture calculé</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</si>
  <si>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</si>
  <si>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</si>
  <si>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</si>
  <si>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</si>
  <si>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</si>
  <si>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</si>
  <si>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i.e. columns B-L should be 160 pixels each.</t>
  </si>
  <si>
    <t>When adding or modifying columns, please ensure the total of all column widths in a tab equals 1760 pixels to allow for consistent scaling when exported to PDF.</t>
  </si>
  <si>
    <t>Using data provided in Question 1 on the country tabs with the data provided in Question 1 on the Invent-Stock tab, the questionnaire calculates ending inventory as follows:</t>
  </si>
  <si>
    <t>En utilisant les données fournies à la question 1 sur les onglets des pays avec les données fournies à la question 1 sur l'onglet Invent-Stock, le questionnaire calcule le stock de clôture comme suit :</t>
  </si>
  <si>
    <t xml:space="preserve">Your firm arranges and pays for delivery directly. </t>
  </si>
  <si>
    <t>hiddenc</t>
  </si>
  <si>
    <t>Subject Countries (incl. French pronouns: de la, du, des)</t>
  </si>
  <si>
    <t>Delivery costs</t>
  </si>
  <si>
    <t>Coûts de livraison</t>
  </si>
  <si>
    <t>The value of your sales net of all discounts (cash, quantity or deferred), allowances, taxes, rebates and incentives, whether or not shown on the invoice. It includes all delivery costs.</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</si>
  <si>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</si>
  <si>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</si>
  <si>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net delivered selling value (CAD)</t>
  </si>
  <si>
    <t xml:space="preserve">Your firm handles delivery, and the cost is built into the price. </t>
  </si>
  <si>
    <t>Votre entreprise s'occupe de la livraison et les frais de livraison sont inclus dans le prix de vente.</t>
  </si>
  <si>
    <t xml:space="preserve">Your firm handles delivery, but charges the purchaser separately for it. </t>
  </si>
  <si>
    <t>Votre entreprise s'occupe de la livraison mais les frais de livraison sont facturés séparément à l’acheteur.</t>
  </si>
  <si>
    <t xml:space="preserve">The purchaser arranges and pays for delivery directly. </t>
  </si>
  <si>
    <t>La livraison et ses frais sont pris en charge par l’acheteur.</t>
  </si>
  <si>
    <t>Intro, Confirm</t>
  </si>
  <si>
    <t>Select all that apply</t>
  </si>
  <si>
    <t>Sélectionnez tout ce qui s'applique</t>
  </si>
  <si>
    <t>The goods are commonly classified in the Customs Tariff under the following Harmonized Commodity Description and Coding System (HS) numbers:</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</si>
  <si>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</si>
  <si>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</si>
  <si>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</si>
  <si>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</si>
  <si>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If your firm is an end user, indicate your primary industries.</t>
  </si>
  <si>
    <t>Si votre entreprise est un utilisateur final, indiquez vos segments de marché.</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</si>
  <si>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</si>
  <si>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</si>
  <si>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Your firm sold the goods, without modification, to members of the public (i.e. a retailer).</t>
  </si>
  <si>
    <t>Your firm sold the goods, without modification, to other businesses (i.e. a distributor of the goods).</t>
  </si>
  <si>
    <t>Your firm used the goods in the production of a different product which you then sold (i.e. an end user of the goods).</t>
  </si>
  <si>
    <t>Your firm used the goods for its own purposes and the goods were not sold in any capacity (i.e. an end user of the goods).</t>
  </si>
  <si>
    <t>Votre entreprise a vendu les marchandises, sans modification, à des particuliers (c'est-à-dire un détaillant).</t>
  </si>
  <si>
    <t>Votre entreprise a vendu les marchandises, sans modification, à d'autres entreprises (c'est-à-dire un distributeur des marchandises).</t>
  </si>
  <si>
    <t>Votre entreprise a utilisé les marchandises dans la production d'un produit différent que vous avez ensuite vendu (c'est-à-dire un utilisateur final des marchandises).</t>
  </si>
  <si>
    <t>Votre entreprise a utilisé les marchandises à ses propres fins et les marchandises n'ont été vendues sous aucune forme (c'est-à-dire un utilisateur final des marchandises).</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</si>
  <si>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</si>
  <si>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</si>
  <si>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</si>
  <si>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</si>
  <si>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</si>
  <si>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If the percentages changed between periods, please provide the reason.</t>
  </si>
  <si>
    <t>Si les pourcentages ont changé d'une période à l'autre, veuillez en indiquer la raison.</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</si>
  <si>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</si>
  <si>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</si>
  <si>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Imports</t>
  </si>
  <si>
    <t xml:space="preserve">Provide your firm's imports and sales of imports of the goods originating in: </t>
  </si>
  <si>
    <t xml:space="preserve">Indiquez les importations et les ventes de marchandises de votre entreprise originaires de : </t>
  </si>
  <si>
    <t>If no, explain why import data indicates that you imported using the HS numbers listed on the Info tab during this period.</t>
  </si>
  <si>
    <t>Si non, expliquez pourquoi les données d'importation indiquent que vous avez importé en utilisant les numéros SH énumérés dans l'onglet Info au cours de cette période.</t>
  </si>
  <si>
    <t>Sales of imports in Canada</t>
  </si>
  <si>
    <t>Ventes d'importations au Canada</t>
  </si>
  <si>
    <t>CONTACT INFORMATION OF THE PERSON WHO COMPLETED THIS QUESTIONNAIRE</t>
  </si>
  <si>
    <t>COORDONNÉES DE LA PERSONNE QUI A REMPLI LE QUESTIONNAIRE</t>
  </si>
  <si>
    <t>Name</t>
  </si>
  <si>
    <t>Nom</t>
  </si>
  <si>
    <t>Title</t>
  </si>
  <si>
    <t>Titre</t>
  </si>
  <si>
    <t>Adresse courriel</t>
  </si>
  <si>
    <t>RR-2025-008</t>
  </si>
  <si>
    <t>Modules et laminés photovoltaïques</t>
  </si>
  <si>
    <t>Photovoltaic modules and laminates</t>
  </si>
  <si>
    <t>dumping and the subsidizing</t>
  </si>
  <si>
    <t>China</t>
  </si>
  <si>
    <t>Chine</t>
  </si>
  <si>
    <t>July 24, 2026</t>
  </si>
  <si>
    <t>24 juillet 2026</t>
  </si>
  <si>
    <t xml:space="preserve">Joseph Long </t>
  </si>
  <si>
    <t>François Thivierge</t>
  </si>
  <si>
    <t>Joseph.Long@tribunal.gc.ca</t>
  </si>
  <si>
    <t xml:space="preserve">(343) 597-3847 </t>
  </si>
  <si>
    <t>Francois.Thivierge@tribunal.gc.ca</t>
  </si>
  <si>
    <t>(343) 550-4453</t>
  </si>
  <si>
    <t>Photovoltaic modules and laminates consisting of crystalline silicon photovoltaic cells, including laminates shipped or packaged with other components of photovoltaic modules, and thin film photovoltaic products produced from amorphous silicon (a‑Si), cadmium telluride (CdTe), or copper indium gallium selenide (CIGS), originating in or exported from the People’s Republic of China, excluding modules, laminates or thin-film products with a power output not exceeding 100W, and also excluding modules, laminates or thin-film products incorporated into electrical goods where the function of the electrical goods is other than power generation and these electrical goods consume the electricity generated by the photovoltaic product (the subject goods). In accordance with the Tribunal’s finding made in inquiry NQ‑2014‑003, the product definition also excludes 195W monocrystalline photovoltaic modules made of 72 monocrystalline cells, each cell being no more than 5 inches in width and height. Furthermore, in accordance with the Tribunal’s amended order in interim review RD-2025-001, the subject goods also exclude flexible photovoltaic modules that will be affixed to curved surfaces of vehicles, such as transport truck fairings, with a power output not exceeding 200 W.</t>
  </si>
  <si>
    <t>Modules et laminés photovoltaïques composés de cellules en silicium cristallin, y compris les laminés expédiés et emballés avec d’autres composantes de modules photovoltaïques, et produits photovoltaïques à film mince faits en silicium amorphe (a‑Si), tellurure de cadmium (CdTe) ou séléniure de cuivre, d’indium et de gallium (CIGS), originaires ou exportés de la République populaire de Chine, à l’exception des modules, laminés ou produits à film mince d’une puissance utile n’excédant pas 100W et des modules, laminés ou produits à film mince intégrés dans des appareils électriques dont la fonction est autre que la production d’électricité et que ces appareils électriques consomment l’électricité générée par le produit photovoltaïque (les marchandises en cause). En conformité avec les conclusions rendues par le Tribunal dans le cadre de l’enquête NQ‑2014‑003, les modules photovoltaïques monocristallins de 195W composés de 72 cellules monocristallines, dont chaque cellule a une largeur et une hauteur n’excédant pas 5 pouces sont aussi exclus de la définition du produit. De plus, conformément à l’ordonnance modifiée rendue par le Tribunal dans le réexamen intermédiaire RD‑2025-001, les marchandises en cause excluent également les modules photovoltaïques souples destinés à être fixés sur des surfaces courbes de véhicules, à savoir les carénages des camions de transport, d’une puissance utile n’excédant pas 200 W.</t>
  </si>
  <si>
    <t>https://www.cbsa-asfc.gc.ca/sima-lmsi/mif-mev/mif-mev-stats-eng.html#sml</t>
  </si>
  <si>
    <t>https://www.cbsa-asfc.gc.ca/sima-lmsi/mif-mev/mif-mev-stats-fra.html#sml</t>
  </si>
  <si>
    <t>Watts</t>
  </si>
  <si>
    <t>Watt</t>
  </si>
  <si>
    <t>Provide a description of any incentive program used by your company for photovoltaic modules and laminates. Include details such as program parameters, eligibility criteria, duration, etc.</t>
  </si>
  <si>
    <t>Fournissez une description de tout programme incitatif auquel votre entreprise participe pour les modules et laminés photovoltaïques. Inclure une description des paramètres du programme tel que les critères d'admission, d'admiissibilité, la durée, etc.</t>
  </si>
  <si>
    <t>Retailer</t>
  </si>
  <si>
    <t>Trade Level 3 (plural)</t>
  </si>
  <si>
    <t>Détaillant</t>
  </si>
  <si>
    <t>retailers</t>
  </si>
  <si>
    <t>détaillants</t>
  </si>
  <si>
    <t xml:space="preserve">Exporter name: </t>
  </si>
  <si>
    <t>Nom de l'exportateur :</t>
  </si>
  <si>
    <t xml:space="preserve">Provide your firm's imports and sales of imports of the goods from: </t>
  </si>
  <si>
    <t xml:space="preserve">Indiquez les importations et les ventes de marchandises de votre entreprise de : </t>
  </si>
  <si>
    <t>FirmAct</t>
  </si>
  <si>
    <t>Importer   |  Importateurs</t>
  </si>
  <si>
    <t>Imports from  |  Importations de</t>
  </si>
  <si>
    <t>China  |  Chine</t>
  </si>
  <si>
    <t>Subject</t>
  </si>
  <si>
    <t>-</t>
  </si>
  <si>
    <t>United States  |  États-Unis</t>
  </si>
  <si>
    <t>Non-subject</t>
  </si>
  <si>
    <t>Other Countries  |  Autres pays</t>
  </si>
  <si>
    <t>Sales to | Ventes à</t>
  </si>
  <si>
    <t>From Imports</t>
  </si>
  <si>
    <t>Distributors  |  Distributeurs</t>
  </si>
  <si>
    <t>End users  |  Utilisateurs finals</t>
  </si>
  <si>
    <t>Export Sales |  Ventes à l'exportation</t>
  </si>
  <si>
    <t>Company:</t>
  </si>
  <si>
    <t>Respondent Type:</t>
  </si>
  <si>
    <t>Activity:</t>
  </si>
  <si>
    <t>Country:</t>
  </si>
  <si>
    <t>Subject/Non:</t>
  </si>
  <si>
    <t>Other Country:</t>
  </si>
  <si>
    <t>Trade Level:</t>
  </si>
  <si>
    <t>Sales To:</t>
  </si>
  <si>
    <t>2023</t>
  </si>
  <si>
    <t>2024</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</si>
  <si>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</si>
  <si>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</si>
  <si>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</si>
  <si>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</si>
  <si>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</si>
  <si>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</si>
  <si>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</si>
  <si>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</si>
  <si>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</si>
  <si>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</si>
  <si>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</si>
  <si>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</si>
  <si>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</si>
  <si>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</si>
  <si>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</si>
  <si>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</si>
  <si>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Market Segment</t>
  </si>
  <si>
    <t>POID</t>
  </si>
  <si>
    <t>2 - Importer</t>
  </si>
  <si>
    <t>1 - Distributor</t>
  </si>
  <si>
    <t>B - Vendor 1</t>
  </si>
  <si>
    <t>Significant</t>
  </si>
  <si>
    <t>1 - Subject</t>
  </si>
  <si>
    <t>Dumping and Subsidizing</t>
  </si>
  <si>
    <t>Imp</t>
  </si>
  <si>
    <t>Imp-Sls</t>
  </si>
  <si>
    <t>2 - End user</t>
  </si>
  <si>
    <t>3 - Retailer</t>
  </si>
  <si>
    <t>zzUS</t>
  </si>
  <si>
    <t>Insignificant</t>
  </si>
  <si>
    <t>4 - Non-subject</t>
  </si>
  <si>
    <t xml:space="preserve">United States  |  États-Unis </t>
  </si>
  <si>
    <t>Non-Subject</t>
  </si>
  <si>
    <t>zzzOther</t>
  </si>
  <si>
    <t>5 - Non-subject</t>
  </si>
  <si>
    <t>InventImp</t>
  </si>
  <si>
    <t>Firm Type</t>
  </si>
  <si>
    <t>Product</t>
  </si>
  <si>
    <t>Importer</t>
  </si>
  <si>
    <t>Jan-Mar 2026</t>
  </si>
  <si>
    <t>janv-mars 2026</t>
  </si>
  <si>
    <t>janv-mars 2025</t>
  </si>
  <si>
    <t>Jan-Mar 2025</t>
  </si>
  <si>
    <t>Provide your firm's imports and sales of imports of the goods from: Vietnam</t>
  </si>
  <si>
    <t xml:space="preserve">Indiquez les importations et les ventes de marchandises de votre entreprise du : Vietnam </t>
  </si>
  <si>
    <t>Vietnam</t>
  </si>
  <si>
    <t>Thailand</t>
  </si>
  <si>
    <t>Kingdom of Thailand</t>
  </si>
  <si>
    <t>Royaume de Thaïlande</t>
  </si>
  <si>
    <t>Other</t>
  </si>
  <si>
    <t>Other Countries</t>
  </si>
  <si>
    <t>Malaysia</t>
  </si>
  <si>
    <t>Malaisie</t>
  </si>
  <si>
    <t>Indonesiua</t>
  </si>
  <si>
    <t>Republic of Indonesia</t>
  </si>
  <si>
    <t>République d'Indonésie</t>
  </si>
  <si>
    <t>Autres pays</t>
  </si>
  <si>
    <t>République Socialiste du Vietnam</t>
  </si>
  <si>
    <t>People's Republic of China</t>
  </si>
  <si>
    <t>République populaire de Chine</t>
  </si>
  <si>
    <t>Socialist Republic of Vietnam</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</si>
  <si>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</si>
  <si>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</si>
  <si>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</si>
  <si>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</si>
  <si>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8541.42.00.00     8541.43.00.00</t>
  </si>
  <si>
    <t>8541.42.00.00      8541.43.00.00</t>
  </si>
  <si>
    <t>Indonesia</t>
  </si>
  <si>
    <t>Retailer  |  Détaillant</t>
  </si>
  <si>
    <t>2025</t>
  </si>
  <si>
    <t>I 2025</t>
  </si>
  <si>
    <t>I 2026</t>
  </si>
  <si>
    <t>zVietnam</t>
  </si>
  <si>
    <t>2 - Non-subject</t>
  </si>
  <si>
    <t>zThailand</t>
  </si>
  <si>
    <t>3 - Non-subject</t>
  </si>
  <si>
    <t>Thailand  |  Thaïlande</t>
  </si>
  <si>
    <t>zIndonesia</t>
  </si>
  <si>
    <t>6 - Non-subject</t>
  </si>
  <si>
    <t>Indonesia  |  Indonésie</t>
  </si>
  <si>
    <t>zMalaysia</t>
  </si>
  <si>
    <t>7 - Non-subject</t>
  </si>
  <si>
    <t>Malaysia  |  Malaisie</t>
  </si>
  <si>
    <t>VOL  - 2023</t>
  </si>
  <si>
    <t>VOL  - 2024</t>
  </si>
  <si>
    <t>VOL  - 2025</t>
  </si>
  <si>
    <t>VOL - Q  - 
2025</t>
  </si>
  <si>
    <t>VOL  - Q
2026</t>
  </si>
  <si>
    <t>VAL  - 2023</t>
  </si>
  <si>
    <t>VAL  - 2024</t>
  </si>
  <si>
    <t>VAL  - 2025</t>
  </si>
  <si>
    <t>VAL  - Q
2025</t>
  </si>
  <si>
    <t>VAL  - Q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</si>
</sst>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_-* #,##0_-;\-* #,##0_-;_-* &quot;-&quot;??_-;_-@_-"/>
  </numFmts>
  <fonts count="68"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0.5"/>
      <color rgb="FFFF0000"/>
      <name val="Calibri"/>
      <family val="2"/>
    </font>
    <font>
      <b/>
      <sz val="10.5"/>
      <color rgb="FF7030A0"/>
      <name val="Calibri"/>
      <family val="2"/>
    </font>
    <font>
      <b/>
      <sz val="10.5"/>
      <name val="Calibri"/>
      <family val="2"/>
    </font>
    <font>
      <b/>
      <sz val="10.5"/>
      <color theme="0"/>
      <name val="Calibri"/>
      <family val="2"/>
    </font>
    <font>
      <b/>
      <sz val="16"/>
      <color rgb="FF000000"/>
      <name val="Calibri"/>
      <family val="2"/>
      <scheme val="minor"/>
    </font>
    <font>
      <u/>
      <sz val="11"/>
      <color theme="10"/>
      <name val="Calibri"/>
      <family val="2"/>
      <scheme val="minor"/>
    </font>
    <font>
      <u/>
      <sz val="10.5"/>
      <color theme="10"/>
      <name val="Calibri"/>
      <family val="2"/>
      <scheme val="minor"/>
    </font>
    <font>
      <sz val="10.5"/>
      <color rgb="FF000000"/>
      <name val="Calibri"/>
      <family val="2"/>
    </font>
    <font>
      <b/>
      <u/>
      <sz val="10.5"/>
      <color theme="1"/>
      <name val="Calibri"/>
      <family val="2"/>
      <scheme val="minor"/>
    </font>
    <font>
      <b/>
      <sz val="12"/>
      <name val="Calibri"/>
      <family val="2"/>
      <scheme val="minor"/>
    </font>
    <font>
      <b/>
      <sz val="12"/>
      <color theme="1"/>
      <name val="Calibri"/>
      <family val="2"/>
      <scheme val="minor"/>
    </font>
    <font>
      <u/>
      <sz val="10.5"/>
      <color theme="1"/>
      <name val="Calibri"/>
      <family val="2"/>
      <scheme val="minor"/>
    </font>
    <font>
      <sz val="10.5"/>
      <color indexed="8"/>
      <name val="Calibri"/>
      <family val="2"/>
      <scheme val="minor"/>
    </font>
    <font>
      <sz val="10.5"/>
      <color rgb="FFFF0000"/>
      <name val="Calibri"/>
      <family val="2"/>
      <scheme val="minor"/>
    </font>
    <font>
      <b/>
      <sz val="9"/>
      <color indexed="81"/>
      <name val="Tahoma"/>
      <family val="2"/>
    </font>
    <font>
      <sz val="10.5"/>
      <color theme="4" tint="-0.249977111117893"/>
      <name val="Calibri"/>
      <family val="2"/>
      <scheme val="minor"/>
    </font>
    <font>
      <sz val="9"/>
      <color indexed="81"/>
      <name val="Tahoma"/>
      <family val="2"/>
    </font>
    <font>
      <sz val="9"/>
      <color theme="1"/>
      <name val="Calibri"/>
      <family val="2"/>
      <scheme val="minor"/>
    </font>
    <font>
      <sz val="12"/>
      <color rgb="FF000000"/>
      <name val="Calibri"/>
      <family val="2"/>
      <scheme val="min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sz val="10"/>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rgb="FFDCE6F1"/>
        <bgColor rgb="FF000000"/>
      </patternFill>
    </fill>
    <fill>
      <patternFill patternType="solid">
        <fgColor theme="2"/>
        <bgColor indexed="64"/>
      </patternFill>
    </fill>
  </fills>
  <borders count="7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theme="0" tint="-0.499984740745262"/>
      </left>
      <right style="thin">
        <color auto="1"/>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bottom style="thin">
        <color auto="1"/>
      </bottom>
      <diagonal/>
    </border>
    <border>
      <left style="thin">
        <color rgb="FF808080"/>
      </left>
      <right style="thin">
        <color rgb="FF808080"/>
      </right>
      <top style="thin">
        <color rgb="FF808080"/>
      </top>
      <bottom style="thin">
        <color rgb="FF808080"/>
      </bottom>
      <diagonal/>
    </border>
    <border>
      <left/>
      <right style="thin">
        <color theme="0" tint="-0.499984740745262"/>
      </right>
      <top style="thin">
        <color auto="1"/>
      </top>
      <bottom style="thin">
        <color auto="1"/>
      </bottom>
      <diagonal/>
    </border>
    <border>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theme="0" tint="-0.499984740745262"/>
      </right>
      <top style="medium">
        <color theme="0" tint="-0.499984740745262"/>
      </top>
      <bottom/>
      <diagonal/>
    </border>
    <border>
      <left style="thin">
        <color indexed="64"/>
      </left>
      <right style="thin">
        <color auto="1"/>
      </right>
      <top style="thin">
        <color theme="0" tint="-0.499984740745262"/>
      </top>
      <bottom/>
      <diagonal/>
    </border>
    <border>
      <left style="thin">
        <color auto="1"/>
      </left>
      <right/>
      <top style="medium">
        <color theme="0" tint="-0.499984740745262"/>
      </top>
      <bottom/>
      <diagonal/>
    </border>
    <border>
      <left/>
      <right style="thin">
        <color theme="0" tint="-0.499984740745262"/>
      </right>
      <top style="medium">
        <color theme="0" tint="-0.499984740745262"/>
      </top>
      <bottom/>
      <diagonal/>
    </border>
    <border>
      <left style="thin">
        <color auto="1"/>
      </left>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auto="1"/>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medium">
        <color indexed="64"/>
      </left>
      <right/>
      <top/>
      <bottom/>
      <diagonal/>
    </border>
    <border>
      <left style="mediumDashed">
        <color indexed="64"/>
      </left>
      <right style="medium">
        <color indexed="64"/>
      </right>
      <top style="medium">
        <color indexed="64"/>
      </top>
      <bottom/>
      <diagonal/>
    </border>
    <border>
      <left style="thin">
        <color auto="1"/>
      </left>
      <right style="thin">
        <color auto="1"/>
      </right>
      <top style="thin">
        <color theme="0" tint="-0.499984740745262"/>
      </top>
      <bottom style="thin">
        <color indexed="64"/>
      </bottom>
      <diagonal/>
    </border>
  </borders>
  <cellStyleXfs count="25690">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0" fontId="49" fillId="0" borderId="0" applyNumberFormat="0" applyFill="0" applyBorder="0" applyAlignment="0" applyProtection="0"/>
    <xf numFmtId="0" fontId="29" fillId="0" borderId="0"/>
    <xf numFmtId="0" fontId="22" fillId="0" borderId="0"/>
  </cellStyleXfs>
  <cellXfs count="565">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36" fillId="34" borderId="0" xfId="0" applyFont="1" applyFill="1" applyAlignment="1">
      <alignment horizontal="left" vertical="center"/>
    </xf>
    <xf numFmtId="0" fontId="7" fillId="34" borderId="0" xfId="0" applyFont="1" applyFill="1" applyAlignment="1">
      <alignment vertical="top" wrapText="1"/>
    </xf>
    <xf numFmtId="0" fontId="36" fillId="34" borderId="0" xfId="0" applyFont="1" applyFill="1" applyAlignment="1">
      <alignment vertical="center"/>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3" borderId="0" xfId="0" applyFont="1" applyFill="1" applyAlignment="1">
      <alignment vertical="top" wrapText="1"/>
    </xf>
    <xf numFmtId="0" fontId="36" fillId="34" borderId="0" xfId="0" applyFont="1" applyFill="1" applyAlignment="1">
      <alignment vertical="top"/>
    </xf>
    <xf numFmtId="0" fontId="3" fillId="0" borderId="0" xfId="0" applyFont="1" applyAlignment="1">
      <alignment vertical="top"/>
    </xf>
    <xf numFmtId="0" fontId="38" fillId="34" borderId="0" xfId="0" applyFont="1" applyFill="1" applyAlignment="1">
      <alignment vertical="top"/>
    </xf>
    <xf numFmtId="0" fontId="41" fillId="0" borderId="0" xfId="0" applyFont="1" applyAlignment="1">
      <alignment vertical="top" wrapText="1"/>
    </xf>
    <xf numFmtId="0" fontId="6" fillId="0" borderId="0" xfId="0" applyFont="1" applyAlignment="1">
      <alignment horizontal="left" vertical="top"/>
    </xf>
    <xf numFmtId="0" fontId="5" fillId="0" borderId="0" xfId="0" applyFont="1" applyAlignment="1">
      <alignment vertical="top"/>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0" fontId="5" fillId="0" borderId="0" xfId="0" applyFont="1" applyAlignment="1">
      <alignment vertical="top" wrapText="1"/>
    </xf>
    <xf numFmtId="15" fontId="4" fillId="0" borderId="0" xfId="0" applyNumberFormat="1" applyFont="1" applyAlignment="1">
      <alignment horizontal="left" vertical="top"/>
    </xf>
    <xf numFmtId="0" fontId="38" fillId="34" borderId="7" xfId="0" applyFont="1" applyFill="1" applyBorder="1" applyAlignment="1">
      <alignment vertical="top"/>
    </xf>
    <xf numFmtId="0" fontId="4" fillId="0" borderId="7" xfId="0" applyFont="1" applyBorder="1" applyAlignment="1">
      <alignment vertical="top"/>
    </xf>
    <xf numFmtId="0" fontId="41" fillId="0" borderId="16" xfId="0" applyFont="1" applyBorder="1" applyAlignment="1">
      <alignment horizontal="left" vertical="top" wrapText="1"/>
    </xf>
    <xf numFmtId="0" fontId="36" fillId="0" borderId="16" xfId="0" applyFont="1" applyBorder="1" applyAlignment="1">
      <alignment vertical="top" wrapText="1"/>
    </xf>
    <xf numFmtId="0" fontId="36" fillId="34" borderId="0" xfId="0" applyFont="1" applyFill="1" applyAlignment="1">
      <alignment horizontal="left" vertical="top" indent="1"/>
    </xf>
    <xf numFmtId="0" fontId="44" fillId="34" borderId="0" xfId="0" applyFont="1" applyFill="1" applyAlignment="1">
      <alignment horizontal="left" vertical="top" indent="1"/>
    </xf>
    <xf numFmtId="0" fontId="45" fillId="34" borderId="0" xfId="0" applyFont="1" applyFill="1" applyAlignment="1">
      <alignment horizontal="left" vertical="top" indent="1"/>
    </xf>
    <xf numFmtId="49" fontId="36" fillId="0" borderId="0" xfId="0" applyNumberFormat="1" applyFont="1" applyAlignment="1">
      <alignment vertical="top" wrapText="1"/>
    </xf>
    <xf numFmtId="49" fontId="3" fillId="34" borderId="0" xfId="0" applyNumberFormat="1" applyFont="1" applyFill="1" applyAlignment="1">
      <alignment horizontal="left" vertical="top" wrapText="1"/>
    </xf>
    <xf numFmtId="0" fontId="37" fillId="34" borderId="0" xfId="0" applyFont="1" applyFill="1" applyAlignment="1">
      <alignment horizontal="left" vertical="top" wrapText="1"/>
    </xf>
    <xf numFmtId="0" fontId="3" fillId="34" borderId="0" xfId="0" applyFont="1" applyFill="1" applyAlignment="1">
      <alignment vertical="top" wrapText="1"/>
    </xf>
    <xf numFmtId="0" fontId="38" fillId="34" borderId="0" xfId="0" applyFont="1" applyFill="1" applyAlignment="1">
      <alignment horizontal="left" vertical="top"/>
    </xf>
    <xf numFmtId="0" fontId="3" fillId="34" borderId="0" xfId="0" applyFont="1" applyFill="1" applyAlignment="1">
      <alignment horizontal="left" vertical="top" wrapText="1"/>
    </xf>
    <xf numFmtId="0" fontId="36" fillId="34" borderId="0" xfId="0" applyFont="1" applyFill="1" applyAlignment="1">
      <alignment vertical="top" wrapText="1"/>
    </xf>
    <xf numFmtId="0" fontId="44" fillId="34" borderId="0" xfId="0" applyFont="1" applyFill="1" applyAlignment="1">
      <alignment vertical="top" wrapText="1"/>
    </xf>
    <xf numFmtId="0" fontId="45" fillId="34" borderId="0" xfId="0" applyFont="1" applyFill="1" applyAlignment="1">
      <alignment vertical="top" wrapText="1"/>
    </xf>
    <xf numFmtId="49" fontId="36" fillId="34" borderId="0" xfId="0" applyNumberFormat="1" applyFont="1" applyFill="1" applyAlignment="1">
      <alignment vertical="top" wrapText="1"/>
    </xf>
    <xf numFmtId="49" fontId="45" fillId="34" borderId="0" xfId="0" applyNumberFormat="1" applyFont="1" applyFill="1" applyAlignment="1">
      <alignment vertical="top" wrapText="1"/>
    </xf>
    <xf numFmtId="0" fontId="41" fillId="34"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41" fillId="33" borderId="8" xfId="0" applyFont="1" applyFill="1" applyBorder="1" applyAlignment="1">
      <alignment horizontal="centerContinuous" vertical="top" wrapText="1"/>
    </xf>
    <xf numFmtId="49" fontId="4" fillId="34" borderId="0" xfId="0" applyNumberFormat="1" applyFont="1" applyFill="1" applyAlignment="1">
      <alignment horizontal="left" vertical="top"/>
    </xf>
    <xf numFmtId="49" fontId="4" fillId="34" borderId="8" xfId="0" applyNumberFormat="1" applyFont="1" applyFill="1" applyBorder="1" applyAlignment="1">
      <alignment vertical="top" wrapText="1"/>
    </xf>
    <xf numFmtId="49" fontId="4" fillId="34" borderId="0" xfId="0" applyNumberFormat="1" applyFont="1" applyFill="1" applyAlignment="1">
      <alignment vertical="top" wrapText="1"/>
    </xf>
    <xf numFmtId="0" fontId="47" fillId="34" borderId="0" xfId="0" applyFont="1" applyFill="1" applyAlignment="1">
      <alignment horizontal="center" vertical="top" wrapText="1"/>
    </xf>
    <xf numFmtId="0" fontId="45" fillId="34" borderId="0" xfId="0" applyFont="1" applyFill="1" applyAlignment="1">
      <alignment horizontal="center" vertical="top" wrapText="1"/>
    </xf>
    <xf numFmtId="0" fontId="38" fillId="34" borderId="0" xfId="0" applyFont="1" applyFill="1" applyAlignment="1">
      <alignment horizontal="center" vertical="top" wrapText="1"/>
    </xf>
    <xf numFmtId="0" fontId="38" fillId="0" borderId="0" xfId="0" applyFont="1" applyAlignment="1">
      <alignment horizontal="center" vertical="top" wrapText="1"/>
    </xf>
    <xf numFmtId="0" fontId="6" fillId="34" borderId="7" xfId="0" applyFont="1" applyFill="1" applyBorder="1" applyAlignment="1">
      <alignment horizontal="left" vertical="center" wrapText="1"/>
    </xf>
    <xf numFmtId="0" fontId="46" fillId="34" borderId="7" xfId="0" applyFont="1" applyFill="1" applyBorder="1" applyAlignment="1">
      <alignment horizontal="center" vertical="top" wrapText="1"/>
    </xf>
    <xf numFmtId="0" fontId="46" fillId="34" borderId="0" xfId="0" applyFont="1" applyFill="1" applyAlignment="1">
      <alignment horizontal="center" vertical="top" wrapText="1"/>
    </xf>
    <xf numFmtId="0" fontId="5" fillId="34" borderId="0" xfId="0" applyFont="1" applyFill="1" applyAlignment="1">
      <alignment vertical="top"/>
    </xf>
    <xf numFmtId="49" fontId="4" fillId="0" borderId="0" xfId="0" applyNumberFormat="1" applyFont="1" applyAlignment="1">
      <alignment vertical="top" wrapText="1"/>
    </xf>
    <xf numFmtId="0" fontId="6" fillId="34" borderId="7" xfId="0" applyFont="1" applyFill="1" applyBorder="1" applyAlignment="1">
      <alignment horizontal="centerContinuous" vertical="top" wrapText="1"/>
    </xf>
    <xf numFmtId="0" fontId="6" fillId="34" borderId="0" xfId="0" applyFont="1" applyFill="1" applyAlignment="1">
      <alignment horizontal="centerContinuous" vertical="top" wrapText="1"/>
    </xf>
    <xf numFmtId="0" fontId="4" fillId="34" borderId="0" xfId="0" applyFont="1" applyFill="1" applyAlignment="1">
      <alignment horizontal="centerContinuous" vertical="top" wrapText="1"/>
    </xf>
    <xf numFmtId="0" fontId="4" fillId="34" borderId="8" xfId="0" applyFont="1" applyFill="1" applyBorder="1" applyAlignment="1">
      <alignment horizontal="centerContinuous" vertical="top" wrapText="1"/>
    </xf>
    <xf numFmtId="0" fontId="6" fillId="34" borderId="0" xfId="0" applyFont="1" applyFill="1" applyAlignment="1">
      <alignment horizontal="left" vertical="top"/>
    </xf>
    <xf numFmtId="0" fontId="4" fillId="0" borderId="0" xfId="0" applyFont="1" applyAlignment="1">
      <alignment vertical="top"/>
    </xf>
    <xf numFmtId="0" fontId="36" fillId="34" borderId="0" xfId="0" applyFont="1" applyFill="1" applyAlignment="1">
      <alignment horizontal="left" vertical="top" wrapText="1"/>
    </xf>
    <xf numFmtId="0" fontId="5" fillId="0" borderId="21" xfId="0" applyFont="1" applyBorder="1" applyAlignment="1">
      <alignment horizontal="center" vertical="center" wrapText="1"/>
    </xf>
    <xf numFmtId="0" fontId="50" fillId="0" borderId="0" xfId="25687" applyFont="1" applyAlignment="1">
      <alignment vertical="top"/>
    </xf>
    <xf numFmtId="0" fontId="48" fillId="35" borderId="21" xfId="183" applyNumberFormat="1" applyFont="1" applyFill="1" applyBorder="1" applyAlignment="1" applyProtection="1">
      <alignment horizontal="center" vertical="center" wrapText="1"/>
      <protection locked="0"/>
    </xf>
    <xf numFmtId="0" fontId="39" fillId="0" borderId="0" xfId="0" applyFont="1"/>
    <xf numFmtId="0" fontId="51" fillId="40" borderId="0" xfId="0" applyFont="1" applyFill="1" applyAlignment="1">
      <alignment vertical="center"/>
    </xf>
    <xf numFmtId="0" fontId="4" fillId="34" borderId="7" xfId="0" applyFont="1" applyFill="1" applyBorder="1" applyAlignment="1">
      <alignment vertical="top" wrapText="1"/>
    </xf>
    <xf numFmtId="0" fontId="52" fillId="0" borderId="0" xfId="0" applyFont="1"/>
    <xf numFmtId="0" fontId="4" fillId="0" borderId="7" xfId="0" applyFont="1" applyBorder="1" applyAlignment="1">
      <alignment vertical="top" wrapText="1"/>
    </xf>
    <xf numFmtId="0" fontId="6" fillId="34" borderId="7" xfId="0" applyFont="1" applyFill="1" applyBorder="1" applyAlignment="1">
      <alignment vertical="top" wrapText="1"/>
    </xf>
    <xf numFmtId="0" fontId="51" fillId="0" borderId="0" xfId="0" applyFont="1" applyAlignment="1">
      <alignment vertical="center"/>
    </xf>
    <xf numFmtId="0" fontId="39" fillId="35" borderId="21" xfId="183" applyNumberFormat="1" applyFont="1" applyFill="1" applyBorder="1" applyAlignment="1" applyProtection="1">
      <alignment horizontal="center" vertical="top" wrapText="1"/>
      <protection locked="0"/>
    </xf>
    <xf numFmtId="0" fontId="37" fillId="0" borderId="0" xfId="0" applyFont="1" applyAlignment="1">
      <alignment horizontal="left" vertical="top"/>
    </xf>
    <xf numFmtId="0" fontId="2" fillId="34" borderId="7" xfId="0" applyFont="1" applyFill="1" applyBorder="1" applyAlignment="1">
      <alignment vertical="top" wrapText="1"/>
    </xf>
    <xf numFmtId="0" fontId="38" fillId="34" borderId="0" xfId="0" applyFont="1" applyFill="1" applyAlignment="1">
      <alignment horizontal="lef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0" fontId="46" fillId="38" borderId="43"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0" xfId="0" applyFont="1" applyFill="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41" fillId="33" borderId="0" xfId="0" applyFont="1" applyFill="1" applyAlignment="1">
      <alignment horizontal="left" vertical="top" wrapText="1"/>
    </xf>
    <xf numFmtId="0" fontId="5" fillId="34" borderId="0" xfId="0" applyFont="1" applyFill="1" applyAlignment="1">
      <alignment horizontal="left" vertical="top"/>
    </xf>
    <xf numFmtId="0" fontId="4" fillId="0" borderId="8" xfId="0" applyFont="1" applyBorder="1"/>
    <xf numFmtId="0" fontId="2" fillId="34" borderId="0" xfId="0" applyFont="1" applyFill="1" applyAlignment="1">
      <alignment vertical="top" wrapText="1"/>
    </xf>
    <xf numFmtId="0" fontId="4" fillId="0" borderId="0" xfId="0" applyFont="1" applyAlignment="1">
      <alignment horizontal="left"/>
    </xf>
    <xf numFmtId="0" fontId="4" fillId="0" borderId="8" xfId="0" applyFont="1" applyBorder="1" applyAlignment="1">
      <alignment horizontal="left"/>
    </xf>
    <xf numFmtId="0" fontId="4" fillId="0" borderId="0" xfId="0" applyFont="1" applyAlignment="1">
      <alignment horizontal="center"/>
    </xf>
    <xf numFmtId="0" fontId="2" fillId="0" borderId="0" xfId="0" applyFont="1" applyAlignment="1">
      <alignment horizontal="left" vertical="top" wrapText="1"/>
    </xf>
    <xf numFmtId="49" fontId="4" fillId="0" borderId="0" xfId="0" applyNumberFormat="1" applyFont="1" applyAlignment="1">
      <alignment vertical="top"/>
    </xf>
    <xf numFmtId="0" fontId="2" fillId="0" borderId="0" xfId="0" applyFont="1" applyAlignment="1">
      <alignment wrapText="1"/>
    </xf>
    <xf numFmtId="0" fontId="4" fillId="34" borderId="0" xfId="0" applyFont="1" applyFill="1"/>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34" borderId="7" xfId="0" applyFont="1" applyFill="1" applyBorder="1" applyAlignment="1">
      <alignment horizontal="right" vertical="top"/>
    </xf>
    <xf numFmtId="0" fontId="6" fillId="34" borderId="0" xfId="0" applyFont="1" applyFill="1" applyAlignment="1">
      <alignment horizontal="right" vertical="center" indent="1"/>
    </xf>
    <xf numFmtId="0" fontId="6" fillId="0" borderId="0" xfId="0" applyFont="1" applyAlignment="1">
      <alignment horizontal="center" vertical="top" wrapText="1"/>
    </xf>
    <xf numFmtId="0" fontId="6" fillId="0" borderId="33" xfId="0" applyFont="1" applyBorder="1" applyAlignment="1">
      <alignment horizontal="center" vertical="top" wrapText="1"/>
    </xf>
    <xf numFmtId="0" fontId="6" fillId="34" borderId="44" xfId="0" applyFont="1" applyFill="1" applyBorder="1" applyAlignment="1">
      <alignment horizontal="right" vertical="center" indent="1"/>
    </xf>
    <xf numFmtId="0" fontId="4" fillId="0" borderId="19" xfId="0" applyFont="1" applyBorder="1" applyAlignment="1">
      <alignment vertical="top"/>
    </xf>
    <xf numFmtId="0" fontId="4" fillId="33" borderId="0" xfId="0" applyFont="1" applyFill="1" applyAlignment="1">
      <alignment vertical="top" wrapText="1"/>
    </xf>
    <xf numFmtId="0" fontId="4" fillId="0" borderId="9"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horizontal="left" vertical="top"/>
    </xf>
    <xf numFmtId="0" fontId="4" fillId="0" borderId="8" xfId="0" applyFont="1" applyBorder="1" applyAlignment="1">
      <alignment vertical="top" wrapText="1"/>
    </xf>
    <xf numFmtId="0" fontId="5" fillId="0" borderId="0" xfId="0" applyFont="1" applyAlignment="1">
      <alignment horizontal="right" vertical="top" indent="1"/>
    </xf>
    <xf numFmtId="0" fontId="4" fillId="34" borderId="0" xfId="0" applyFont="1" applyFill="1" applyAlignment="1">
      <alignment horizontal="right" vertical="top" indent="1"/>
    </xf>
    <xf numFmtId="0" fontId="4" fillId="34" borderId="7" xfId="0" applyFont="1" applyFill="1" applyBorder="1" applyAlignment="1">
      <alignment horizontal="right" vertical="top" indent="1"/>
    </xf>
    <xf numFmtId="0" fontId="7" fillId="0" borderId="8" xfId="0" applyFont="1" applyBorder="1"/>
    <xf numFmtId="0" fontId="4" fillId="0" borderId="8" xfId="0" applyFont="1" applyBorder="1" applyAlignment="1">
      <alignment vertical="top"/>
    </xf>
    <xf numFmtId="0" fontId="4" fillId="0" borderId="8" xfId="0" applyFont="1" applyBorder="1" applyAlignment="1">
      <alignment wrapText="1"/>
    </xf>
    <xf numFmtId="0" fontId="4" fillId="34" borderId="0" xfId="0" applyFont="1" applyFill="1" applyAlignment="1">
      <alignment horizontal="left" vertical="top" wrapText="1"/>
    </xf>
    <xf numFmtId="0" fontId="4" fillId="0" borderId="0" xfId="0" applyFont="1" applyAlignment="1">
      <alignment horizontal="left" vertical="top" wrapText="1"/>
    </xf>
    <xf numFmtId="0" fontId="4" fillId="34" borderId="8" xfId="0" applyFont="1" applyFill="1" applyBorder="1" applyAlignment="1">
      <alignment vertical="top" wrapText="1"/>
    </xf>
    <xf numFmtId="0" fontId="4" fillId="0" borderId="7" xfId="0" applyFont="1" applyBorder="1" applyAlignment="1">
      <alignment wrapText="1"/>
    </xf>
    <xf numFmtId="0" fontId="4" fillId="0" borderId="0" xfId="0" applyFont="1" applyAlignment="1">
      <alignment wrapText="1"/>
    </xf>
    <xf numFmtId="0" fontId="7" fillId="37" borderId="0" xfId="0" applyFont="1" applyFill="1" applyAlignment="1">
      <alignment vertical="top"/>
    </xf>
    <xf numFmtId="0" fontId="4" fillId="37" borderId="0" xfId="0" applyFont="1" applyFill="1" applyAlignment="1">
      <alignment vertical="top" wrapText="1"/>
    </xf>
    <xf numFmtId="15" fontId="4" fillId="0" borderId="0" xfId="0" quotePrefix="1" applyNumberFormat="1" applyFont="1" applyAlignment="1">
      <alignment vertical="top"/>
    </xf>
    <xf numFmtId="49" fontId="4" fillId="0" borderId="0" xfId="0" quotePrefix="1" applyNumberFormat="1" applyFont="1" applyAlignment="1">
      <alignment vertical="top"/>
    </xf>
    <xf numFmtId="0" fontId="52" fillId="37" borderId="0" xfId="0" applyFont="1" applyFill="1" applyAlignment="1">
      <alignment vertical="top" wrapText="1"/>
    </xf>
    <xf numFmtId="0" fontId="52" fillId="37" borderId="0" xfId="0" applyFont="1" applyFill="1" applyAlignment="1">
      <alignment vertical="top"/>
    </xf>
    <xf numFmtId="0" fontId="55" fillId="37" borderId="0" xfId="0" applyFont="1" applyFill="1" applyAlignment="1">
      <alignment vertical="top" wrapText="1"/>
    </xf>
    <xf numFmtId="0" fontId="4" fillId="37" borderId="0" xfId="0" applyFont="1" applyFill="1"/>
    <xf numFmtId="0" fontId="4" fillId="37" borderId="0" xfId="0" applyFont="1" applyFill="1" applyAlignment="1">
      <alignment vertical="top"/>
    </xf>
    <xf numFmtId="0" fontId="39" fillId="34" borderId="9" xfId="183" applyNumberFormat="1" applyFont="1" applyFill="1" applyBorder="1" applyAlignment="1" applyProtection="1">
      <alignment horizontal="center" vertical="center" wrapText="1"/>
    </xf>
    <xf numFmtId="0" fontId="39" fillId="34" borderId="16" xfId="183" applyNumberFormat="1" applyFont="1" applyFill="1" applyBorder="1" applyAlignment="1" applyProtection="1">
      <alignment horizontal="center" vertical="center" wrapText="1"/>
    </xf>
    <xf numFmtId="0" fontId="39" fillId="34" borderId="10" xfId="183" applyNumberFormat="1" applyFont="1" applyFill="1" applyBorder="1" applyAlignment="1" applyProtection="1">
      <alignment horizontal="center" vertical="center" wrapText="1"/>
    </xf>
    <xf numFmtId="0" fontId="4" fillId="34" borderId="9" xfId="0" applyFont="1" applyFill="1" applyBorder="1" applyAlignment="1">
      <alignment vertical="top" wrapText="1"/>
    </xf>
    <xf numFmtId="0" fontId="4" fillId="34" borderId="16" xfId="0" applyFont="1" applyFill="1" applyBorder="1" applyAlignment="1">
      <alignment vertical="top" wrapText="1"/>
    </xf>
    <xf numFmtId="0" fontId="4" fillId="34" borderId="10" xfId="0" applyFont="1" applyFill="1" applyBorder="1" applyAlignment="1">
      <alignment vertical="top" wrapText="1"/>
    </xf>
    <xf numFmtId="0" fontId="4" fillId="35" borderId="21" xfId="0" applyFont="1" applyFill="1" applyBorder="1" applyAlignment="1" applyProtection="1">
      <alignment horizontal="center" vertical="center" wrapText="1"/>
      <protection locked="0"/>
    </xf>
    <xf numFmtId="0" fontId="4" fillId="0" borderId="0" xfId="0" quotePrefix="1" applyFont="1" applyAlignment="1">
      <alignment vertical="top"/>
    </xf>
    <xf numFmtId="167" fontId="56" fillId="35" borderId="21" xfId="25686" applyNumberFormat="1" applyFont="1" applyFill="1" applyBorder="1" applyAlignment="1" applyProtection="1">
      <alignment horizontal="right" vertical="center" wrapText="1"/>
      <protection locked="0"/>
    </xf>
    <xf numFmtId="167" fontId="56" fillId="35" borderId="54" xfId="25686" applyNumberFormat="1" applyFont="1" applyFill="1" applyBorder="1" applyAlignment="1" applyProtection="1">
      <alignment horizontal="right" vertical="center" wrapText="1"/>
      <protection locked="0"/>
    </xf>
    <xf numFmtId="167" fontId="56" fillId="36" borderId="29" xfId="25686" applyNumberFormat="1" applyFont="1" applyFill="1" applyBorder="1" applyAlignment="1" applyProtection="1">
      <alignment horizontal="right" vertical="center" wrapText="1"/>
    </xf>
    <xf numFmtId="167" fontId="56" fillId="36" borderId="21" xfId="25686" applyNumberFormat="1" applyFont="1" applyFill="1" applyBorder="1" applyAlignment="1" applyProtection="1">
      <alignment horizontal="right" vertical="center" wrapText="1"/>
    </xf>
    <xf numFmtId="0" fontId="56" fillId="35" borderId="21" xfId="0" applyFont="1" applyFill="1" applyBorder="1" applyAlignment="1" applyProtection="1">
      <alignment horizontal="center" vertical="center" wrapText="1"/>
      <protection locked="0"/>
    </xf>
    <xf numFmtId="0" fontId="56" fillId="35" borderId="21" xfId="0" applyFont="1" applyFill="1" applyBorder="1" applyAlignment="1" applyProtection="1">
      <alignment horizontal="center" vertical="center"/>
      <protection locked="0"/>
    </xf>
    <xf numFmtId="0" fontId="41" fillId="33" borderId="0" xfId="0" applyFont="1" applyFill="1" applyAlignment="1">
      <alignment horizontal="center" vertical="top"/>
    </xf>
    <xf numFmtId="0" fontId="46" fillId="38" borderId="28" xfId="0" applyFont="1" applyFill="1" applyBorder="1" applyAlignment="1">
      <alignment horizontal="center" vertical="center" wrapText="1"/>
    </xf>
    <xf numFmtId="0" fontId="44" fillId="34" borderId="0" xfId="0" applyFont="1" applyFill="1" applyAlignment="1">
      <alignment horizontal="center" vertical="top" wrapText="1"/>
    </xf>
    <xf numFmtId="49" fontId="39" fillId="35" borderId="21" xfId="183" applyNumberFormat="1" applyFont="1" applyFill="1" applyBorder="1" applyAlignment="1" applyProtection="1">
      <alignment vertical="center" wrapText="1"/>
      <protection locked="0"/>
    </xf>
    <xf numFmtId="165" fontId="39" fillId="35" borderId="21" xfId="183" applyFont="1" applyFill="1" applyBorder="1" applyAlignment="1" applyProtection="1">
      <alignment vertical="center" wrapText="1"/>
      <protection locked="0"/>
    </xf>
    <xf numFmtId="165" fontId="39" fillId="35" borderId="22" xfId="183" applyFont="1" applyFill="1" applyBorder="1" applyAlignment="1" applyProtection="1">
      <alignment vertical="center" wrapText="1"/>
      <protection locked="0"/>
    </xf>
    <xf numFmtId="0" fontId="37" fillId="34" borderId="0" xfId="0" applyFont="1" applyFill="1" applyAlignment="1">
      <alignment horizontal="left" vertical="top"/>
    </xf>
    <xf numFmtId="0" fontId="41" fillId="33" borderId="0" xfId="0" applyFont="1" applyFill="1" applyAlignment="1">
      <alignment horizontal="centerContinuous" vertical="top" wrapText="1"/>
    </xf>
    <xf numFmtId="0" fontId="41" fillId="34" borderId="0" xfId="0" applyFont="1" applyFill="1" applyAlignment="1">
      <alignment horizontal="center" vertical="top" wrapText="1"/>
    </xf>
    <xf numFmtId="49" fontId="44" fillId="34" borderId="0" xfId="0" applyNumberFormat="1" applyFont="1" applyFill="1" applyAlignment="1">
      <alignment vertical="top" wrapText="1"/>
    </xf>
    <xf numFmtId="0" fontId="5" fillId="34" borderId="0" xfId="0" applyFont="1" applyFill="1" applyAlignment="1">
      <alignment vertical="top" wrapText="1"/>
    </xf>
    <xf numFmtId="0" fontId="37" fillId="34" borderId="0" xfId="0" applyFont="1" applyFill="1" applyAlignment="1">
      <alignment vertical="top"/>
    </xf>
    <xf numFmtId="0" fontId="39" fillId="35" borderId="21" xfId="183" applyNumberFormat="1" applyFont="1" applyFill="1" applyBorder="1" applyAlignment="1" applyProtection="1">
      <alignment horizontal="center" vertical="center" wrapText="1"/>
      <protection locked="0"/>
    </xf>
    <xf numFmtId="0" fontId="5" fillId="34" borderId="7" xfId="0" applyFont="1" applyFill="1" applyBorder="1" applyAlignment="1">
      <alignment horizontal="left" vertical="center" wrapText="1"/>
    </xf>
    <xf numFmtId="1" fontId="39" fillId="35" borderId="21" xfId="25686" applyNumberFormat="1" applyFont="1" applyFill="1" applyBorder="1" applyAlignment="1" applyProtection="1">
      <alignment horizontal="center" vertical="center" wrapText="1"/>
      <protection locked="0"/>
    </xf>
    <xf numFmtId="0" fontId="5" fillId="34" borderId="9" xfId="0" applyFont="1" applyFill="1" applyBorder="1" applyAlignment="1">
      <alignment horizontal="left" vertical="center" wrapText="1"/>
    </xf>
    <xf numFmtId="0" fontId="5" fillId="34" borderId="16" xfId="0" applyFont="1" applyFill="1" applyBorder="1" applyAlignment="1">
      <alignment horizontal="left" vertical="center" wrapText="1"/>
    </xf>
    <xf numFmtId="167" fontId="39" fillId="34" borderId="16" xfId="25686" applyNumberFormat="1" applyFont="1" applyFill="1" applyBorder="1" applyAlignment="1" applyProtection="1">
      <alignment horizontal="right" vertical="center" wrapText="1"/>
    </xf>
    <xf numFmtId="0" fontId="4" fillId="34" borderId="16" xfId="0" applyFont="1" applyFill="1" applyBorder="1"/>
    <xf numFmtId="0" fontId="4" fillId="34" borderId="10" xfId="0" applyFont="1" applyFill="1" applyBorder="1"/>
    <xf numFmtId="49" fontId="36" fillId="34" borderId="9" xfId="0" applyNumberFormat="1" applyFont="1" applyFill="1" applyBorder="1" applyAlignment="1">
      <alignment horizontal="left" vertical="top" wrapText="1"/>
    </xf>
    <xf numFmtId="49" fontId="36" fillId="34" borderId="16" xfId="0" applyNumberFormat="1" applyFont="1" applyFill="1" applyBorder="1" applyAlignment="1">
      <alignment horizontal="left" vertical="top" wrapText="1"/>
    </xf>
    <xf numFmtId="49" fontId="36" fillId="34" borderId="10" xfId="0" applyNumberFormat="1" applyFont="1" applyFill="1" applyBorder="1" applyAlignment="1">
      <alignment horizontal="left" vertical="top" wrapText="1"/>
    </xf>
    <xf numFmtId="0" fontId="6" fillId="34" borderId="9" xfId="0" applyFont="1" applyFill="1" applyBorder="1" applyAlignment="1">
      <alignment horizontal="left" vertical="top" wrapText="1"/>
    </xf>
    <xf numFmtId="0" fontId="6" fillId="34" borderId="16" xfId="0" applyFont="1" applyFill="1" applyBorder="1" applyAlignment="1">
      <alignment horizontal="left" vertical="top" wrapText="1"/>
    </xf>
    <xf numFmtId="0" fontId="6" fillId="34" borderId="10" xfId="0" applyFont="1" applyFill="1" applyBorder="1" applyAlignment="1">
      <alignment horizontal="left" vertical="top" wrapText="1"/>
    </xf>
    <xf numFmtId="167" fontId="39" fillId="36" borderId="21" xfId="25686" applyNumberFormat="1" applyFont="1" applyFill="1" applyBorder="1" applyAlignment="1" applyProtection="1">
      <alignment horizontal="right" vertical="center"/>
    </xf>
    <xf numFmtId="167" fontId="39" fillId="41" borderId="56" xfId="25686" applyNumberFormat="1" applyFont="1" applyFill="1" applyBorder="1" applyAlignment="1" applyProtection="1">
      <alignment horizontal="right" vertical="center"/>
      <protection locked="0"/>
    </xf>
    <xf numFmtId="167" fontId="39" fillId="35" borderId="21" xfId="25686" applyNumberFormat="1" applyFont="1" applyFill="1" applyBorder="1" applyAlignment="1" applyProtection="1">
      <alignment horizontal="right" vertical="center"/>
      <protection locked="0"/>
    </xf>
    <xf numFmtId="167" fontId="39" fillId="35" borderId="54" xfId="25686" applyNumberFormat="1" applyFont="1" applyFill="1" applyBorder="1" applyAlignment="1" applyProtection="1">
      <alignment horizontal="right" vertical="center"/>
      <protection locked="0"/>
    </xf>
    <xf numFmtId="167" fontId="39" fillId="35" borderId="29" xfId="25686" applyNumberFormat="1" applyFont="1" applyFill="1" applyBorder="1" applyAlignment="1" applyProtection="1">
      <alignment horizontal="right" vertical="center"/>
      <protection locked="0"/>
    </xf>
    <xf numFmtId="1" fontId="39" fillId="36" borderId="21" xfId="183" applyNumberFormat="1" applyFont="1" applyFill="1" applyBorder="1" applyAlignment="1" applyProtection="1">
      <alignment horizontal="center" vertical="top"/>
    </xf>
    <xf numFmtId="11" fontId="39" fillId="36" borderId="21" xfId="183" applyNumberFormat="1" applyFont="1" applyFill="1" applyBorder="1" applyAlignment="1" applyProtection="1">
      <alignment horizontal="center" vertical="top"/>
    </xf>
    <xf numFmtId="0" fontId="7"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0" fontId="5" fillId="34" borderId="7" xfId="0" applyFont="1" applyFill="1" applyBorder="1" applyAlignment="1">
      <alignment horizontal="left" vertical="top" wrapText="1"/>
    </xf>
    <xf numFmtId="0" fontId="7" fillId="38" borderId="21" xfId="0" applyFont="1" applyFill="1" applyBorder="1" applyAlignment="1">
      <alignment horizontal="center" vertical="center" wrapText="1"/>
    </xf>
    <xf numFmtId="0" fontId="2" fillId="34" borderId="0" xfId="0" applyFont="1" applyFill="1" applyAlignment="1">
      <alignment horizontal="left" vertical="top" wrapText="1"/>
    </xf>
    <xf numFmtId="167" fontId="39" fillId="36" borderId="60" xfId="25686" applyNumberFormat="1" applyFont="1" applyFill="1" applyBorder="1" applyAlignment="1" applyProtection="1">
      <alignment horizontal="right" vertical="center"/>
    </xf>
    <xf numFmtId="0" fontId="6" fillId="0" borderId="28" xfId="0" applyFont="1" applyBorder="1" applyAlignment="1">
      <alignment horizontal="centerContinuous" vertical="top" wrapText="1"/>
    </xf>
    <xf numFmtId="0" fontId="6" fillId="0" borderId="37" xfId="0" applyFont="1" applyBorder="1" applyAlignment="1">
      <alignment horizontal="centerContinuous" vertical="top" wrapText="1"/>
    </xf>
    <xf numFmtId="0" fontId="5" fillId="0" borderId="38" xfId="0" applyFont="1" applyBorder="1" applyAlignment="1">
      <alignment horizontal="left" vertical="top" wrapText="1"/>
    </xf>
    <xf numFmtId="0" fontId="4" fillId="34" borderId="27" xfId="0" applyFont="1" applyFill="1" applyBorder="1" applyAlignment="1">
      <alignment vertical="top" wrapText="1"/>
    </xf>
    <xf numFmtId="0" fontId="4" fillId="34" borderId="31" xfId="0" applyFont="1" applyFill="1" applyBorder="1" applyAlignment="1">
      <alignment vertical="top" wrapText="1"/>
    </xf>
    <xf numFmtId="0" fontId="4" fillId="34" borderId="33" xfId="0" applyFont="1" applyFill="1" applyBorder="1" applyAlignment="1">
      <alignment vertical="top" wrapText="1"/>
    </xf>
    <xf numFmtId="0" fontId="4" fillId="0" borderId="0" xfId="0" quotePrefix="1" applyFont="1" applyAlignment="1">
      <alignment vertical="top" wrapText="1"/>
    </xf>
    <xf numFmtId="165" fontId="40" fillId="36" borderId="21" xfId="25686" applyFont="1" applyFill="1" applyBorder="1" applyAlignment="1" applyProtection="1">
      <alignment horizontal="right" vertical="center" wrapText="1"/>
    </xf>
    <xf numFmtId="165" fontId="40" fillId="36" borderId="52" xfId="25686" applyFont="1" applyFill="1" applyBorder="1" applyAlignment="1" applyProtection="1">
      <alignment horizontal="right" vertical="center" wrapText="1"/>
    </xf>
    <xf numFmtId="0" fontId="5" fillId="0" borderId="7" xfId="0" applyFont="1" applyBorder="1" applyAlignment="1">
      <alignment horizontal="left" vertical="center" indent="1"/>
    </xf>
    <xf numFmtId="0" fontId="6" fillId="0" borderId="0" xfId="0" applyFont="1" applyAlignment="1">
      <alignment vertical="center"/>
    </xf>
    <xf numFmtId="165" fontId="39" fillId="36" borderId="52" xfId="25686" applyFont="1" applyFill="1" applyBorder="1" applyAlignment="1" applyProtection="1">
      <alignment horizontal="right" vertical="center"/>
    </xf>
    <xf numFmtId="0" fontId="5" fillId="0" borderId="75" xfId="0" applyFont="1" applyBorder="1" applyAlignment="1">
      <alignment horizontal="center" vertical="center" wrapText="1"/>
    </xf>
    <xf numFmtId="1" fontId="0" fillId="0" borderId="0" xfId="0" applyNumberFormat="1"/>
    <xf numFmtId="11" fontId="0" fillId="0" borderId="0" xfId="0" applyNumberFormat="1"/>
    <xf numFmtId="0" fontId="0" fillId="33" borderId="0" xfId="0" applyFill="1"/>
    <xf numFmtId="0" fontId="63" fillId="33" borderId="0" xfId="25688" applyFont="1" applyFill="1" applyAlignment="1">
      <alignment wrapText="1"/>
    </xf>
    <xf numFmtId="0" fontId="64" fillId="33" borderId="0" xfId="25688" applyFont="1" applyFill="1"/>
    <xf numFmtId="0" fontId="65" fillId="33" borderId="0" xfId="0" applyFont="1" applyFill="1"/>
    <xf numFmtId="0" fontId="63" fillId="33" borderId="0" xfId="25688" applyFont="1" applyFill="1" applyAlignment="1">
      <alignment horizontal="center" wrapText="1"/>
    </xf>
    <xf numFmtId="168" fontId="66" fillId="33" borderId="76" xfId="25689" applyNumberFormat="1" applyFont="1" applyFill="1" applyBorder="1" applyAlignment="1">
      <alignment horizontal="left" wrapText="1"/>
    </xf>
    <xf numFmtId="168" fontId="66" fillId="33" borderId="76" xfId="25689" applyNumberFormat="1" applyFont="1" applyFill="1" applyBorder="1" applyAlignment="1">
      <alignment horizontal="center" wrapText="1"/>
    </xf>
    <xf numFmtId="168" fontId="66" fillId="33" borderId="77" xfId="25689" applyNumberFormat="1" applyFont="1" applyFill="1" applyBorder="1" applyAlignment="1">
      <alignment horizontal="left" wrapText="1"/>
    </xf>
    <xf numFmtId="43" fontId="66" fillId="33" borderId="0" xfId="25689" applyNumberFormat="1" applyFont="1" applyFill="1" applyAlignment="1">
      <alignment horizontal="left" wrapText="1"/>
    </xf>
    <xf numFmtId="43" fontId="66" fillId="33" borderId="76" xfId="25689" applyNumberFormat="1" applyFont="1" applyFill="1" applyBorder="1" applyAlignment="1">
      <alignment horizontal="left" wrapText="1"/>
    </xf>
    <xf numFmtId="43" fontId="66" fillId="33" borderId="77" xfId="25689" applyNumberFormat="1" applyFont="1" applyFill="1" applyBorder="1" applyAlignment="1">
      <alignment horizontal="left" wrapText="1"/>
    </xf>
    <xf numFmtId="0" fontId="67" fillId="0" borderId="0" xfId="0" applyFont="1"/>
    <xf numFmtId="0" fontId="5" fillId="0" borderId="7" xfId="0" applyFont="1" applyBorder="1" applyAlignment="1">
      <alignment horizontal="left" vertical="top"/>
    </xf>
    <xf numFmtId="0" fontId="49" fillId="0" borderId="0" xfId="25687" applyBorder="1" applyAlignment="1">
      <alignment vertical="top"/>
    </xf>
    <xf numFmtId="0" fontId="0" fillId="42" borderId="0" xfId="0" applyFill="1"/>
    <xf numFmtId="0" fontId="0" fillId="0" borderId="7" xfId="0" applyBorder="1"/>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4" fillId="38" borderId="0" xfId="0" applyFont="1" applyFill="1" applyAlignment="1">
      <alignment horizontal="center" vertical="center" wrapText="1"/>
    </xf>
    <xf numFmtId="0" fontId="7" fillId="35" borderId="0" xfId="0" applyFont="1" applyFill="1" applyAlignment="1" applyProtection="1">
      <alignment horizontal="center" vertical="center" wrapText="1"/>
      <protection locked="0"/>
    </xf>
    <xf numFmtId="0" fontId="4" fillId="37" borderId="0" xfId="0" applyFont="1" applyFill="1" applyAlignment="1">
      <alignment horizontal="center" vertical="top" wrapText="1"/>
    </xf>
    <xf numFmtId="0" fontId="57" fillId="34" borderId="0" xfId="0" applyFont="1" applyFill="1" applyAlignment="1">
      <alignment horizontal="left" vertical="top" wrapText="1"/>
    </xf>
    <xf numFmtId="0" fontId="5" fillId="38" borderId="30"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31" xfId="0" applyFont="1" applyFill="1" applyBorder="1" applyAlignment="1">
      <alignment horizontal="left" vertical="center" wrapText="1"/>
    </xf>
    <xf numFmtId="0" fontId="5" fillId="38" borderId="32"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33" xfId="0" applyFont="1" applyFill="1" applyBorder="1" applyAlignment="1">
      <alignment horizontal="left" vertical="center" wrapText="1"/>
    </xf>
    <xf numFmtId="0" fontId="5" fillId="38" borderId="34" xfId="0" applyFont="1" applyFill="1" applyBorder="1" applyAlignment="1">
      <alignment horizontal="left" vertical="center" wrapText="1"/>
    </xf>
    <xf numFmtId="0" fontId="5" fillId="38" borderId="35" xfId="0" applyFont="1" applyFill="1" applyBorder="1" applyAlignment="1">
      <alignment horizontal="left" vertical="center" wrapText="1"/>
    </xf>
    <xf numFmtId="0" fontId="5" fillId="38" borderId="36" xfId="0" applyFont="1" applyFill="1" applyBorder="1" applyAlignment="1">
      <alignment horizontal="left" vertical="center" wrapText="1"/>
    </xf>
    <xf numFmtId="0" fontId="4" fillId="38" borderId="21" xfId="0" applyFont="1" applyFill="1" applyBorder="1" applyAlignment="1">
      <alignment horizontal="left" vertical="center" indent="2"/>
    </xf>
    <xf numFmtId="0" fontId="39" fillId="35" borderId="7" xfId="183" applyNumberFormat="1" applyFont="1" applyFill="1" applyBorder="1" applyAlignment="1" applyProtection="1">
      <alignment vertical="center" wrapText="1"/>
      <protection locked="0"/>
    </xf>
    <xf numFmtId="0" fontId="39" fillId="35" borderId="0" xfId="183" applyNumberFormat="1" applyFont="1" applyFill="1" applyBorder="1" applyAlignment="1" applyProtection="1">
      <alignment vertical="center" wrapText="1"/>
      <protection locked="0"/>
    </xf>
    <xf numFmtId="0" fontId="39" fillId="35" borderId="8" xfId="183" applyNumberFormat="1" applyFont="1" applyFill="1" applyBorder="1" applyAlignment="1" applyProtection="1">
      <alignment vertical="center" wrapText="1"/>
      <protection locked="0"/>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6" fillId="38" borderId="13" xfId="0" applyFont="1" applyFill="1" applyBorder="1" applyAlignment="1">
      <alignment horizontal="center" vertical="center" wrapText="1"/>
    </xf>
    <xf numFmtId="0" fontId="6" fillId="38" borderId="17" xfId="0" applyFont="1" applyFill="1" applyBorder="1" applyAlignment="1">
      <alignment horizontal="center" vertical="center" wrapText="1"/>
    </xf>
    <xf numFmtId="0" fontId="6" fillId="38" borderId="14" xfId="0" applyFont="1" applyFill="1" applyBorder="1" applyAlignment="1">
      <alignment horizontal="center" vertical="center" wrapText="1"/>
    </xf>
    <xf numFmtId="0" fontId="6" fillId="38" borderId="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8" xfId="0" applyFont="1" applyFill="1" applyBorder="1" applyAlignment="1">
      <alignment horizontal="center" vertical="center" wrapText="1"/>
    </xf>
    <xf numFmtId="0" fontId="6" fillId="38" borderId="9" xfId="0" applyFont="1" applyFill="1" applyBorder="1" applyAlignment="1">
      <alignment horizontal="center" vertical="center" wrapText="1"/>
    </xf>
    <xf numFmtId="0" fontId="6" fillId="38" borderId="16" xfId="0" applyFont="1" applyFill="1" applyBorder="1" applyAlignment="1">
      <alignment horizontal="center" vertical="center" wrapText="1"/>
    </xf>
    <xf numFmtId="0" fontId="6" fillId="38" borderId="10" xfId="0" applyFont="1" applyFill="1" applyBorder="1" applyAlignment="1">
      <alignment horizontal="center" vertical="center" wrapText="1"/>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35" borderId="28" xfId="0" applyFont="1" applyFill="1" applyBorder="1" applyAlignment="1" applyProtection="1">
      <alignment horizontal="center" vertical="center" wrapText="1"/>
      <protection locked="0"/>
    </xf>
    <xf numFmtId="0" fontId="4" fillId="35" borderId="29" xfId="0" applyFont="1" applyFill="1" applyBorder="1" applyAlignment="1" applyProtection="1">
      <alignment horizontal="center" vertical="center" wrapText="1"/>
      <protection locked="0"/>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39" fillId="35" borderId="30" xfId="183" applyNumberFormat="1" applyFont="1" applyFill="1" applyBorder="1" applyAlignment="1" applyProtection="1">
      <alignment horizontal="left" vertical="center" wrapText="1"/>
      <protection locked="0"/>
    </xf>
    <xf numFmtId="0" fontId="39" fillId="35" borderId="27" xfId="183" applyNumberFormat="1" applyFont="1" applyFill="1" applyBorder="1" applyAlignment="1" applyProtection="1">
      <alignment horizontal="left" vertical="center" wrapText="1"/>
      <protection locked="0"/>
    </xf>
    <xf numFmtId="0" fontId="39" fillId="35" borderId="40" xfId="183" applyNumberFormat="1" applyFont="1" applyFill="1" applyBorder="1" applyAlignment="1" applyProtection="1">
      <alignment horizontal="left" vertical="center" wrapText="1"/>
      <protection locked="0"/>
    </xf>
    <xf numFmtId="0" fontId="39" fillId="35" borderId="34" xfId="183" applyNumberFormat="1" applyFont="1" applyFill="1" applyBorder="1" applyAlignment="1" applyProtection="1">
      <alignment horizontal="left" vertical="center" wrapText="1"/>
      <protection locked="0"/>
    </xf>
    <xf numFmtId="0" fontId="39" fillId="35" borderId="35" xfId="183" applyNumberFormat="1" applyFont="1" applyFill="1" applyBorder="1" applyAlignment="1" applyProtection="1">
      <alignment horizontal="left" vertical="center" wrapText="1"/>
      <protection locked="0"/>
    </xf>
    <xf numFmtId="0" fontId="39" fillId="35" borderId="41"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xf numFmtId="0" fontId="4" fillId="0" borderId="8" xfId="0" applyFont="1" applyBorder="1"/>
    <xf numFmtId="0" fontId="5" fillId="0" borderId="26"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42" xfId="0" applyFont="1" applyBorder="1" applyAlignment="1">
      <alignment horizontal="left" vertical="center" wrapText="1"/>
    </xf>
    <xf numFmtId="0" fontId="5" fillId="0" borderId="28" xfId="0" applyFont="1" applyBorder="1" applyAlignment="1">
      <alignment horizontal="left" vertical="center" wrapText="1"/>
    </xf>
    <xf numFmtId="0" fontId="5" fillId="0" borderId="44" xfId="0" applyFont="1" applyBorder="1" applyAlignment="1">
      <alignment horizontal="left" vertical="center" wrapText="1"/>
    </xf>
    <xf numFmtId="0" fontId="5" fillId="0" borderId="37" xfId="0" applyFont="1" applyBorder="1" applyAlignment="1">
      <alignment horizontal="left" vertical="center" wrapText="1"/>
    </xf>
    <xf numFmtId="0" fontId="5" fillId="0" borderId="46" xfId="0" applyFont="1" applyBorder="1" applyAlignment="1">
      <alignment horizontal="left" vertical="center" wrapText="1"/>
    </xf>
    <xf numFmtId="0" fontId="5" fillId="0" borderId="29" xfId="0" applyFont="1" applyBorder="1" applyAlignment="1">
      <alignment horizontal="left" vertical="center" wrapText="1"/>
    </xf>
    <xf numFmtId="0" fontId="39" fillId="35" borderId="28" xfId="183" applyNumberFormat="1" applyFont="1" applyFill="1" applyBorder="1" applyAlignment="1" applyProtection="1">
      <alignment horizontal="left" vertical="center" wrapText="1"/>
      <protection locked="0"/>
    </xf>
    <xf numFmtId="0" fontId="39" fillId="35" borderId="43" xfId="183" applyNumberFormat="1" applyFont="1" applyFill="1" applyBorder="1" applyAlignment="1" applyProtection="1">
      <alignment horizontal="left" vertical="center" wrapText="1"/>
      <protection locked="0"/>
    </xf>
    <xf numFmtId="0" fontId="39" fillId="35" borderId="37" xfId="183" applyNumberFormat="1" applyFont="1" applyFill="1" applyBorder="1" applyAlignment="1" applyProtection="1">
      <alignment horizontal="left" vertical="center" wrapText="1"/>
      <protection locked="0"/>
    </xf>
    <xf numFmtId="0" fontId="39" fillId="35" borderId="45"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47" xfId="183" applyNumberFormat="1" applyFont="1" applyFill="1" applyBorder="1" applyAlignment="1" applyProtection="1">
      <alignment horizontal="left" vertical="center" wrapText="1"/>
      <protection locked="0"/>
    </xf>
    <xf numFmtId="0" fontId="53" fillId="38" borderId="30" xfId="0" applyFont="1" applyFill="1" applyBorder="1" applyAlignment="1">
      <alignment horizontal="center" vertical="center" wrapText="1"/>
    </xf>
    <xf numFmtId="0" fontId="53" fillId="38" borderId="27" xfId="0" applyFont="1" applyFill="1" applyBorder="1" applyAlignment="1">
      <alignment horizontal="center" vertical="center" wrapText="1"/>
    </xf>
    <xf numFmtId="0" fontId="53" fillId="38" borderId="31" xfId="0" applyFont="1" applyFill="1" applyBorder="1" applyAlignment="1">
      <alignment horizontal="center" vertical="center" wrapText="1"/>
    </xf>
    <xf numFmtId="0" fontId="53" fillId="38" borderId="34" xfId="0" applyFont="1" applyFill="1" applyBorder="1" applyAlignment="1">
      <alignment horizontal="center" vertical="center" wrapText="1"/>
    </xf>
    <xf numFmtId="0" fontId="53" fillId="38" borderId="35" xfId="0" applyFont="1" applyFill="1" applyBorder="1" applyAlignment="1">
      <alignment horizontal="center" vertical="center" wrapText="1"/>
    </xf>
    <xf numFmtId="0" fontId="53" fillId="38" borderId="36" xfId="0" applyFont="1" applyFill="1" applyBorder="1" applyAlignment="1">
      <alignment horizontal="center" vertical="center" wrapText="1"/>
    </xf>
    <xf numFmtId="0" fontId="5" fillId="0" borderId="38" xfId="0" applyFont="1" applyBorder="1" applyAlignment="1">
      <alignment horizontal="left" vertical="center" wrapText="1"/>
    </xf>
    <xf numFmtId="0" fontId="5" fillId="0" borderId="27" xfId="0" applyFont="1" applyBorder="1" applyAlignment="1">
      <alignment horizontal="left" vertical="center" wrapText="1"/>
    </xf>
    <xf numFmtId="0" fontId="5" fillId="0" borderId="31" xfId="0" applyFont="1" applyBorder="1" applyAlignment="1">
      <alignment horizontal="left" vertical="center" wrapText="1"/>
    </xf>
    <xf numFmtId="0" fontId="5" fillId="0" borderId="39"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39" fillId="35" borderId="28" xfId="183" applyNumberFormat="1" applyFont="1" applyFill="1" applyBorder="1" applyAlignment="1" applyProtection="1">
      <alignment horizontal="center" vertical="center" wrapText="1"/>
      <protection locked="0"/>
    </xf>
    <xf numFmtId="0" fontId="39" fillId="35" borderId="37" xfId="183" applyNumberFormat="1" applyFont="1" applyFill="1" applyBorder="1" applyAlignment="1" applyProtection="1">
      <alignment horizontal="center" vertical="center" wrapText="1"/>
      <protection locked="0"/>
    </xf>
    <xf numFmtId="0" fontId="39" fillId="35" borderId="29"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indent="1"/>
    </xf>
    <xf numFmtId="0" fontId="4" fillId="0" borderId="33" xfId="0" applyFont="1" applyBorder="1" applyAlignment="1">
      <alignment horizontal="right" vertical="center" indent="1"/>
    </xf>
    <xf numFmtId="0" fontId="4" fillId="0" borderId="7" xfId="0" applyFont="1" applyBorder="1" applyAlignment="1">
      <alignment vertical="top" wrapText="1"/>
    </xf>
    <xf numFmtId="0" fontId="4" fillId="0" borderId="0" xfId="0" applyFont="1" applyAlignment="1">
      <alignment vertical="top"/>
    </xf>
    <xf numFmtId="0" fontId="4" fillId="0" borderId="8" xfId="0" applyFont="1" applyBorder="1" applyAlignment="1">
      <alignment vertical="top"/>
    </xf>
    <xf numFmtId="0" fontId="41" fillId="33" borderId="7" xfId="0" applyFont="1" applyFill="1" applyBorder="1" applyAlignment="1">
      <alignment horizontal="center" vertical="top" wrapText="1"/>
    </xf>
    <xf numFmtId="0" fontId="5" fillId="0" borderId="33" xfId="0" applyFont="1" applyBorder="1" applyAlignment="1">
      <alignment horizontal="left" vertical="center" wrapText="1"/>
    </xf>
    <xf numFmtId="14" fontId="39" fillId="35" borderId="30" xfId="183" applyNumberFormat="1" applyFont="1" applyFill="1" applyBorder="1" applyAlignment="1" applyProtection="1">
      <alignment horizontal="left" vertical="center" wrapText="1"/>
      <protection locked="0"/>
    </xf>
    <xf numFmtId="0" fontId="41" fillId="33" borderId="0" xfId="0" applyFont="1" applyFill="1" applyAlignment="1">
      <alignment horizontal="center" vertical="top"/>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5" fillId="38" borderId="20" xfId="0" applyFont="1" applyFill="1" applyBorder="1" applyAlignment="1">
      <alignment horizontal="center" vertical="top" wrapText="1"/>
    </xf>
    <xf numFmtId="0" fontId="5" fillId="38" borderId="21" xfId="0" applyFont="1" applyFill="1" applyBorder="1" applyAlignment="1">
      <alignment horizontal="center" vertical="top" wrapText="1"/>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38" borderId="22" xfId="0" applyFont="1" applyFill="1" applyBorder="1" applyAlignment="1">
      <alignment horizontal="center" vertical="top" wrapText="1"/>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0" borderId="8" xfId="0" applyFont="1" applyBorder="1" applyAlignment="1">
      <alignment horizontal="left" vertical="center" wrapText="1"/>
    </xf>
    <xf numFmtId="0" fontId="6" fillId="0" borderId="7" xfId="0" applyFont="1" applyBorder="1" applyAlignment="1">
      <alignment horizontal="right" vertical="center" indent="1"/>
    </xf>
    <xf numFmtId="0" fontId="6" fillId="0" borderId="0" xfId="0" applyFont="1" applyAlignment="1">
      <alignment horizontal="right" vertical="center" indent="1"/>
    </xf>
    <xf numFmtId="0" fontId="6" fillId="0" borderId="33" xfId="0" applyFont="1" applyBorder="1" applyAlignment="1">
      <alignment horizontal="right" vertical="center" inden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5" fillId="34" borderId="2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9" fillId="0" borderId="7"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8" xfId="0" applyFont="1" applyBorder="1" applyAlignment="1" applyProtection="1">
      <alignment horizontal="left" vertical="top" wrapText="1"/>
      <protection locked="0"/>
    </xf>
    <xf numFmtId="0" fontId="6" fillId="0" borderId="42" xfId="0" applyFont="1" applyBorder="1" applyAlignment="1">
      <alignment horizontal="left" vertical="center" wrapText="1"/>
    </xf>
    <xf numFmtId="0" fontId="6" fillId="0" borderId="28" xfId="0" applyFont="1" applyBorder="1" applyAlignment="1">
      <alignment horizontal="left" vertical="center" wrapText="1"/>
    </xf>
    <xf numFmtId="0" fontId="5" fillId="34" borderId="28" xfId="0" applyFont="1" applyFill="1" applyBorder="1" applyAlignment="1">
      <alignment horizontal="left" vertical="center" wrapText="1"/>
    </xf>
    <xf numFmtId="0" fontId="5" fillId="34" borderId="43" xfId="0" applyFont="1" applyFill="1" applyBorder="1" applyAlignment="1">
      <alignment horizontal="left" vertical="center" wrapText="1"/>
    </xf>
    <xf numFmtId="0" fontId="6" fillId="0" borderId="46" xfId="0" applyFont="1" applyBorder="1" applyAlignment="1">
      <alignment horizontal="left" vertical="center" wrapText="1"/>
    </xf>
    <xf numFmtId="0" fontId="6" fillId="0" borderId="29" xfId="0" applyFont="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47"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6" fillId="38" borderId="30"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6" fillId="38" borderId="32" xfId="0" applyFont="1" applyFill="1" applyBorder="1" applyAlignment="1">
      <alignment horizontal="center" vertical="center" wrapText="1"/>
    </xf>
    <xf numFmtId="0" fontId="6" fillId="38" borderId="33" xfId="0" applyFont="1" applyFill="1" applyBorder="1" applyAlignment="1">
      <alignment horizontal="center" vertical="center" wrapText="1"/>
    </xf>
    <xf numFmtId="0" fontId="6" fillId="38" borderId="34" xfId="0" applyFont="1" applyFill="1" applyBorder="1" applyAlignment="1">
      <alignment horizontal="center" vertical="center" wrapText="1"/>
    </xf>
    <xf numFmtId="0" fontId="6" fillId="38" borderId="35" xfId="0" applyFont="1" applyFill="1" applyBorder="1" applyAlignment="1">
      <alignment horizontal="center" vertical="center" wrapText="1"/>
    </xf>
    <xf numFmtId="0" fontId="6" fillId="38" borderId="36"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57" xfId="0" applyFont="1" applyBorder="1" applyAlignment="1">
      <alignment horizontal="left" vertical="top" wrapText="1"/>
    </xf>
    <xf numFmtId="0" fontId="7" fillId="34" borderId="42" xfId="0" applyFont="1" applyFill="1" applyBorder="1" applyAlignment="1">
      <alignment horizontal="center" vertical="center"/>
    </xf>
    <xf numFmtId="0" fontId="7" fillId="34" borderId="46" xfId="0" applyFont="1" applyFill="1" applyBorder="1" applyAlignment="1">
      <alignment horizontal="center" vertical="center"/>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6" fillId="37" borderId="13" xfId="0" applyFont="1" applyFill="1" applyBorder="1" applyAlignment="1">
      <alignment horizontal="center" vertical="top"/>
    </xf>
    <xf numFmtId="0" fontId="6" fillId="37" borderId="17" xfId="0" applyFont="1" applyFill="1" applyBorder="1" applyAlignment="1">
      <alignment horizontal="center" vertical="top"/>
    </xf>
    <xf numFmtId="0" fontId="6" fillId="37" borderId="14" xfId="0" applyFont="1" applyFill="1" applyBorder="1" applyAlignment="1">
      <alignment horizontal="center" vertical="top"/>
    </xf>
    <xf numFmtId="0" fontId="39" fillId="35" borderId="31" xfId="183" applyNumberFormat="1" applyFont="1" applyFill="1" applyBorder="1" applyAlignment="1" applyProtection="1">
      <alignment horizontal="left" vertical="center" wrapText="1"/>
      <protection locked="0"/>
    </xf>
    <xf numFmtId="0" fontId="39" fillId="35" borderId="36" xfId="183" applyNumberFormat="1" applyFont="1" applyFill="1" applyBorder="1" applyAlignment="1" applyProtection="1">
      <alignment horizontal="left" vertical="center" wrapText="1"/>
      <protection locked="0"/>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49" fontId="36" fillId="35" borderId="7" xfId="0" applyNumberFormat="1" applyFont="1" applyFill="1" applyBorder="1" applyAlignment="1" applyProtection="1">
      <alignment vertical="top" wrapText="1"/>
      <protection locked="0"/>
    </xf>
    <xf numFmtId="49" fontId="36" fillId="35" borderId="0" xfId="0" applyNumberFormat="1" applyFont="1" applyFill="1" applyAlignment="1" applyProtection="1">
      <alignment vertical="top" wrapText="1"/>
      <protection locked="0"/>
    </xf>
    <xf numFmtId="49" fontId="36" fillId="35" borderId="8" xfId="0" applyNumberFormat="1" applyFont="1" applyFill="1" applyBorder="1" applyAlignment="1" applyProtection="1">
      <alignment vertical="top" wrapText="1"/>
      <protection locked="0"/>
    </xf>
    <xf numFmtId="0" fontId="46" fillId="39" borderId="13" xfId="0" applyFont="1" applyFill="1" applyBorder="1" applyAlignment="1">
      <alignment horizontal="center" vertical="top" wrapText="1"/>
    </xf>
    <xf numFmtId="0" fontId="46"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6" fillId="37" borderId="7" xfId="0" applyFont="1" applyFill="1" applyBorder="1" applyAlignment="1">
      <alignment horizontal="center" vertical="top"/>
    </xf>
    <xf numFmtId="0" fontId="6" fillId="37" borderId="0" xfId="0" applyFont="1" applyFill="1" applyAlignment="1">
      <alignment horizontal="center" vertical="top"/>
    </xf>
    <xf numFmtId="0" fontId="6" fillId="37" borderId="8" xfId="0" applyFont="1" applyFill="1" applyBorder="1" applyAlignment="1">
      <alignment horizontal="center" vertical="top"/>
    </xf>
    <xf numFmtId="0" fontId="5" fillId="0" borderId="19" xfId="0" applyFont="1" applyBorder="1" applyAlignment="1">
      <alignment horizontal="right" vertical="center" wrapText="1" indent="1"/>
    </xf>
    <xf numFmtId="0" fontId="4" fillId="0" borderId="20" xfId="0" applyFont="1" applyBorder="1" applyAlignment="1">
      <alignment horizontal="left" vertical="top" wrapText="1" indent="1"/>
    </xf>
    <xf numFmtId="0" fontId="4" fillId="0" borderId="21" xfId="0" applyFont="1" applyBorder="1" applyAlignment="1">
      <alignment horizontal="left" vertical="top" wrapText="1" indent="1"/>
    </xf>
    <xf numFmtId="0" fontId="5" fillId="0" borderId="26" xfId="0" applyFont="1" applyBorder="1" applyAlignment="1">
      <alignment horizontal="left" vertical="top" wrapText="1" indent="1"/>
    </xf>
    <xf numFmtId="0" fontId="5" fillId="0" borderId="24" xfId="0" applyFont="1" applyBorder="1" applyAlignment="1">
      <alignment horizontal="left" vertical="top" wrapText="1" indent="1"/>
    </xf>
    <xf numFmtId="0" fontId="5" fillId="0" borderId="25" xfId="0" applyFont="1" applyBorder="1" applyAlignment="1">
      <alignment horizontal="left" vertical="top" wrapText="1" indent="1"/>
    </xf>
    <xf numFmtId="0" fontId="41" fillId="33" borderId="0" xfId="0" applyFont="1" applyFill="1" applyAlignment="1">
      <alignment horizontal="center" vertical="top" wrapText="1"/>
    </xf>
    <xf numFmtId="0" fontId="41" fillId="33" borderId="0" xfId="0" applyFont="1" applyFill="1" applyAlignment="1">
      <alignment horizontal="left" vertical="top" wrapText="1"/>
    </xf>
    <xf numFmtId="0" fontId="5" fillId="0" borderId="20" xfId="0" applyFont="1" applyBorder="1" applyAlignment="1">
      <alignment horizontal="left" vertical="center" wrapText="1"/>
    </xf>
    <xf numFmtId="0" fontId="39" fillId="35" borderId="21" xfId="183" applyNumberFormat="1" applyFont="1" applyFill="1" applyBorder="1" applyAlignment="1" applyProtection="1">
      <alignment horizontal="left" vertical="center" wrapText="1"/>
      <protection locked="0"/>
    </xf>
    <xf numFmtId="0" fontId="39" fillId="35" borderId="22" xfId="183" applyNumberFormat="1" applyFont="1" applyFill="1" applyBorder="1" applyAlignment="1" applyProtection="1">
      <alignment horizontal="left" vertical="center" wrapText="1"/>
      <protection locked="0"/>
    </xf>
    <xf numFmtId="0" fontId="4" fillId="0" borderId="7" xfId="0" applyFont="1" applyBorder="1" applyAlignment="1">
      <alignment horizontal="left" vertical="top" wrapText="1"/>
    </xf>
    <xf numFmtId="0" fontId="4" fillId="0" borderId="38"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31" xfId="0" applyFont="1" applyBorder="1" applyAlignment="1">
      <alignment horizontal="left" vertical="center" wrapText="1" indent="1"/>
    </xf>
    <xf numFmtId="0" fontId="4" fillId="0" borderId="39" xfId="0" applyFont="1" applyBorder="1" applyAlignment="1">
      <alignment horizontal="left" vertical="center" wrapText="1" indent="1"/>
    </xf>
    <xf numFmtId="0" fontId="4" fillId="0" borderId="35" xfId="0" applyFont="1" applyBorder="1" applyAlignment="1">
      <alignment horizontal="left" vertical="center" wrapText="1" indent="1"/>
    </xf>
    <xf numFmtId="0" fontId="4" fillId="0" borderId="36" xfId="0" applyFont="1" applyBorder="1" applyAlignment="1">
      <alignment horizontal="left" vertical="center" wrapText="1" indent="1"/>
    </xf>
    <xf numFmtId="0" fontId="6" fillId="38" borderId="40" xfId="0" applyFont="1" applyFill="1" applyBorder="1" applyAlignment="1">
      <alignment horizontal="center" vertical="center" wrapText="1"/>
    </xf>
    <xf numFmtId="0" fontId="6" fillId="38" borderId="41" xfId="0" applyFont="1" applyFill="1" applyBorder="1" applyAlignment="1">
      <alignment horizontal="center" vertical="center" wrapText="1"/>
    </xf>
    <xf numFmtId="49" fontId="39" fillId="35" borderId="26" xfId="183" applyNumberFormat="1" applyFont="1" applyFill="1" applyBorder="1" applyAlignment="1" applyProtection="1">
      <alignment horizontal="center" vertical="center" wrapText="1"/>
      <protection locked="0"/>
    </xf>
    <xf numFmtId="49" fontId="39" fillId="35" borderId="25" xfId="183" applyNumberFormat="1" applyFont="1" applyFill="1" applyBorder="1" applyAlignment="1" applyProtection="1">
      <alignment horizontal="center" vertical="center" wrapText="1"/>
      <protection locked="0"/>
    </xf>
    <xf numFmtId="0" fontId="46" fillId="39" borderId="7" xfId="0" applyFont="1" applyFill="1" applyBorder="1" applyAlignment="1">
      <alignment horizontal="center" vertical="top" wrapText="1"/>
    </xf>
    <xf numFmtId="0" fontId="46" fillId="39"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46" fillId="38" borderId="38" xfId="0" applyFont="1" applyFill="1" applyBorder="1" applyAlignment="1">
      <alignment horizontal="center" vertical="center" wrapText="1"/>
    </xf>
    <xf numFmtId="0" fontId="46" fillId="38" borderId="31" xfId="0" applyFont="1" applyFill="1" applyBorder="1" applyAlignment="1">
      <alignment horizontal="center" vertical="center" wrapText="1"/>
    </xf>
    <xf numFmtId="0" fontId="46" fillId="38" borderId="7" xfId="0" applyFont="1" applyFill="1" applyBorder="1" applyAlignment="1">
      <alignment horizontal="center" vertical="center" wrapText="1"/>
    </xf>
    <xf numFmtId="0" fontId="46" fillId="38" borderId="33" xfId="0" applyFont="1" applyFill="1" applyBorder="1" applyAlignment="1">
      <alignment horizontal="center" vertical="center" wrapText="1"/>
    </xf>
    <xf numFmtId="0" fontId="46" fillId="38" borderId="28" xfId="0" applyFont="1" applyFill="1" applyBorder="1" applyAlignment="1">
      <alignment horizontal="center" vertical="center" wrapText="1"/>
    </xf>
    <xf numFmtId="0" fontId="46" fillId="38" borderId="37" xfId="0" applyFont="1" applyFill="1" applyBorder="1" applyAlignment="1">
      <alignment horizontal="center" vertical="center" wrapText="1"/>
    </xf>
    <xf numFmtId="0" fontId="46" fillId="38" borderId="21" xfId="0" applyFont="1" applyFill="1" applyBorder="1" applyAlignment="1">
      <alignment horizontal="center" vertical="center" wrapText="1"/>
    </xf>
    <xf numFmtId="0" fontId="46" fillId="38" borderId="22" xfId="0" applyFont="1" applyFill="1" applyBorder="1" applyAlignment="1">
      <alignment horizontal="center" vertical="center" wrapText="1"/>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1" fillId="33" borderId="7" xfId="0" applyFont="1" applyFill="1" applyBorder="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39" fillId="35" borderId="21" xfId="183" applyNumberFormat="1" applyFont="1" applyFill="1" applyBorder="1" applyAlignment="1" applyProtection="1">
      <alignment horizontal="left" vertical="top" wrapText="1"/>
      <protection locked="0"/>
    </xf>
    <xf numFmtId="0" fontId="39" fillId="35" borderId="30"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40" xfId="183" applyNumberFormat="1" applyFont="1" applyFill="1" applyBorder="1" applyAlignment="1" applyProtection="1">
      <alignment horizontal="left" vertical="top" wrapText="1"/>
      <protection locked="0"/>
    </xf>
    <xf numFmtId="0" fontId="39" fillId="35" borderId="32"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39" fillId="35" borderId="35" xfId="183" applyNumberFormat="1" applyFont="1" applyFill="1" applyBorder="1" applyAlignment="1" applyProtection="1">
      <alignment horizontal="left" vertical="top" wrapText="1"/>
      <protection locked="0"/>
    </xf>
    <xf numFmtId="0" fontId="39" fillId="35" borderId="41" xfId="183" applyNumberFormat="1" applyFont="1" applyFill="1" applyBorder="1" applyAlignment="1" applyProtection="1">
      <alignment horizontal="left" vertical="top" wrapText="1"/>
      <protection locked="0"/>
    </xf>
    <xf numFmtId="0" fontId="39" fillId="35" borderId="49" xfId="183" applyNumberFormat="1" applyFont="1" applyFill="1" applyBorder="1" applyAlignment="1" applyProtection="1">
      <alignment horizontal="left" vertical="top" wrapText="1"/>
      <protection locked="0"/>
    </xf>
    <xf numFmtId="0" fontId="39" fillId="35" borderId="55"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23" xfId="0" applyFont="1" applyFill="1" applyBorder="1" applyAlignment="1">
      <alignment horizontal="center" vertical="center" wrapText="1"/>
    </xf>
    <xf numFmtId="0" fontId="7" fillId="38" borderId="24" xfId="0" applyFont="1" applyFill="1" applyBorder="1" applyAlignment="1">
      <alignment horizontal="center" vertical="center" wrapText="1"/>
    </xf>
    <xf numFmtId="0" fontId="7" fillId="38" borderId="58" xfId="0" applyFont="1" applyFill="1" applyBorder="1" applyAlignment="1">
      <alignment horizontal="center" vertical="center" wrapText="1"/>
    </xf>
    <xf numFmtId="0" fontId="5" fillId="34" borderId="42" xfId="0" applyFont="1" applyFill="1" applyBorder="1" applyAlignment="1">
      <alignment horizontal="left" vertical="top" wrapText="1"/>
    </xf>
    <xf numFmtId="0" fontId="5" fillId="34" borderId="44" xfId="0" applyFont="1" applyFill="1" applyBorder="1" applyAlignment="1">
      <alignment horizontal="left" vertical="top" wrapText="1"/>
    </xf>
    <xf numFmtId="0" fontId="5" fillId="34" borderId="46" xfId="0" applyFont="1" applyFill="1" applyBorder="1" applyAlignment="1">
      <alignment horizontal="left" vertical="top" wrapText="1"/>
    </xf>
    <xf numFmtId="0" fontId="5" fillId="34" borderId="59" xfId="0" applyFont="1" applyFill="1" applyBorder="1" applyAlignment="1">
      <alignment horizontal="left" vertical="top" wrapText="1"/>
    </xf>
    <xf numFmtId="0" fontId="41" fillId="33" borderId="0" xfId="0" applyFont="1" applyFill="1" applyAlignment="1">
      <alignment horizontal="left" wrapText="1"/>
    </xf>
    <xf numFmtId="49" fontId="36" fillId="35" borderId="7" xfId="0" applyNumberFormat="1" applyFont="1" applyFill="1" applyBorder="1" applyAlignment="1" applyProtection="1">
      <alignment horizontal="left" vertical="top" wrapText="1"/>
      <protection locked="0"/>
    </xf>
    <xf numFmtId="49" fontId="36" fillId="35" borderId="0" xfId="0" applyNumberFormat="1" applyFont="1" applyFill="1" applyAlignment="1" applyProtection="1">
      <alignment horizontal="left" vertical="top" wrapText="1"/>
      <protection locked="0"/>
    </xf>
    <xf numFmtId="49" fontId="36" fillId="35" borderId="8" xfId="0" applyNumberFormat="1" applyFont="1" applyFill="1" applyBorder="1" applyAlignment="1" applyProtection="1">
      <alignment horizontal="left" vertical="top" wrapText="1"/>
      <protection locked="0"/>
    </xf>
    <xf numFmtId="0" fontId="7" fillId="38" borderId="28" xfId="0" applyFont="1" applyFill="1" applyBorder="1" applyAlignment="1">
      <alignment horizontal="center" vertical="center" wrapText="1"/>
    </xf>
    <xf numFmtId="0" fontId="7" fillId="38" borderId="37" xfId="0" applyFont="1" applyFill="1" applyBorder="1" applyAlignment="1">
      <alignment horizontal="center" vertical="center" wrapText="1"/>
    </xf>
    <xf numFmtId="0" fontId="7" fillId="38" borderId="29" xfId="0" applyFont="1" applyFill="1" applyBorder="1" applyAlignment="1">
      <alignment horizontal="center" vertical="center" wrapText="1"/>
    </xf>
    <xf numFmtId="0" fontId="5" fillId="34" borderId="21" xfId="0" applyFont="1" applyFill="1" applyBorder="1" applyAlignment="1">
      <alignment horizontal="right" vertical="center" wrapText="1" indent="1"/>
    </xf>
    <xf numFmtId="0" fontId="5" fillId="0" borderId="52" xfId="0" applyFont="1" applyBorder="1" applyAlignment="1">
      <alignment horizontal="right" vertical="center" wrapText="1" indent="1"/>
    </xf>
    <xf numFmtId="0" fontId="5" fillId="34" borderId="54" xfId="0" applyFont="1" applyFill="1" applyBorder="1" applyAlignment="1">
      <alignment horizontal="right" vertical="center" wrapText="1" indent="1"/>
    </xf>
    <xf numFmtId="0" fontId="5" fillId="34" borderId="20" xfId="0" applyFont="1" applyFill="1" applyBorder="1" applyAlignment="1">
      <alignment horizontal="left" vertical="center" wrapText="1"/>
    </xf>
    <xf numFmtId="0" fontId="5" fillId="34" borderId="7" xfId="0" applyFont="1" applyFill="1" applyBorder="1" applyAlignment="1">
      <alignment horizontal="left" vertical="center" wrapText="1"/>
    </xf>
    <xf numFmtId="0" fontId="5" fillId="34" borderId="0" xfId="0" applyFont="1" applyFill="1" applyAlignment="1">
      <alignment horizontal="left" vertical="center" wrapText="1"/>
    </xf>
    <xf numFmtId="0" fontId="5" fillId="34" borderId="8" xfId="0" applyFont="1" applyFill="1" applyBorder="1" applyAlignment="1">
      <alignment horizontal="left" vertical="center" wrapText="1"/>
    </xf>
    <xf numFmtId="0" fontId="6" fillId="34" borderId="29" xfId="0" applyFont="1" applyFill="1" applyBorder="1" applyAlignment="1">
      <alignment horizontal="right" vertical="center" wrapText="1" indent="1"/>
    </xf>
    <xf numFmtId="0" fontId="6" fillId="34" borderId="21" xfId="0" applyFont="1" applyFill="1" applyBorder="1" applyAlignment="1">
      <alignment horizontal="right" vertical="center" wrapText="1" indent="1"/>
    </xf>
    <xf numFmtId="0" fontId="6" fillId="0" borderId="21" xfId="0" applyFont="1" applyBorder="1" applyAlignment="1">
      <alignment horizontal="right" vertical="center" wrapText="1" inden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6" fillId="38" borderId="20" xfId="0" applyFont="1" applyFill="1" applyBorder="1" applyAlignment="1">
      <alignment horizontal="left" vertical="top" wrapText="1"/>
    </xf>
    <xf numFmtId="0" fontId="6" fillId="38" borderId="21" xfId="0" applyFont="1" applyFill="1" applyBorder="1" applyAlignment="1">
      <alignment horizontal="left" vertical="top" wrapText="1"/>
    </xf>
    <xf numFmtId="49" fontId="36" fillId="0" borderId="7" xfId="0" applyNumberFormat="1" applyFont="1" applyBorder="1" applyAlignment="1">
      <alignment horizontal="left" vertical="top" wrapText="1"/>
    </xf>
    <xf numFmtId="49" fontId="36" fillId="0" borderId="0" xfId="0" applyNumberFormat="1" applyFont="1" applyAlignment="1">
      <alignment horizontal="left" vertical="top" wrapText="1"/>
    </xf>
    <xf numFmtId="49" fontId="36" fillId="0" borderId="8" xfId="0" applyNumberFormat="1" applyFont="1" applyBorder="1" applyAlignment="1">
      <alignment horizontal="left" vertical="top" wrapText="1"/>
    </xf>
    <xf numFmtId="0" fontId="5" fillId="34" borderId="16" xfId="0" applyFont="1" applyFill="1" applyBorder="1" applyAlignment="1">
      <alignment horizontal="right" vertical="center" wrapText="1" indent="1"/>
    </xf>
    <xf numFmtId="0" fontId="5" fillId="0" borderId="62" xfId="0" applyFont="1" applyBorder="1" applyAlignment="1">
      <alignment horizontal="left" vertical="center" wrapText="1"/>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5" fillId="34" borderId="52" xfId="0" applyFont="1" applyFill="1" applyBorder="1" applyAlignment="1">
      <alignment horizontal="right" vertical="center" wrapText="1" indent="1"/>
    </xf>
    <xf numFmtId="0" fontId="5" fillId="0" borderId="7" xfId="0" applyFont="1" applyBorder="1" applyAlignment="1">
      <alignment horizontal="right" vertical="top" indent="1"/>
    </xf>
    <xf numFmtId="0" fontId="5" fillId="0" borderId="0" xfId="0" applyFont="1" applyAlignment="1">
      <alignment horizontal="right" vertical="top" indent="1"/>
    </xf>
    <xf numFmtId="0" fontId="62" fillId="35" borderId="21" xfId="183" applyNumberFormat="1" applyFont="1" applyFill="1" applyBorder="1" applyAlignment="1" applyProtection="1">
      <alignment horizontal="center" vertical="center" wrapText="1"/>
      <protection locked="0"/>
    </xf>
    <xf numFmtId="0" fontId="5" fillId="35" borderId="7" xfId="0" applyFont="1" applyFill="1" applyBorder="1" applyAlignment="1" applyProtection="1">
      <alignment horizontal="left" vertical="top" wrapText="1"/>
      <protection locked="0"/>
    </xf>
    <xf numFmtId="0" fontId="5" fillId="35" borderId="0" xfId="0" applyFont="1" applyFill="1" applyAlignment="1" applyProtection="1">
      <alignment horizontal="left" vertical="top" wrapText="1"/>
      <protection locked="0"/>
    </xf>
    <xf numFmtId="0" fontId="5" fillId="35" borderId="8" xfId="0" applyFont="1" applyFill="1" applyBorder="1" applyAlignment="1" applyProtection="1">
      <alignment horizontal="left" vertical="top" wrapText="1"/>
      <protection locked="0"/>
    </xf>
    <xf numFmtId="0" fontId="4" fillId="0" borderId="0" xfId="0" applyFont="1" applyAlignment="1">
      <alignment horizontal="left"/>
    </xf>
    <xf numFmtId="0" fontId="4" fillId="0" borderId="8" xfId="0" applyFont="1" applyBorder="1" applyAlignment="1">
      <alignment horizontal="left"/>
    </xf>
    <xf numFmtId="0" fontId="6" fillId="34" borderId="23" xfId="0" applyFont="1" applyFill="1" applyBorder="1" applyAlignment="1">
      <alignment horizontal="right" vertical="center" wrapText="1" indent="1"/>
    </xf>
    <xf numFmtId="0" fontId="6" fillId="34" borderId="24" xfId="0" applyFont="1" applyFill="1" applyBorder="1" applyAlignment="1">
      <alignment horizontal="right" vertical="center" wrapText="1" indent="1"/>
    </xf>
    <xf numFmtId="0" fontId="6" fillId="34" borderId="25" xfId="0" applyFont="1" applyFill="1" applyBorder="1" applyAlignment="1">
      <alignment horizontal="right" vertical="center" wrapText="1" indent="1"/>
    </xf>
    <xf numFmtId="0" fontId="5" fillId="34" borderId="66" xfId="0" applyFont="1" applyFill="1" applyBorder="1" applyAlignment="1">
      <alignment horizontal="right" vertical="center" wrapText="1" indent="1"/>
    </xf>
    <xf numFmtId="0" fontId="5" fillId="34" borderId="67" xfId="0" applyFont="1" applyFill="1" applyBorder="1" applyAlignment="1">
      <alignment horizontal="right" vertical="center" wrapText="1" indent="1"/>
    </xf>
    <xf numFmtId="0" fontId="5" fillId="34" borderId="68" xfId="0" applyFont="1" applyFill="1" applyBorder="1" applyAlignment="1">
      <alignment horizontal="right" vertical="center" wrapText="1" indent="1"/>
    </xf>
    <xf numFmtId="0" fontId="6" fillId="0" borderId="62" xfId="0" applyFont="1" applyBorder="1" applyAlignment="1">
      <alignment horizontal="left" vertical="center" wrapText="1"/>
    </xf>
    <xf numFmtId="0" fontId="6" fillId="0" borderId="63" xfId="0" applyFont="1" applyBorder="1" applyAlignment="1">
      <alignment horizontal="left" vertical="center" wrapText="1"/>
    </xf>
    <xf numFmtId="0" fontId="6" fillId="0" borderId="7" xfId="0" applyFont="1" applyBorder="1" applyAlignment="1">
      <alignment horizontal="left" vertical="center" wrapText="1"/>
    </xf>
    <xf numFmtId="0" fontId="6" fillId="0" borderId="33" xfId="0" applyFont="1" applyBorder="1" applyAlignment="1">
      <alignment horizontal="left" vertical="center" wrapText="1"/>
    </xf>
    <xf numFmtId="0" fontId="6" fillId="0" borderId="39" xfId="0" applyFont="1" applyBorder="1" applyAlignment="1">
      <alignment horizontal="left" vertical="center" wrapText="1"/>
    </xf>
    <xf numFmtId="0" fontId="6" fillId="0" borderId="36" xfId="0" applyFont="1" applyBorder="1" applyAlignment="1">
      <alignment horizontal="left" vertical="center" wrapText="1"/>
    </xf>
    <xf numFmtId="0" fontId="5" fillId="34" borderId="69" xfId="0" applyFont="1" applyFill="1" applyBorder="1" applyAlignment="1">
      <alignment horizontal="right" vertical="center" wrapText="1" indent="1"/>
    </xf>
    <xf numFmtId="0" fontId="5" fillId="34" borderId="70" xfId="0" applyFont="1" applyFill="1" applyBorder="1" applyAlignment="1">
      <alignment horizontal="right" vertical="center" wrapText="1" indent="1"/>
    </xf>
    <xf numFmtId="0" fontId="5" fillId="34" borderId="71" xfId="0" applyFont="1" applyFill="1" applyBorder="1" applyAlignment="1">
      <alignment horizontal="right" vertical="center" wrapText="1" indent="1"/>
    </xf>
    <xf numFmtId="0" fontId="5" fillId="34" borderId="23" xfId="0" applyFont="1" applyFill="1" applyBorder="1" applyAlignment="1">
      <alignment horizontal="right" vertical="center" wrapText="1" indent="1"/>
    </xf>
    <xf numFmtId="0" fontId="5" fillId="34" borderId="24" xfId="0" applyFont="1" applyFill="1" applyBorder="1" applyAlignment="1">
      <alignment horizontal="right" vertical="center" wrapText="1" indent="1"/>
    </xf>
    <xf numFmtId="0" fontId="5" fillId="34" borderId="25" xfId="0" applyFont="1" applyFill="1" applyBorder="1" applyAlignment="1">
      <alignment horizontal="right" vertical="center" wrapText="1" indent="1"/>
    </xf>
    <xf numFmtId="0" fontId="54" fillId="38" borderId="50" xfId="0" applyFont="1" applyFill="1" applyBorder="1" applyAlignment="1">
      <alignment horizontal="center" vertical="center" wrapText="1"/>
    </xf>
    <xf numFmtId="0" fontId="54" fillId="38" borderId="78" xfId="0" applyFont="1" applyFill="1" applyBorder="1" applyAlignment="1">
      <alignment horizontal="center" vertical="center" wrapText="1"/>
    </xf>
    <xf numFmtId="0" fontId="54" fillId="38" borderId="48" xfId="0" applyFont="1" applyFill="1" applyBorder="1" applyAlignment="1">
      <alignment horizontal="center" vertical="center" wrapText="1"/>
    </xf>
    <xf numFmtId="0" fontId="6" fillId="0" borderId="7" xfId="0" applyFont="1" applyBorder="1" applyAlignment="1">
      <alignment vertical="center" wrapText="1"/>
    </xf>
    <xf numFmtId="0" fontId="6" fillId="0" borderId="33" xfId="0" applyFont="1" applyBorder="1" applyAlignment="1">
      <alignment vertical="center" wrapText="1"/>
    </xf>
    <xf numFmtId="0" fontId="6" fillId="0" borderId="39" xfId="0" applyFont="1" applyBorder="1" applyAlignment="1">
      <alignment vertical="center" wrapText="1"/>
    </xf>
    <xf numFmtId="0" fontId="6" fillId="0" borderId="36" xfId="0" applyFont="1" applyBorder="1" applyAlignment="1">
      <alignment vertical="center" wrapText="1"/>
    </xf>
    <xf numFmtId="0" fontId="7" fillId="35" borderId="23" xfId="0" applyFont="1" applyFill="1" applyBorder="1" applyAlignment="1" applyProtection="1">
      <alignment horizontal="center" vertical="center" wrapText="1"/>
      <protection locked="0"/>
    </xf>
    <xf numFmtId="0" fontId="7" fillId="35" borderId="24" xfId="0" applyFont="1" applyFill="1" applyBorder="1" applyAlignment="1" applyProtection="1">
      <alignment horizontal="center" vertical="center" wrapText="1"/>
      <protection locked="0"/>
    </xf>
    <xf numFmtId="0" fontId="7" fillId="35" borderId="25" xfId="0" applyFont="1" applyFill="1" applyBorder="1" applyAlignment="1" applyProtection="1">
      <alignment horizontal="center" vertical="center" wrapText="1"/>
      <protection locked="0"/>
    </xf>
    <xf numFmtId="0" fontId="54" fillId="38" borderId="43" xfId="0" applyFont="1" applyFill="1" applyBorder="1" applyAlignment="1">
      <alignment horizontal="center" vertical="center" wrapText="1"/>
    </xf>
    <xf numFmtId="0" fontId="54" fillId="38" borderId="61" xfId="0" applyFont="1" applyFill="1" applyBorder="1" applyAlignment="1">
      <alignment horizontal="center" vertical="center" wrapText="1"/>
    </xf>
    <xf numFmtId="0" fontId="54" fillId="38" borderId="42" xfId="0" applyFont="1" applyFill="1" applyBorder="1" applyAlignment="1">
      <alignment horizontal="center" vertical="center" wrapText="1"/>
    </xf>
    <xf numFmtId="0" fontId="61" fillId="36" borderId="28" xfId="0" applyFont="1" applyFill="1" applyBorder="1" applyAlignment="1">
      <alignment horizontal="center" vertical="center" wrapText="1"/>
    </xf>
    <xf numFmtId="0" fontId="61" fillId="36" borderId="29" xfId="0" applyFont="1" applyFill="1" applyBorder="1" applyAlignment="1">
      <alignment horizontal="center"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0" borderId="54" xfId="0" applyFont="1" applyBorder="1" applyAlignment="1">
      <alignment horizontal="right" vertical="center" wrapText="1" indent="1"/>
    </xf>
    <xf numFmtId="0" fontId="5" fillId="0" borderId="21" xfId="0" applyFont="1" applyBorder="1" applyAlignment="1">
      <alignment horizontal="right" vertical="center" wrapText="1" indent="1"/>
    </xf>
    <xf numFmtId="0" fontId="5" fillId="0" borderId="29" xfId="0" applyFont="1" applyBorder="1" applyAlignment="1">
      <alignment horizontal="right" vertical="center" wrapText="1" indent="1"/>
    </xf>
    <xf numFmtId="0" fontId="5" fillId="0" borderId="28"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9" xfId="0" applyFont="1" applyBorder="1" applyAlignment="1">
      <alignment horizontal="center" vertical="center" wrapText="1"/>
    </xf>
    <xf numFmtId="167" fontId="39" fillId="36" borderId="28" xfId="25686" applyNumberFormat="1" applyFont="1" applyFill="1" applyBorder="1" applyAlignment="1" applyProtection="1">
      <alignment horizontal="center" vertical="center"/>
    </xf>
    <xf numFmtId="167" fontId="39" fillId="36" borderId="37" xfId="25686" applyNumberFormat="1" applyFont="1" applyFill="1" applyBorder="1" applyAlignment="1" applyProtection="1">
      <alignment horizontal="center" vertical="center"/>
    </xf>
    <xf numFmtId="167" fontId="39" fillId="36" borderId="29" xfId="25686" applyNumberFormat="1" applyFont="1" applyFill="1" applyBorder="1" applyAlignment="1" applyProtection="1">
      <alignment horizontal="center" vertical="center"/>
    </xf>
    <xf numFmtId="0" fontId="5" fillId="0" borderId="72" xfId="0" applyFont="1" applyBorder="1" applyAlignment="1">
      <alignment horizontal="left" vertical="center" wrapText="1" indent="1"/>
    </xf>
    <xf numFmtId="0" fontId="5" fillId="0" borderId="73" xfId="0" applyFont="1" applyBorder="1" applyAlignment="1">
      <alignment horizontal="left" vertical="center" wrapText="1" indent="1"/>
    </xf>
    <xf numFmtId="0" fontId="5" fillId="0" borderId="74"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24" xfId="0" applyFont="1" applyBorder="1" applyAlignment="1">
      <alignment horizontal="left" vertical="center" wrapText="1" indent="1"/>
    </xf>
    <xf numFmtId="0" fontId="5" fillId="0" borderId="25" xfId="0" applyFont="1" applyBorder="1" applyAlignment="1">
      <alignment horizontal="left" vertical="center" wrapText="1" indent="1"/>
    </xf>
    <xf numFmtId="1" fontId="39" fillId="36" borderId="23" xfId="183" applyNumberFormat="1" applyFont="1" applyFill="1" applyBorder="1" applyAlignment="1" applyProtection="1">
      <alignment horizontal="center" vertical="top"/>
    </xf>
    <xf numFmtId="1" fontId="39" fillId="36" borderId="24" xfId="183" applyNumberFormat="1" applyFont="1" applyFill="1" applyBorder="1" applyAlignment="1" applyProtection="1">
      <alignment horizontal="center" vertical="top"/>
    </xf>
    <xf numFmtId="1" fontId="39" fillId="36" borderId="25" xfId="183" applyNumberFormat="1" applyFont="1" applyFill="1" applyBorder="1" applyAlignment="1" applyProtection="1">
      <alignment horizontal="center" vertical="top"/>
    </xf>
    <xf numFmtId="0" fontId="39" fillId="35" borderId="7" xfId="183" applyNumberFormat="1" applyFont="1" applyFill="1" applyBorder="1" applyAlignment="1" applyProtection="1">
      <alignment horizontal="left" vertical="top" wrapText="1"/>
      <protection locked="0"/>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cellXfs>
  <cellStyles count="25690">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Hyperlink" xfId="25687" builtinId="8"/>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89" xr:uid="{DF29CBC4-037E-45D8-8B95-94CB2B15B455}"/>
    <cellStyle name="Normal_Sheet1" xfId="25688" xr:uid="{BA80A467-E52C-4960-AE37-CEFD96D98AB1}"/>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0"/>
  <tableStyles count="0" defaultTableStyle="TableStyleMedium2" defaultPivotStyle="PivotStyleLight16"/>
  <colors>
    <mruColors>
      <color rgb="FF99CCFF"/>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434975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869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559375</xdr:colOff>
      <xdr:row>2</xdr:row>
      <xdr:rowOff>108102</xdr:rowOff>
    </xdr:to>
    <xdr:pic>
      <xdr:nvPicPr>
        <xdr:cNvPr id="2" name="Picture 1">
          <a:extLst>
            <a:ext uri="{FF2B5EF4-FFF2-40B4-BE49-F238E27FC236}">
              <a16:creationId xmlns:a16="http://schemas.microsoft.com/office/drawing/2014/main" id="{F6FDC3D4-4630-43C6-BA9C-131D677EFF85}"/>
            </a:ext>
          </a:extLst>
        </xdr:cNvPr>
        <xdr:cNvPicPr>
          <a:picLocks noChangeAspect="1"/>
        </xdr:cNvPicPr>
      </xdr:nvPicPr>
      <xdr:blipFill rotWithShape="1">
        <a:blip xmlns:r="http://schemas.openxmlformats.org/officeDocument/2006/relationships" r:embed="rId1"/>
        <a:srcRect l="2122" t="11760" r="2122" b="10205"/>
        <a:stretch/>
      </xdr:blipFill>
      <xdr:spPr>
        <a:xfrm>
          <a:off x="8905875" y="0"/>
          <a:ext cx="1530925" cy="4700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559375</xdr:colOff>
      <xdr:row>2</xdr:row>
      <xdr:rowOff>108102</xdr:rowOff>
    </xdr:to>
    <xdr:pic>
      <xdr:nvPicPr>
        <xdr:cNvPr id="2" name="Picture 1">
          <a:extLst>
            <a:ext uri="{FF2B5EF4-FFF2-40B4-BE49-F238E27FC236}">
              <a16:creationId xmlns:a16="http://schemas.microsoft.com/office/drawing/2014/main" id="{9E0BEDA0-BAE3-46A7-9B21-B9B0F8641A92}"/>
            </a:ext>
          </a:extLst>
        </xdr:cNvPr>
        <xdr:cNvPicPr>
          <a:picLocks noChangeAspect="1"/>
        </xdr:cNvPicPr>
      </xdr:nvPicPr>
      <xdr:blipFill rotWithShape="1">
        <a:blip xmlns:r="http://schemas.openxmlformats.org/officeDocument/2006/relationships" r:embed="rId1"/>
        <a:srcRect l="2122" t="11760" r="2122" b="10205"/>
        <a:stretch/>
      </xdr:blipFill>
      <xdr:spPr>
        <a:xfrm>
          <a:off x="8905875" y="0"/>
          <a:ext cx="1530925" cy="4700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559375</xdr:colOff>
      <xdr:row>2</xdr:row>
      <xdr:rowOff>108102</xdr:rowOff>
    </xdr:to>
    <xdr:pic>
      <xdr:nvPicPr>
        <xdr:cNvPr id="2" name="Picture 1">
          <a:extLst>
            <a:ext uri="{FF2B5EF4-FFF2-40B4-BE49-F238E27FC236}">
              <a16:creationId xmlns:a16="http://schemas.microsoft.com/office/drawing/2014/main" id="{76D1DA76-32DE-41AD-B869-243F8BF6F8B9}"/>
            </a:ext>
          </a:extLst>
        </xdr:cNvPr>
        <xdr:cNvPicPr>
          <a:picLocks noChangeAspect="1"/>
        </xdr:cNvPicPr>
      </xdr:nvPicPr>
      <xdr:blipFill rotWithShape="1">
        <a:blip xmlns:r="http://schemas.openxmlformats.org/officeDocument/2006/relationships" r:embed="rId1"/>
        <a:srcRect l="2122" t="11760" r="2122" b="10205"/>
        <a:stretch/>
      </xdr:blipFill>
      <xdr:spPr>
        <a:xfrm>
          <a:off x="9155663" y="0"/>
          <a:ext cx="1557232" cy="4709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5</xdr:row>
      <xdr:rowOff>0</xdr:rowOff>
    </xdr:from>
    <xdr:to>
      <xdr:col>12</xdr:col>
      <xdr:colOff>0</xdr:colOff>
      <xdr:row>6</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5</xdr:row>
      <xdr:rowOff>0</xdr:rowOff>
    </xdr:from>
    <xdr:to>
      <xdr:col>12</xdr:col>
      <xdr:colOff>0</xdr:colOff>
      <xdr:row>6</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5</xdr:row>
      <xdr:rowOff>0</xdr:rowOff>
    </xdr:from>
    <xdr:to>
      <xdr:col>13</xdr:col>
      <xdr:colOff>0</xdr:colOff>
      <xdr:row>6</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557107</xdr:colOff>
      <xdr:row>2</xdr:row>
      <xdr:rowOff>105834</xdr:rowOff>
    </xdr:to>
    <xdr:pic>
      <xdr:nvPicPr>
        <xdr:cNvPr id="5" name="Picture 4">
          <a:extLst>
            <a:ext uri="{FF2B5EF4-FFF2-40B4-BE49-F238E27FC236}">
              <a16:creationId xmlns:a16="http://schemas.microsoft.com/office/drawing/2014/main" id="{18F2DBFA-114F-4EB9-A1DE-11404952ACBB}"/>
            </a:ext>
          </a:extLst>
        </xdr:cNvPr>
        <xdr:cNvPicPr>
          <a:picLocks noChangeAspect="1"/>
        </xdr:cNvPicPr>
      </xdr:nvPicPr>
      <xdr:blipFill rotWithShape="1">
        <a:blip xmlns:r="http://schemas.openxmlformats.org/officeDocument/2006/relationships" r:embed="rId2"/>
        <a:srcRect l="2122" t="11760" r="2122" b="10205"/>
        <a:stretch/>
      </xdr:blipFill>
      <xdr:spPr>
        <a:xfrm>
          <a:off x="9112250" y="0"/>
          <a:ext cx="1557232" cy="4709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562398</xdr:colOff>
      <xdr:row>2</xdr:row>
      <xdr:rowOff>111126</xdr:rowOff>
    </xdr:to>
    <xdr:pic>
      <xdr:nvPicPr>
        <xdr:cNvPr id="2" name="Picture 1">
          <a:extLst>
            <a:ext uri="{FF2B5EF4-FFF2-40B4-BE49-F238E27FC236}">
              <a16:creationId xmlns:a16="http://schemas.microsoft.com/office/drawing/2014/main" id="{504D4825-761C-4288-9E50-4FE4A14FC0F7}"/>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557232" cy="4709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9F03504-F352-423A-9FE6-B2AF603614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7CF2499-7BE7-4F42-A56B-84FB57986A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734BAF1-2740-4E48-99D4-6C7B82E5CA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562398</xdr:colOff>
      <xdr:row>2</xdr:row>
      <xdr:rowOff>111126</xdr:rowOff>
    </xdr:to>
    <xdr:pic>
      <xdr:nvPicPr>
        <xdr:cNvPr id="5" name="Picture 4">
          <a:extLst>
            <a:ext uri="{FF2B5EF4-FFF2-40B4-BE49-F238E27FC236}">
              <a16:creationId xmlns:a16="http://schemas.microsoft.com/office/drawing/2014/main" id="{B43BE2A2-FD6A-43AD-A919-03851714B432}"/>
            </a:ext>
          </a:extLst>
        </xdr:cNvPr>
        <xdr:cNvPicPr>
          <a:picLocks noChangeAspect="1"/>
        </xdr:cNvPicPr>
      </xdr:nvPicPr>
      <xdr:blipFill rotWithShape="1">
        <a:blip xmlns:r="http://schemas.openxmlformats.org/officeDocument/2006/relationships" r:embed="rId2"/>
        <a:srcRect l="2122" t="11760" r="2122" b="10205"/>
        <a:stretch/>
      </xdr:blipFill>
      <xdr:spPr>
        <a:xfrm>
          <a:off x="9059333" y="0"/>
          <a:ext cx="1557232" cy="4709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562398</xdr:colOff>
      <xdr:row>2</xdr:row>
      <xdr:rowOff>111126</xdr:rowOff>
    </xdr:to>
    <xdr:pic>
      <xdr:nvPicPr>
        <xdr:cNvPr id="2" name="Picture 1">
          <a:extLst>
            <a:ext uri="{FF2B5EF4-FFF2-40B4-BE49-F238E27FC236}">
              <a16:creationId xmlns:a16="http://schemas.microsoft.com/office/drawing/2014/main" id="{01EA1366-60FD-40E9-A7F7-42581AF12ABD}"/>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557232" cy="4709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564323</xdr:colOff>
      <xdr:row>2</xdr:row>
      <xdr:rowOff>101504</xdr:rowOff>
    </xdr:to>
    <xdr:pic>
      <xdr:nvPicPr>
        <xdr:cNvPr id="5" name="Picture 4">
          <a:extLst>
            <a:ext uri="{FF2B5EF4-FFF2-40B4-BE49-F238E27FC236}">
              <a16:creationId xmlns:a16="http://schemas.microsoft.com/office/drawing/2014/main" id="{27C1BB74-6629-4F33-8449-64A260A70167}"/>
            </a:ext>
          </a:extLst>
        </xdr:cNvPr>
        <xdr:cNvPicPr>
          <a:picLocks noChangeAspect="1"/>
        </xdr:cNvPicPr>
      </xdr:nvPicPr>
      <xdr:blipFill rotWithShape="1">
        <a:blip xmlns:r="http://schemas.openxmlformats.org/officeDocument/2006/relationships" r:embed="rId2"/>
        <a:srcRect l="2122" t="11760" r="2122" b="10205"/>
        <a:stretch/>
      </xdr:blipFill>
      <xdr:spPr>
        <a:xfrm>
          <a:off x="9040091" y="0"/>
          <a:ext cx="1557232" cy="4709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562398</xdr:colOff>
      <xdr:row>2</xdr:row>
      <xdr:rowOff>111126</xdr:rowOff>
    </xdr:to>
    <xdr:pic>
      <xdr:nvPicPr>
        <xdr:cNvPr id="2" name="Picture 1">
          <a:extLst>
            <a:ext uri="{FF2B5EF4-FFF2-40B4-BE49-F238E27FC236}">
              <a16:creationId xmlns:a16="http://schemas.microsoft.com/office/drawing/2014/main" id="{FB9CCE5D-ED1B-4C91-B816-6866E2DEF3F1}"/>
            </a:ext>
          </a:extLst>
        </xdr:cNvPr>
        <xdr:cNvPicPr>
          <a:picLocks noChangeAspect="1"/>
        </xdr:cNvPicPr>
      </xdr:nvPicPr>
      <xdr:blipFill rotWithShape="1">
        <a:blip xmlns:r="http://schemas.openxmlformats.org/officeDocument/2006/relationships" r:embed="rId1"/>
        <a:srcRect l="2122" t="11760" r="2122" b="10205"/>
        <a:stretch/>
      </xdr:blipFill>
      <xdr:spPr>
        <a:xfrm>
          <a:off x="9059333" y="0"/>
          <a:ext cx="1557232" cy="4709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CC49F87-9C50-4115-938A-71DEFB884D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1BB08D-281F-4984-AE7B-72732C4AFA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9C87D53D-B0AB-451B-B108-7230C6E2C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twoCellAnchor editAs="oneCell">
    <xdr:from>
      <xdr:col>10</xdr:col>
      <xdr:colOff>0</xdr:colOff>
      <xdr:row>0</xdr:row>
      <xdr:rowOff>0</xdr:rowOff>
    </xdr:from>
    <xdr:to>
      <xdr:col>11</xdr:col>
      <xdr:colOff>562398</xdr:colOff>
      <xdr:row>2</xdr:row>
      <xdr:rowOff>111126</xdr:rowOff>
    </xdr:to>
    <xdr:pic>
      <xdr:nvPicPr>
        <xdr:cNvPr id="5" name="Picture 4">
          <a:extLst>
            <a:ext uri="{FF2B5EF4-FFF2-40B4-BE49-F238E27FC236}">
              <a16:creationId xmlns:a16="http://schemas.microsoft.com/office/drawing/2014/main" id="{0C2B7ED5-7970-42D3-BBEE-1B491164B71B}"/>
            </a:ext>
          </a:extLst>
        </xdr:cNvPr>
        <xdr:cNvPicPr>
          <a:picLocks noChangeAspect="1"/>
        </xdr:cNvPicPr>
      </xdr:nvPicPr>
      <xdr:blipFill rotWithShape="1">
        <a:blip xmlns:r="http://schemas.openxmlformats.org/officeDocument/2006/relationships" r:embed="rId2"/>
        <a:srcRect l="2122" t="11760" r="2122" b="10205"/>
        <a:stretch/>
      </xdr:blipFill>
      <xdr:spPr>
        <a:xfrm>
          <a:off x="9059333" y="0"/>
          <a:ext cx="1557232" cy="4709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557107</xdr:colOff>
      <xdr:row>2</xdr:row>
      <xdr:rowOff>105834</xdr:rowOff>
    </xdr:to>
    <xdr:pic>
      <xdr:nvPicPr>
        <xdr:cNvPr id="2" name="Picture 1">
          <a:extLst>
            <a:ext uri="{FF2B5EF4-FFF2-40B4-BE49-F238E27FC236}">
              <a16:creationId xmlns:a16="http://schemas.microsoft.com/office/drawing/2014/main" id="{63BDFED1-DC66-4FF3-BC22-9E7966F88974}"/>
            </a:ext>
          </a:extLst>
        </xdr:cNvPr>
        <xdr:cNvPicPr>
          <a:picLocks noChangeAspect="1"/>
        </xdr:cNvPicPr>
      </xdr:nvPicPr>
      <xdr:blipFill rotWithShape="1">
        <a:blip xmlns:r="http://schemas.openxmlformats.org/officeDocument/2006/relationships" r:embed="rId1"/>
        <a:srcRect l="2122" t="11760" r="2122" b="10205"/>
        <a:stretch/>
      </xdr:blipFill>
      <xdr:spPr>
        <a:xfrm>
          <a:off x="9175750" y="0"/>
          <a:ext cx="1557232" cy="4709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559375</xdr:colOff>
      <xdr:row>2</xdr:row>
      <xdr:rowOff>108102</xdr:rowOff>
    </xdr:to>
    <xdr:pic>
      <xdr:nvPicPr>
        <xdr:cNvPr id="2" name="Picture 1">
          <a:extLst>
            <a:ext uri="{FF2B5EF4-FFF2-40B4-BE49-F238E27FC236}">
              <a16:creationId xmlns:a16="http://schemas.microsoft.com/office/drawing/2014/main" id="{907B3F5A-DE34-44CF-B68F-9BD9072BA6D6}"/>
            </a:ext>
          </a:extLst>
        </xdr:cNvPr>
        <xdr:cNvPicPr>
          <a:picLocks noChangeAspect="1"/>
        </xdr:cNvPicPr>
      </xdr:nvPicPr>
      <xdr:blipFill rotWithShape="1">
        <a:blip xmlns:r="http://schemas.openxmlformats.org/officeDocument/2006/relationships" r:embed="rId1"/>
        <a:srcRect l="2122" t="11760" r="2122" b="10205"/>
        <a:stretch/>
      </xdr:blipFill>
      <xdr:spPr>
        <a:xfrm>
          <a:off x="9155663" y="0"/>
          <a:ext cx="1557232" cy="4709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559375</xdr:colOff>
      <xdr:row>2</xdr:row>
      <xdr:rowOff>108102</xdr:rowOff>
    </xdr:to>
    <xdr:pic>
      <xdr:nvPicPr>
        <xdr:cNvPr id="2" name="Picture 1">
          <a:extLst>
            <a:ext uri="{FF2B5EF4-FFF2-40B4-BE49-F238E27FC236}">
              <a16:creationId xmlns:a16="http://schemas.microsoft.com/office/drawing/2014/main" id="{86CD7A7A-2F68-48EF-BD48-C3565A1CD924}"/>
            </a:ext>
          </a:extLst>
        </xdr:cNvPr>
        <xdr:cNvPicPr>
          <a:picLocks noChangeAspect="1"/>
        </xdr:cNvPicPr>
      </xdr:nvPicPr>
      <xdr:blipFill rotWithShape="1">
        <a:blip xmlns:r="http://schemas.openxmlformats.org/officeDocument/2006/relationships" r:embed="rId1"/>
        <a:srcRect l="2122" t="11760" r="2122" b="10205"/>
        <a:stretch/>
      </xdr:blipFill>
      <xdr:spPr>
        <a:xfrm>
          <a:off x="8905875" y="0"/>
          <a:ext cx="1530925" cy="4700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559375</xdr:colOff>
      <xdr:row>2</xdr:row>
      <xdr:rowOff>108102</xdr:rowOff>
    </xdr:to>
    <xdr:pic>
      <xdr:nvPicPr>
        <xdr:cNvPr id="2" name="Picture 1">
          <a:extLst>
            <a:ext uri="{FF2B5EF4-FFF2-40B4-BE49-F238E27FC236}">
              <a16:creationId xmlns:a16="http://schemas.microsoft.com/office/drawing/2014/main" id="{6F97AD2B-8881-4E48-B142-F66B46D42226}"/>
            </a:ext>
          </a:extLst>
        </xdr:cNvPr>
        <xdr:cNvPicPr>
          <a:picLocks noChangeAspect="1"/>
        </xdr:cNvPicPr>
      </xdr:nvPicPr>
      <xdr:blipFill rotWithShape="1">
        <a:blip xmlns:r="http://schemas.openxmlformats.org/officeDocument/2006/relationships" r:embed="rId1"/>
        <a:srcRect l="2122" t="11760" r="2122" b="10205"/>
        <a:stretch/>
      </xdr:blipFill>
      <xdr:spPr>
        <a:xfrm>
          <a:off x="8905875" y="0"/>
          <a:ext cx="1530925" cy="47005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D1FDC5F7-C40C-4A40-817E-08EBE04255C2}" userId="S::Jameyn.Arboleda@tribunal.gc.ca::914a611a-fd6b-460a-90bd-5bd9dc82c7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9:41.08" personId="{D1FDC5F7-C40C-4A40-817E-08EBE04255C2}" id="{13F04E34-E525-428A-A93A-2764DE2E9770}">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microsoft.com/office/2017/10/relationships/threadedComment" Target="../threadedComments/threadedComment1.xml"/><Relationship Id="rId2" Type="http://schemas.openxmlformats.org/officeDocument/2006/relationships/hyperlink" Target="https://www.cbsa-asfc.gc.ca/sima-lmsi/mif-mev/mif-mev-stats-fra.html" TargetMode="External"/><Relationship Id="rId1" Type="http://schemas.openxmlformats.org/officeDocument/2006/relationships/hyperlink" Target="https://www.cbsa-asfc.gc.ca/sima-lmsi/mif-mev/mif-mev-stats-eng.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2">
    <tabColor rgb="FFFFC000"/>
  </sheetPr>
  <dimension ref="A1:G45"/>
  <sheetViews>
    <sheetView showGridLines="0" topLeftCell="A12" workbookViewId="0">
      <selection activeCell="C17" sqref="C17"/>
    </sheetView>
  </sheetViews>
  <sheetFormatPr defaultColWidth="8.5546875" defaultRowHeight="14.4" x14ac:dyDescent="0.3"/>
  <cols>
    <col min="1" max="1" width="24.44140625" style="139" bestFit="1" customWidth="1"/>
    <col min="2" max="2" width="27.44140625" style="74" bestFit="1" customWidth="1"/>
    <col min="3" max="3" width="32" style="74" bestFit="1" customWidth="1"/>
    <col min="4" max="4" width="15.44140625" style="74" customWidth="1"/>
    <col min="5" max="16384" width="8.5546875" style="74"/>
  </cols>
  <sheetData>
    <row r="1" spans="1:7" s="138" customFormat="1" x14ac:dyDescent="0.3">
      <c r="A1" s="142" t="s">
        <v>69</v>
      </c>
      <c r="B1" s="143" t="s">
        <v>70</v>
      </c>
      <c r="C1" s="143" t="s">
        <v>71</v>
      </c>
      <c r="D1" s="143"/>
      <c r="E1" s="143"/>
      <c r="F1" s="143" t="s">
        <v>72</v>
      </c>
      <c r="G1" s="143"/>
    </row>
    <row r="2" spans="1:7" x14ac:dyDescent="0.3">
      <c r="A2" s="139" t="s">
        <v>73</v>
      </c>
      <c r="B2" s="74" t="s">
        <v>394</v>
      </c>
      <c r="C2" s="74" t="str">
        <f>B2</f>
        <v>RR-2025-008</v>
      </c>
      <c r="F2" s="74" t="s">
        <v>167</v>
      </c>
    </row>
    <row r="3" spans="1:7" x14ac:dyDescent="0.3">
      <c r="A3" s="139" t="s">
        <v>74</v>
      </c>
      <c r="B3" s="74" t="s">
        <v>396</v>
      </c>
      <c r="C3" s="74" t="s">
        <v>395</v>
      </c>
      <c r="F3" s="74" t="s">
        <v>166</v>
      </c>
    </row>
    <row r="4" spans="1:7" x14ac:dyDescent="0.3">
      <c r="A4" s="145" t="s">
        <v>130</v>
      </c>
      <c r="B4" s="28" t="s">
        <v>397</v>
      </c>
      <c r="C4" s="28" t="s">
        <v>170</v>
      </c>
      <c r="F4" s="74" t="s">
        <v>165</v>
      </c>
    </row>
    <row r="5" spans="1:7" ht="43.2" x14ac:dyDescent="0.3">
      <c r="A5" s="139" t="s">
        <v>338</v>
      </c>
      <c r="B5" s="74" t="s">
        <v>398</v>
      </c>
      <c r="C5" s="74" t="s">
        <v>399</v>
      </c>
      <c r="D5" s="74" t="s">
        <v>330</v>
      </c>
    </row>
    <row r="6" spans="1:7" x14ac:dyDescent="0.3">
      <c r="A6" s="139" t="s">
        <v>220</v>
      </c>
      <c r="B6" s="125">
        <v>2023</v>
      </c>
      <c r="C6" s="125">
        <f>B6</f>
        <v>2023</v>
      </c>
      <c r="F6" s="82" t="s">
        <v>248</v>
      </c>
    </row>
    <row r="7" spans="1:7" x14ac:dyDescent="0.3">
      <c r="A7" s="139" t="s">
        <v>247</v>
      </c>
      <c r="B7" s="140" t="s">
        <v>318</v>
      </c>
      <c r="C7" s="154" t="s">
        <v>319</v>
      </c>
      <c r="F7" s="28" t="s">
        <v>333</v>
      </c>
    </row>
    <row r="8" spans="1:7" x14ac:dyDescent="0.3">
      <c r="A8" s="139" t="s">
        <v>221</v>
      </c>
      <c r="B8" s="125">
        <v>2026</v>
      </c>
      <c r="C8" s="125">
        <f>B8</f>
        <v>2026</v>
      </c>
      <c r="F8" s="28" t="s">
        <v>332</v>
      </c>
    </row>
    <row r="9" spans="1:7" x14ac:dyDescent="0.3">
      <c r="A9" s="139" t="s">
        <v>172</v>
      </c>
      <c r="B9" s="74" t="s">
        <v>491</v>
      </c>
      <c r="C9" s="74" t="s">
        <v>490</v>
      </c>
      <c r="F9" s="105" t="s">
        <v>249</v>
      </c>
    </row>
    <row r="10" spans="1:7" x14ac:dyDescent="0.3">
      <c r="A10" s="139" t="s">
        <v>173</v>
      </c>
      <c r="B10" s="74" t="s">
        <v>488</v>
      </c>
      <c r="C10" s="74" t="s">
        <v>489</v>
      </c>
    </row>
    <row r="11" spans="1:7" x14ac:dyDescent="0.3">
      <c r="A11" s="139" t="s">
        <v>75</v>
      </c>
      <c r="B11" s="141" t="s">
        <v>400</v>
      </c>
      <c r="C11" s="140" t="s">
        <v>401</v>
      </c>
    </row>
    <row r="12" spans="1:7" x14ac:dyDescent="0.3">
      <c r="B12" s="140"/>
      <c r="C12" s="140"/>
    </row>
    <row r="13" spans="1:7" x14ac:dyDescent="0.3">
      <c r="A13" s="145" t="s">
        <v>294</v>
      </c>
      <c r="B13" s="28" t="s">
        <v>402</v>
      </c>
      <c r="C13" s="28" t="s">
        <v>404</v>
      </c>
      <c r="D13" s="28" t="s">
        <v>405</v>
      </c>
    </row>
    <row r="14" spans="1:7" x14ac:dyDescent="0.3">
      <c r="A14" s="145" t="s">
        <v>295</v>
      </c>
      <c r="B14" s="28" t="s">
        <v>403</v>
      </c>
      <c r="C14" s="28" t="s">
        <v>406</v>
      </c>
      <c r="D14" s="28" t="s">
        <v>407</v>
      </c>
    </row>
    <row r="16" spans="1:7" x14ac:dyDescent="0.3">
      <c r="A16" s="139" t="s">
        <v>79</v>
      </c>
      <c r="B16" s="74" t="s">
        <v>408</v>
      </c>
      <c r="C16" s="29" t="s">
        <v>409</v>
      </c>
    </row>
    <row r="17" spans="1:3" x14ac:dyDescent="0.3">
      <c r="A17" s="139" t="s">
        <v>240</v>
      </c>
      <c r="B17" s="74" t="s">
        <v>410</v>
      </c>
      <c r="C17" s="74" t="s">
        <v>411</v>
      </c>
    </row>
    <row r="19" spans="1:3" x14ac:dyDescent="0.3">
      <c r="A19" s="139" t="s">
        <v>80</v>
      </c>
      <c r="B19" s="30"/>
      <c r="C19" s="30"/>
    </row>
    <row r="20" spans="1:3" x14ac:dyDescent="0.3">
      <c r="A20" s="139" t="s">
        <v>81</v>
      </c>
      <c r="B20" s="207" t="s">
        <v>515</v>
      </c>
      <c r="C20" s="207" t="s">
        <v>514</v>
      </c>
    </row>
    <row r="21" spans="1:3" x14ac:dyDescent="0.3">
      <c r="A21" s="139" t="s">
        <v>82</v>
      </c>
      <c r="B21" s="30"/>
      <c r="C21" s="30"/>
    </row>
    <row r="23" spans="1:3" x14ac:dyDescent="0.3">
      <c r="A23" s="139" t="s">
        <v>76</v>
      </c>
      <c r="B23" s="74" t="s">
        <v>412</v>
      </c>
      <c r="C23" s="74" t="s">
        <v>412</v>
      </c>
    </row>
    <row r="24" spans="1:3" x14ac:dyDescent="0.3">
      <c r="A24" s="139" t="s">
        <v>77</v>
      </c>
      <c r="B24" s="74" t="s">
        <v>413</v>
      </c>
      <c r="C24" s="74" t="s">
        <v>413</v>
      </c>
    </row>
    <row r="26" spans="1:3" x14ac:dyDescent="0.3">
      <c r="A26" s="139" t="s">
        <v>78</v>
      </c>
      <c r="B26" s="74" t="s">
        <v>222</v>
      </c>
      <c r="C26" s="74" t="s">
        <v>224</v>
      </c>
    </row>
    <row r="27" spans="1:3" x14ac:dyDescent="0.3">
      <c r="A27" s="139" t="s">
        <v>182</v>
      </c>
      <c r="B27" s="74" t="s">
        <v>223</v>
      </c>
      <c r="C27" s="74" t="s">
        <v>322</v>
      </c>
    </row>
    <row r="28" spans="1:3" x14ac:dyDescent="0.3">
      <c r="A28" s="139" t="s">
        <v>417</v>
      </c>
      <c r="B28" s="74" t="s">
        <v>419</v>
      </c>
      <c r="C28" s="74" t="s">
        <v>420</v>
      </c>
    </row>
    <row r="30" spans="1:3" x14ac:dyDescent="0.3">
      <c r="A30" s="144" t="s">
        <v>270</v>
      </c>
    </row>
    <row r="31" spans="1:3" x14ac:dyDescent="0.3">
      <c r="A31" s="139" t="s">
        <v>292</v>
      </c>
      <c r="B31" s="30" t="s">
        <v>507</v>
      </c>
      <c r="C31" s="30" t="s">
        <v>508</v>
      </c>
    </row>
    <row r="32" spans="1:3" x14ac:dyDescent="0.3">
      <c r="A32" s="139" t="s">
        <v>293</v>
      </c>
      <c r="B32" s="74" t="s">
        <v>288</v>
      </c>
      <c r="C32" s="74" t="s">
        <v>289</v>
      </c>
    </row>
    <row r="33" spans="1:4" x14ac:dyDescent="0.3">
      <c r="A33" s="139" t="s">
        <v>494</v>
      </c>
      <c r="B33" s="74" t="s">
        <v>509</v>
      </c>
      <c r="C33" s="74" t="s">
        <v>506</v>
      </c>
    </row>
    <row r="34" spans="1:4" x14ac:dyDescent="0.3">
      <c r="A34" s="139" t="s">
        <v>495</v>
      </c>
      <c r="B34" s="74" t="s">
        <v>496</v>
      </c>
      <c r="C34" s="74" t="s">
        <v>497</v>
      </c>
    </row>
    <row r="35" spans="1:4" x14ac:dyDescent="0.3">
      <c r="A35" s="139" t="s">
        <v>502</v>
      </c>
      <c r="B35" s="74" t="s">
        <v>503</v>
      </c>
      <c r="C35" s="74" t="s">
        <v>504</v>
      </c>
    </row>
    <row r="36" spans="1:4" x14ac:dyDescent="0.3">
      <c r="A36" s="139" t="s">
        <v>500</v>
      </c>
      <c r="B36" s="74" t="s">
        <v>500</v>
      </c>
      <c r="C36" s="74" t="s">
        <v>501</v>
      </c>
    </row>
    <row r="37" spans="1:4" x14ac:dyDescent="0.3">
      <c r="A37" s="139" t="s">
        <v>498</v>
      </c>
      <c r="B37" s="74" t="s">
        <v>499</v>
      </c>
      <c r="C37" s="74" t="s">
        <v>505</v>
      </c>
    </row>
    <row r="38" spans="1:4" x14ac:dyDescent="0.3">
      <c r="A38" s="236" t="s">
        <v>303</v>
      </c>
      <c r="B38" s="236"/>
      <c r="C38" s="236"/>
      <c r="D38" s="236"/>
    </row>
    <row r="39" spans="1:4" x14ac:dyDescent="0.3">
      <c r="A39" s="139" t="s">
        <v>351</v>
      </c>
      <c r="B39" s="74" t="s">
        <v>305</v>
      </c>
      <c r="C39" s="74" t="s">
        <v>306</v>
      </c>
      <c r="D39" s="146" t="str">
        <f>IF(Intro!$G$21="English",B39,C39)</f>
        <v>Yes</v>
      </c>
    </row>
    <row r="40" spans="1:4" x14ac:dyDescent="0.3">
      <c r="B40" s="74" t="s">
        <v>307</v>
      </c>
      <c r="C40" s="74" t="s">
        <v>308</v>
      </c>
      <c r="D40" s="146" t="str">
        <f>IF(Intro!$G$21="English",B40,C40)</f>
        <v>No</v>
      </c>
    </row>
    <row r="41" spans="1:4" x14ac:dyDescent="0.3">
      <c r="D41" s="146"/>
    </row>
    <row r="42" spans="1:4" x14ac:dyDescent="0.3">
      <c r="A42" s="139" t="s">
        <v>304</v>
      </c>
      <c r="B42" s="74" t="s">
        <v>301</v>
      </c>
      <c r="C42" s="74" t="s">
        <v>302</v>
      </c>
      <c r="D42" s="146" t="str">
        <f>IF(Intro!$G$21="English",B42,C42)</f>
        <v>Distributor</v>
      </c>
    </row>
    <row r="43" spans="1:4" x14ac:dyDescent="0.3">
      <c r="B43" s="74" t="s">
        <v>53</v>
      </c>
      <c r="C43" s="74" t="s">
        <v>43</v>
      </c>
      <c r="D43" s="146" t="str">
        <f>IF(Intro!$G$21="English",B43,C43)</f>
        <v>End user</v>
      </c>
    </row>
    <row r="44" spans="1:4" x14ac:dyDescent="0.3">
      <c r="B44" s="74" t="s">
        <v>416</v>
      </c>
      <c r="C44" s="74" t="s">
        <v>418</v>
      </c>
      <c r="D44" s="146"/>
    </row>
    <row r="45" spans="1:4" x14ac:dyDescent="0.3">
      <c r="B45" s="74" t="s">
        <v>168</v>
      </c>
      <c r="C45" s="74" t="s">
        <v>169</v>
      </c>
      <c r="D45" s="146" t="str">
        <f>IF(Intro!$G$21="English",B45,C45)</f>
        <v>Broker or trader</v>
      </c>
    </row>
  </sheetData>
  <sheetProtection algorithmName="SHA-512" hashValue="NKuQ1SxtZZhEBBd4pqtK34T5ioOvGpPbKpth697tbO8HG7wzT0XffjG/qBTb3QJXDoI/lUnR5rV40D3283mpew==" saltValue="bCs7EUCwLPNPMaHU2CeZ5g==" spinCount="100000" sheet="1" objects="1" scenarios="1" selectLockedCells="1"/>
  <mergeCells count="1">
    <mergeCell ref="A38:D38"/>
  </mergeCells>
  <phoneticPr fontId="42" type="noConversion"/>
  <dataValidations count="2">
    <dataValidation type="list" allowBlank="1" showInputMessage="1" showErrorMessage="1" sqref="C4" xr:uid="{D26A13D0-D236-4F11-84AE-D003DB585D90}">
      <formula1>"le dumping, le dumping et le subventionnement"</formula1>
    </dataValidation>
    <dataValidation type="list" allowBlank="1" showInputMessage="1" showErrorMessage="1" sqref="B4" xr:uid="{876D496F-E947-4972-B011-AB484C84150A}">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ACDD-ACB2-4AEB-AF0E-BEAE77A72933}">
  <sheetPr codeName="Sheet11">
    <tabColor rgb="FF92D050"/>
    <pageSetUpPr fitToPage="1"/>
  </sheetPr>
  <dimension ref="A2:V70"/>
  <sheetViews>
    <sheetView showGridLines="0" zoomScaleNormal="100" zoomScaleSheetLayoutView="98"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7" width="9.44140625" style="74" hidden="1" customWidth="1"/>
    <col min="18" max="16384" width="9.44140625" style="74"/>
  </cols>
  <sheetData>
    <row r="2" spans="1:16" x14ac:dyDescent="0.3">
      <c r="B2" s="10" t="str">
        <f>Pro!B2</f>
        <v>PROTECTED</v>
      </c>
      <c r="C2" s="10"/>
      <c r="O2" s="9"/>
      <c r="P2" s="9"/>
    </row>
    <row r="3" spans="1:16" x14ac:dyDescent="0.3">
      <c r="B3" s="12"/>
      <c r="C3" s="12"/>
      <c r="O3" s="2"/>
      <c r="P3" s="2"/>
    </row>
    <row r="4" spans="1:16" s="2" customFormat="1" x14ac:dyDescent="0.3">
      <c r="A4" s="4"/>
      <c r="B4" s="405" t="str">
        <f>Info!B4</f>
        <v>IMPORTERS' QUESTIONNAIRE</v>
      </c>
      <c r="C4" s="405"/>
      <c r="D4" s="405"/>
      <c r="E4" s="405"/>
      <c r="F4" s="405"/>
      <c r="G4" s="405"/>
      <c r="H4" s="405"/>
      <c r="I4" s="405"/>
      <c r="J4" s="405"/>
      <c r="K4" s="405"/>
      <c r="L4" s="405"/>
      <c r="M4" s="22"/>
      <c r="N4" s="22"/>
      <c r="O4" s="20"/>
      <c r="P4" s="20"/>
    </row>
    <row r="5" spans="1:16" s="2" customFormat="1" x14ac:dyDescent="0.3">
      <c r="A5" s="4"/>
      <c r="B5" s="405" t="str">
        <f>Info!B5</f>
        <v>RR-2025-008</v>
      </c>
      <c r="C5" s="405"/>
      <c r="D5" s="405"/>
      <c r="E5" s="405"/>
      <c r="F5" s="405"/>
      <c r="G5" s="405"/>
      <c r="H5" s="405"/>
      <c r="I5" s="405"/>
      <c r="J5" s="405"/>
      <c r="K5" s="405"/>
      <c r="L5" s="405"/>
      <c r="M5" s="22"/>
      <c r="N5" s="22"/>
      <c r="O5" s="20"/>
      <c r="P5" s="20"/>
    </row>
    <row r="6" spans="1:16" s="6" customFormat="1" x14ac:dyDescent="0.3">
      <c r="A6" s="4"/>
      <c r="B6" s="405" t="str">
        <f>Info!B6</f>
        <v>PHOTOVOLTAIC MODULES AND LAMINATES</v>
      </c>
      <c r="C6" s="405"/>
      <c r="D6" s="405"/>
      <c r="E6" s="405"/>
      <c r="F6" s="405"/>
      <c r="G6" s="405"/>
      <c r="H6" s="405"/>
      <c r="I6" s="405"/>
      <c r="J6" s="405"/>
      <c r="K6" s="405"/>
      <c r="L6" s="405"/>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'China•Chine'!B18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c r="P18" s="15"/>
    </row>
    <row r="19" spans="1:16" s="6" customFormat="1" x14ac:dyDescent="0.3">
      <c r="A19" s="4"/>
      <c r="B19" s="14"/>
      <c r="C19" s="14"/>
      <c r="D19" s="3"/>
      <c r="E19" s="3"/>
      <c r="F19" s="3"/>
      <c r="G19" s="3"/>
      <c r="H19" s="3"/>
      <c r="I19" s="3"/>
      <c r="J19" s="3"/>
      <c r="K19" s="3"/>
      <c r="L19" s="3"/>
      <c r="O19" s="15"/>
      <c r="P19" s="15"/>
    </row>
    <row r="20" spans="1:16" x14ac:dyDescent="0.3">
      <c r="B20" s="251" t="str">
        <f>'China•Chine'!B20</f>
        <v>IMPORTS AND SALES</v>
      </c>
      <c r="C20" s="252"/>
      <c r="D20" s="252"/>
      <c r="E20" s="252"/>
      <c r="F20" s="252"/>
      <c r="G20" s="252"/>
      <c r="H20" s="252"/>
      <c r="I20" s="252"/>
      <c r="J20" s="252"/>
      <c r="K20" s="252"/>
      <c r="L20" s="253"/>
      <c r="M20" s="74"/>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15.75" customHeight="1" x14ac:dyDescent="0.3">
      <c r="B23" s="284" t="str">
        <f>'China•Chine'!B23</f>
        <v xml:space="preserve">Provide your firm's imports and sales of imports of the goods originating in: </v>
      </c>
      <c r="C23" s="285"/>
      <c r="D23" s="285"/>
      <c r="E23" s="285"/>
      <c r="F23" s="285"/>
      <c r="G23" s="303" t="str">
        <f>IF(Intro!$G$21="English",Variables!B32,Variables!C32)</f>
        <v>United States of America</v>
      </c>
      <c r="H23" s="304"/>
      <c r="I23" s="304"/>
      <c r="J23" s="304"/>
      <c r="K23" s="305"/>
      <c r="L23" s="17"/>
      <c r="M23" s="74"/>
    </row>
    <row r="24" spans="1:16" ht="15.75" customHeight="1" x14ac:dyDescent="0.3">
      <c r="B24" s="284"/>
      <c r="C24" s="285"/>
      <c r="D24" s="285"/>
      <c r="E24" s="285"/>
      <c r="F24" s="285"/>
      <c r="G24" s="306"/>
      <c r="H24" s="307"/>
      <c r="I24" s="307"/>
      <c r="J24" s="307"/>
      <c r="K24" s="308"/>
      <c r="L24" s="17"/>
      <c r="M24" s="74"/>
    </row>
    <row r="25" spans="1:16" x14ac:dyDescent="0.3">
      <c r="B25" s="16"/>
      <c r="C25" s="26"/>
      <c r="D25" s="27"/>
      <c r="E25" s="27"/>
      <c r="F25" s="27"/>
      <c r="G25" s="27"/>
      <c r="H25" s="27"/>
      <c r="I25" s="27"/>
      <c r="J25" s="27"/>
      <c r="K25" s="27"/>
      <c r="L25" s="17"/>
      <c r="M25" s="74"/>
    </row>
    <row r="26" spans="1:16" x14ac:dyDescent="0.3">
      <c r="B26" s="95"/>
      <c r="C26" s="26"/>
      <c r="D26" s="27"/>
      <c r="E26" s="27"/>
      <c r="F26" s="27"/>
      <c r="G26" s="27"/>
      <c r="H26" s="27"/>
      <c r="I26" s="27"/>
      <c r="J26" s="27"/>
      <c r="K26" s="27"/>
      <c r="L26" s="17"/>
      <c r="M26" s="74"/>
      <c r="O26" s="18"/>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18"/>
    </row>
    <row r="29" spans="1:16" x14ac:dyDescent="0.3">
      <c r="B29" s="487" t="str">
        <f>'China•Chine'!B29</f>
        <v xml:space="preserve">Imports </v>
      </c>
      <c r="C29" s="488"/>
      <c r="D29" s="488"/>
      <c r="E29" s="488"/>
      <c r="F29" s="488"/>
      <c r="G29" s="488"/>
      <c r="H29" s="488"/>
      <c r="I29" s="488"/>
      <c r="J29" s="488"/>
      <c r="K29" s="488"/>
      <c r="L29" s="103"/>
      <c r="M29" s="74"/>
      <c r="O29" s="24"/>
      <c r="P29" s="9"/>
    </row>
    <row r="30" spans="1:16" x14ac:dyDescent="0.3">
      <c r="B30" s="478" t="str">
        <f>'China•Chine'!B30</f>
        <v xml:space="preserve">Imports </v>
      </c>
      <c r="C30" s="344"/>
      <c r="D30" s="475" t="str">
        <f>'China•Chine'!D30</f>
        <v>Watts</v>
      </c>
      <c r="E30" s="475"/>
      <c r="F30" s="475"/>
      <c r="G30" s="155"/>
      <c r="H30" s="155"/>
      <c r="I30" s="155"/>
      <c r="J30" s="155"/>
      <c r="K30" s="155"/>
      <c r="L30" s="103"/>
      <c r="M30" s="74"/>
    </row>
    <row r="31" spans="1:16" x14ac:dyDescent="0.3">
      <c r="B31" s="478"/>
      <c r="C31" s="344"/>
      <c r="D31" s="475" t="str">
        <f>'China•Chine'!D31</f>
        <v>net delivered purchase value (CAD)</v>
      </c>
      <c r="E31" s="475"/>
      <c r="F31" s="475"/>
      <c r="G31" s="155"/>
      <c r="H31" s="155"/>
      <c r="I31" s="155"/>
      <c r="J31" s="155"/>
      <c r="K31" s="155"/>
      <c r="L31" s="103"/>
      <c r="M31" s="74"/>
    </row>
    <row r="32" spans="1:16" x14ac:dyDescent="0.3">
      <c r="B32" s="478"/>
      <c r="C32" s="344"/>
      <c r="D32" s="475" t="str">
        <f>'China•Chine'!D32</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'China•Chine'!B33</f>
        <v>Sales of imports in Canada</v>
      </c>
      <c r="C33" s="488"/>
      <c r="D33" s="488"/>
      <c r="E33" s="488"/>
      <c r="F33" s="488"/>
      <c r="G33" s="488"/>
      <c r="H33" s="488"/>
      <c r="I33" s="488"/>
      <c r="J33" s="488"/>
      <c r="K33" s="488"/>
      <c r="L33" s="103"/>
      <c r="M33" s="74"/>
      <c r="O33" s="73"/>
    </row>
    <row r="34" spans="1:16" x14ac:dyDescent="0.3">
      <c r="B34" s="407" t="str">
        <f>'China•Chine'!B34</f>
        <v>Sales to distributors in Canada</v>
      </c>
      <c r="C34" s="357"/>
      <c r="D34" s="475" t="str">
        <f>'China•Chine'!D34</f>
        <v>Watts</v>
      </c>
      <c r="E34" s="475"/>
      <c r="F34" s="475"/>
      <c r="G34" s="155"/>
      <c r="H34" s="155"/>
      <c r="I34" s="155"/>
      <c r="J34" s="155"/>
      <c r="K34" s="155"/>
      <c r="L34" s="103"/>
      <c r="M34" s="74"/>
    </row>
    <row r="35" spans="1:16" x14ac:dyDescent="0.3">
      <c r="B35" s="407"/>
      <c r="C35" s="357"/>
      <c r="D35" s="475" t="str">
        <f>'China•Chine'!D35</f>
        <v>net delivered selling value (CAD)</v>
      </c>
      <c r="E35" s="475"/>
      <c r="F35" s="475"/>
      <c r="G35" s="155"/>
      <c r="H35" s="155"/>
      <c r="I35" s="155"/>
      <c r="J35" s="155"/>
      <c r="K35" s="155"/>
      <c r="L35" s="103"/>
      <c r="M35" s="74"/>
    </row>
    <row r="36" spans="1:16" ht="15" thickBot="1" x14ac:dyDescent="0.35">
      <c r="B36" s="485"/>
      <c r="C36" s="486"/>
      <c r="D36" s="497" t="str">
        <f>'China•Chine'!D36</f>
        <v>$ / Watt</v>
      </c>
      <c r="E36" s="497"/>
      <c r="F36" s="497"/>
      <c r="G36" s="209" t="str">
        <f>IF(G34=0,"-",G35/G34)</f>
        <v>-</v>
      </c>
      <c r="H36" s="209" t="str">
        <f>IF(H34=0,"-",H35/H34)</f>
        <v>-</v>
      </c>
      <c r="I36" s="209" t="str">
        <f>IF(I34=0,"-",I35/I34)</f>
        <v>-</v>
      </c>
      <c r="J36" s="209" t="str">
        <f>IF(J34=0,"-",J35/J34)</f>
        <v>-</v>
      </c>
      <c r="K36" s="209" t="str">
        <f>IF(K34=0,"-",K35/K34)</f>
        <v>-</v>
      </c>
      <c r="L36" s="103"/>
      <c r="M36" s="74"/>
      <c r="O36" s="31"/>
      <c r="P36" s="31"/>
    </row>
    <row r="37" spans="1:16" ht="14.4" customHeight="1" x14ac:dyDescent="0.3">
      <c r="B37" s="493" t="str">
        <f>'China•Chine'!B37</f>
        <v>Sales to end users in Canada</v>
      </c>
      <c r="C37" s="494"/>
      <c r="D37" s="518" t="str">
        <f>'China•Chine'!D37</f>
        <v>Watts</v>
      </c>
      <c r="E37" s="519"/>
      <c r="F37" s="520"/>
      <c r="G37" s="156"/>
      <c r="H37" s="156"/>
      <c r="I37" s="156"/>
      <c r="J37" s="156"/>
      <c r="K37" s="156"/>
      <c r="L37" s="103"/>
      <c r="M37" s="74"/>
      <c r="O37" s="31"/>
      <c r="P37" s="31"/>
    </row>
    <row r="38" spans="1:16" ht="14.4" customHeight="1" x14ac:dyDescent="0.3">
      <c r="B38" s="284"/>
      <c r="C38" s="324"/>
      <c r="D38" s="521" t="str">
        <f>'China•Chine'!D38</f>
        <v>net delivered selling value (CAD)</v>
      </c>
      <c r="E38" s="522"/>
      <c r="F38" s="523"/>
      <c r="G38" s="155"/>
      <c r="H38" s="155"/>
      <c r="I38" s="155"/>
      <c r="J38" s="155"/>
      <c r="K38" s="155"/>
      <c r="L38" s="103"/>
      <c r="M38" s="74"/>
      <c r="O38" s="31"/>
      <c r="P38" s="31"/>
    </row>
    <row r="39" spans="1:16" ht="15" thickBot="1" x14ac:dyDescent="0.35">
      <c r="B39" s="495"/>
      <c r="C39" s="496"/>
      <c r="D39" s="509" t="str">
        <f>'China•Chine'!D39</f>
        <v>$ / Watt</v>
      </c>
      <c r="E39" s="510"/>
      <c r="F39" s="511"/>
      <c r="G39" s="209" t="str">
        <f>IF(G37=0,"-",G38/G37)</f>
        <v>-</v>
      </c>
      <c r="H39" s="209" t="str">
        <f>IF(H37=0,"-",H38/H37)</f>
        <v>-</v>
      </c>
      <c r="I39" s="209" t="str">
        <f>IF(I37=0,"-",I38/I37)</f>
        <v>-</v>
      </c>
      <c r="J39" s="209" t="str">
        <f>IF(J37=0,"-",J38/J37)</f>
        <v>-</v>
      </c>
      <c r="K39" s="209" t="str">
        <f>IF(K37=0,"-",K38/K37)</f>
        <v>-</v>
      </c>
      <c r="L39" s="103"/>
      <c r="M39" s="74"/>
      <c r="O39" s="57"/>
      <c r="P39" s="31"/>
    </row>
    <row r="40" spans="1:16" x14ac:dyDescent="0.3">
      <c r="B40" s="407" t="str">
        <f>'China•Chine'!B40</f>
        <v>Sales to retailers in Canada</v>
      </c>
      <c r="C40" s="357"/>
      <c r="D40" s="475" t="str">
        <f>D34</f>
        <v>Watts</v>
      </c>
      <c r="E40" s="475"/>
      <c r="F40" s="475"/>
      <c r="G40" s="155"/>
      <c r="H40" s="155"/>
      <c r="I40" s="155"/>
      <c r="J40" s="155"/>
      <c r="K40" s="155"/>
      <c r="L40" s="103"/>
      <c r="M40" s="74"/>
      <c r="O40" s="74" t="str">
        <f>"Sales to "&amp;Variables!$B$28&amp;" in Canada"</f>
        <v>Sales to retailers in Canada</v>
      </c>
      <c r="P40" s="74" t="str">
        <f>"Ventes aux "&amp;Variables!$C$28&amp;" au Canada"</f>
        <v>Ventes aux détaillants au Canada</v>
      </c>
    </row>
    <row r="41" spans="1:16" x14ac:dyDescent="0.3">
      <c r="B41" s="407"/>
      <c r="C41" s="357"/>
      <c r="D41" s="475" t="str">
        <f t="shared" ref="D41:D42" si="0">D35</f>
        <v>net delivered selling value (CAD)</v>
      </c>
      <c r="E41" s="475"/>
      <c r="F41" s="475"/>
      <c r="G41" s="155"/>
      <c r="H41" s="155"/>
      <c r="I41" s="155"/>
      <c r="J41" s="155"/>
      <c r="K41" s="155"/>
      <c r="L41" s="103"/>
      <c r="M41" s="74"/>
    </row>
    <row r="42" spans="1:16" ht="15" thickBot="1" x14ac:dyDescent="0.35">
      <c r="B42" s="485"/>
      <c r="C42" s="486"/>
      <c r="D42" s="497" t="str">
        <f t="shared" si="0"/>
        <v>$ / Watt</v>
      </c>
      <c r="E42" s="497"/>
      <c r="F42" s="497"/>
      <c r="G42" s="209" t="str">
        <f>IF(G40=0,"-",G41/G40)</f>
        <v>-</v>
      </c>
      <c r="H42" s="209" t="str">
        <f>IF(H40=0,"-",H41/H40)</f>
        <v>-</v>
      </c>
      <c r="I42" s="209" t="str">
        <f>IF(I40=0,"-",I41/I40)</f>
        <v>-</v>
      </c>
      <c r="J42" s="209" t="str">
        <f>IF(J40=0,"-",J41/J40)</f>
        <v>-</v>
      </c>
      <c r="K42" s="209" t="str">
        <f>IF(K40=0,"-",K41/K40)</f>
        <v>-</v>
      </c>
      <c r="L42" s="103"/>
      <c r="M42" s="74"/>
      <c r="O42" s="31"/>
      <c r="P42" s="31"/>
    </row>
    <row r="43" spans="1:16" ht="14.4" customHeight="1" x14ac:dyDescent="0.3">
      <c r="B43" s="512" t="str">
        <f>'China•Chine'!B43</f>
        <v>Total sales of imports in Canada</v>
      </c>
      <c r="C43" s="513"/>
      <c r="D43" s="506" t="str">
        <f>'China•Chine'!D43</f>
        <v>Watts</v>
      </c>
      <c r="E43" s="507"/>
      <c r="F43" s="508"/>
      <c r="G43" s="157">
        <f>G34+G37+G40</f>
        <v>0</v>
      </c>
      <c r="H43" s="157">
        <f t="shared" ref="H43:K43" si="1">H34+H37+H40</f>
        <v>0</v>
      </c>
      <c r="I43" s="157">
        <f t="shared" si="1"/>
        <v>0</v>
      </c>
      <c r="J43" s="157">
        <f t="shared" si="1"/>
        <v>0</v>
      </c>
      <c r="K43" s="157">
        <f t="shared" si="1"/>
        <v>0</v>
      </c>
      <c r="L43" s="130"/>
      <c r="M43" s="74"/>
    </row>
    <row r="44" spans="1:16" ht="14.4" customHeight="1" x14ac:dyDescent="0.3">
      <c r="B44" s="514"/>
      <c r="C44" s="515"/>
      <c r="D44" s="506" t="str">
        <f>'China•Chine'!D44</f>
        <v>net delivered selling value (CAD)</v>
      </c>
      <c r="E44" s="507"/>
      <c r="F44" s="508"/>
      <c r="G44" s="158">
        <f t="shared" ref="G44:K44" si="2">G35+G38+G41</f>
        <v>0</v>
      </c>
      <c r="H44" s="158">
        <f t="shared" si="2"/>
        <v>0</v>
      </c>
      <c r="I44" s="158">
        <f t="shared" si="2"/>
        <v>0</v>
      </c>
      <c r="J44" s="158">
        <f t="shared" si="2"/>
        <v>0</v>
      </c>
      <c r="K44" s="158">
        <f t="shared" si="2"/>
        <v>0</v>
      </c>
      <c r="L44" s="130"/>
      <c r="M44" s="74"/>
    </row>
    <row r="45" spans="1:16" x14ac:dyDescent="0.3">
      <c r="B45" s="516"/>
      <c r="C45" s="517"/>
      <c r="D45" s="506" t="str">
        <f>'China•Chine'!D45</f>
        <v>$ / Watt</v>
      </c>
      <c r="E45" s="507"/>
      <c r="F45" s="508"/>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'China•Chine'!B49</f>
        <v>Provide the average percentage of net delivered selling values that is represented by delivery costs.</v>
      </c>
      <c r="C49" s="504"/>
      <c r="D49" s="504"/>
      <c r="E49" s="504"/>
      <c r="F49" s="504"/>
      <c r="G49" s="504"/>
      <c r="H49" s="504"/>
      <c r="I49" s="504"/>
      <c r="J49" s="504"/>
      <c r="K49" s="504"/>
      <c r="L49" s="505"/>
      <c r="M49" s="59"/>
      <c r="N49" s="59"/>
      <c r="O49" s="74"/>
      <c r="P49" s="74"/>
      <c r="Q49" s="31"/>
      <c r="R49" s="59"/>
      <c r="S49" s="59"/>
      <c r="T49" s="59"/>
      <c r="U49" s="59"/>
      <c r="V49" s="59"/>
    </row>
    <row r="50" spans="1:22" s="9" customFormat="1" x14ac:dyDescent="0.3">
      <c r="A50" s="7"/>
      <c r="B50" s="479" t="str">
        <f>'China•Chine'!B50</f>
        <v>Note - Only complete this question if your firm sold the goods between January 1, 2023, and June 30, 2026.</v>
      </c>
      <c r="C50" s="504"/>
      <c r="D50" s="504"/>
      <c r="E50" s="504"/>
      <c r="F50" s="504"/>
      <c r="G50" s="504"/>
      <c r="H50" s="504"/>
      <c r="I50" s="504"/>
      <c r="J50" s="504"/>
      <c r="K50" s="504"/>
      <c r="L50" s="505"/>
      <c r="M50" s="59"/>
      <c r="N50" s="59"/>
      <c r="O50" s="18"/>
      <c r="P50" s="74"/>
      <c r="Q50" s="31"/>
      <c r="R50" s="59"/>
      <c r="S50" s="59"/>
      <c r="T50" s="59"/>
      <c r="U50" s="59"/>
      <c r="V50" s="59"/>
    </row>
    <row r="51" spans="1:22" x14ac:dyDescent="0.3">
      <c r="B51" s="489"/>
      <c r="C51" s="490"/>
      <c r="D51" s="490"/>
      <c r="E51" s="490"/>
      <c r="F51" s="490"/>
      <c r="G51" s="321"/>
      <c r="H51" s="321"/>
      <c r="I51" s="321"/>
      <c r="J51" s="321"/>
      <c r="K51" s="321"/>
      <c r="L51" s="322"/>
      <c r="M51" s="59"/>
      <c r="N51" s="59"/>
      <c r="Q51" s="57"/>
      <c r="R51" s="59"/>
      <c r="S51" s="59"/>
      <c r="T51" s="59"/>
      <c r="U51" s="59"/>
      <c r="V51" s="59"/>
    </row>
    <row r="52" spans="1:22" x14ac:dyDescent="0.3">
      <c r="B52" s="95"/>
      <c r="C52" s="117"/>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118"/>
      <c r="D53" s="474"/>
      <c r="E53" s="474"/>
      <c r="F53" s="474"/>
      <c r="G53" s="474"/>
      <c r="H53" s="473"/>
      <c r="I53" s="74"/>
      <c r="J53" s="59"/>
      <c r="K53" s="59"/>
      <c r="L53" s="58"/>
      <c r="M53" s="59"/>
      <c r="N53" s="59"/>
      <c r="Q53" s="57"/>
      <c r="R53" s="59"/>
      <c r="S53" s="59"/>
      <c r="T53" s="59"/>
      <c r="U53" s="59"/>
      <c r="V53" s="59"/>
    </row>
    <row r="54" spans="1:22" x14ac:dyDescent="0.3">
      <c r="B54" s="120"/>
      <c r="C54" s="119" t="str">
        <f>'China•Chine'!C54</f>
        <v>Delivery Cost (%)</v>
      </c>
      <c r="D54" s="159"/>
      <c r="E54" s="159"/>
      <c r="F54" s="159"/>
      <c r="G54" s="159"/>
      <c r="H54" s="159"/>
      <c r="I54" s="74"/>
      <c r="J54" s="59"/>
      <c r="K54" s="59"/>
      <c r="L54" s="58"/>
      <c r="M54" s="59"/>
      <c r="N54" s="59"/>
      <c r="Q54" s="57"/>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ht="14.25" customHeight="1" x14ac:dyDescent="0.3">
      <c r="B56" s="479" t="str">
        <f>'China•Chine'!B56</f>
        <v>If the percentages changed between periods, please provide the reason.</v>
      </c>
      <c r="C56" s="480"/>
      <c r="D56" s="480"/>
      <c r="E56" s="480"/>
      <c r="F56" s="480"/>
      <c r="G56" s="480"/>
      <c r="H56" s="480"/>
      <c r="I56" s="480"/>
      <c r="J56" s="480"/>
      <c r="K56" s="480"/>
      <c r="L56" s="481"/>
      <c r="M56" s="59"/>
      <c r="N56" s="59"/>
      <c r="Q56" s="31"/>
      <c r="R56" s="59"/>
      <c r="S56" s="59"/>
      <c r="T56" s="59"/>
      <c r="U56" s="59"/>
      <c r="V56" s="59"/>
    </row>
    <row r="57" spans="1:22" x14ac:dyDescent="0.3">
      <c r="B57" s="174"/>
      <c r="C57" s="105"/>
      <c r="D57" s="105"/>
      <c r="E57" s="105"/>
      <c r="F57" s="105"/>
      <c r="G57" s="105"/>
      <c r="H57" s="105"/>
      <c r="I57" s="105"/>
      <c r="J57" s="105"/>
      <c r="K57" s="105"/>
      <c r="L57" s="106"/>
      <c r="M57" s="59"/>
      <c r="N57" s="59"/>
      <c r="Q57" s="31"/>
      <c r="R57" s="59"/>
      <c r="S57" s="59"/>
      <c r="T57" s="59"/>
      <c r="U57" s="59"/>
      <c r="V57" s="59"/>
    </row>
    <row r="58" spans="1:22" x14ac:dyDescent="0.3">
      <c r="B58" s="501"/>
      <c r="C58" s="502"/>
      <c r="D58" s="502"/>
      <c r="E58" s="502"/>
      <c r="F58" s="502"/>
      <c r="G58" s="502"/>
      <c r="H58" s="502"/>
      <c r="I58" s="502"/>
      <c r="J58" s="502"/>
      <c r="K58" s="502"/>
      <c r="L58" s="503"/>
      <c r="M58" s="59"/>
      <c r="N58" s="59"/>
      <c r="Q58" s="31"/>
      <c r="R58" s="59"/>
      <c r="S58" s="59"/>
      <c r="T58" s="59"/>
      <c r="U58" s="59"/>
      <c r="V58" s="59"/>
    </row>
    <row r="59" spans="1:22" x14ac:dyDescent="0.3">
      <c r="B59" s="501"/>
      <c r="C59" s="502"/>
      <c r="D59" s="502"/>
      <c r="E59" s="502"/>
      <c r="F59" s="502"/>
      <c r="G59" s="502"/>
      <c r="H59" s="502"/>
      <c r="I59" s="502"/>
      <c r="J59" s="502"/>
      <c r="K59" s="502"/>
      <c r="L59" s="503"/>
      <c r="M59" s="59"/>
      <c r="N59" s="59"/>
      <c r="Q59" s="31"/>
      <c r="R59" s="59"/>
      <c r="S59" s="59"/>
      <c r="T59" s="59"/>
      <c r="U59" s="59"/>
      <c r="V59" s="59"/>
    </row>
    <row r="60" spans="1:22" x14ac:dyDescent="0.3">
      <c r="B60" s="501"/>
      <c r="C60" s="502"/>
      <c r="D60" s="502"/>
      <c r="E60" s="502"/>
      <c r="F60" s="502"/>
      <c r="G60" s="502"/>
      <c r="H60" s="502"/>
      <c r="I60" s="502"/>
      <c r="J60" s="502"/>
      <c r="K60" s="502"/>
      <c r="L60" s="503"/>
      <c r="M60" s="59"/>
      <c r="N60" s="59"/>
      <c r="Q60" s="31"/>
      <c r="R60" s="59"/>
      <c r="S60" s="59"/>
      <c r="T60" s="59"/>
      <c r="U60" s="59"/>
      <c r="V60" s="59"/>
    </row>
    <row r="61" spans="1:22" x14ac:dyDescent="0.3">
      <c r="B61" s="501"/>
      <c r="C61" s="502"/>
      <c r="D61" s="502"/>
      <c r="E61" s="502"/>
      <c r="F61" s="502"/>
      <c r="G61" s="502"/>
      <c r="H61" s="502"/>
      <c r="I61" s="502"/>
      <c r="J61" s="502"/>
      <c r="K61" s="502"/>
      <c r="L61" s="503"/>
      <c r="M61" s="59"/>
      <c r="N61" s="59"/>
      <c r="Q61" s="31"/>
      <c r="R61" s="59"/>
      <c r="S61" s="59"/>
      <c r="T61" s="59"/>
      <c r="U61" s="59"/>
      <c r="V61" s="59"/>
    </row>
    <row r="62" spans="1:22" x14ac:dyDescent="0.3">
      <c r="B62" s="501"/>
      <c r="C62" s="502"/>
      <c r="D62" s="502"/>
      <c r="E62" s="502"/>
      <c r="F62" s="502"/>
      <c r="G62" s="502"/>
      <c r="H62" s="502"/>
      <c r="I62" s="502"/>
      <c r="J62" s="502"/>
      <c r="K62" s="502"/>
      <c r="L62" s="503"/>
      <c r="M62" s="59"/>
      <c r="N62" s="59"/>
      <c r="Q62" s="31"/>
      <c r="R62" s="59"/>
      <c r="S62" s="59"/>
      <c r="T62" s="59"/>
      <c r="U62" s="59"/>
      <c r="V62" s="59"/>
    </row>
    <row r="63" spans="1:22" x14ac:dyDescent="0.3">
      <c r="B63" s="501"/>
      <c r="C63" s="502"/>
      <c r="D63" s="502"/>
      <c r="E63" s="502"/>
      <c r="F63" s="502"/>
      <c r="G63" s="502"/>
      <c r="H63" s="502"/>
      <c r="I63" s="502"/>
      <c r="J63" s="502"/>
      <c r="K63" s="502"/>
      <c r="L63" s="503"/>
      <c r="M63" s="59"/>
      <c r="N63" s="59"/>
      <c r="Q63" s="59"/>
      <c r="R63" s="59"/>
      <c r="S63" s="59"/>
      <c r="T63" s="59"/>
      <c r="U63" s="59"/>
      <c r="V63" s="59"/>
    </row>
    <row r="64" spans="1:22" s="68" customFormat="1" x14ac:dyDescent="0.3">
      <c r="A64" s="108"/>
      <c r="B64" s="501"/>
      <c r="C64" s="502"/>
      <c r="D64" s="502"/>
      <c r="E64" s="502"/>
      <c r="F64" s="502"/>
      <c r="G64" s="502"/>
      <c r="H64" s="502"/>
      <c r="I64" s="502"/>
      <c r="J64" s="502"/>
      <c r="K64" s="502"/>
      <c r="L64" s="503"/>
      <c r="N64" s="109"/>
      <c r="O64" s="74"/>
      <c r="P64" s="74"/>
    </row>
    <row r="65" spans="1:16" s="68" customFormat="1" x14ac:dyDescent="0.3">
      <c r="A65" s="108"/>
      <c r="B65" s="501"/>
      <c r="C65" s="502"/>
      <c r="D65" s="502"/>
      <c r="E65" s="502"/>
      <c r="F65" s="502"/>
      <c r="G65" s="502"/>
      <c r="H65" s="502"/>
      <c r="I65" s="502"/>
      <c r="J65" s="502"/>
      <c r="K65" s="502"/>
      <c r="L65" s="503"/>
      <c r="N65" s="109"/>
    </row>
    <row r="66" spans="1:16" s="68" customFormat="1" x14ac:dyDescent="0.3">
      <c r="A66" s="108"/>
      <c r="B66" s="184"/>
      <c r="C66" s="185"/>
      <c r="D66" s="185"/>
      <c r="E66" s="185"/>
      <c r="F66" s="185"/>
      <c r="G66" s="185"/>
      <c r="H66" s="185"/>
      <c r="I66" s="185"/>
      <c r="J66" s="185"/>
      <c r="K66" s="185"/>
      <c r="L66" s="186"/>
      <c r="N66" s="109"/>
    </row>
    <row r="67" spans="1:16" s="68" customFormat="1" x14ac:dyDescent="0.3">
      <c r="A67" s="108"/>
      <c r="B67" s="4"/>
      <c r="C67" s="59"/>
      <c r="D67" s="59"/>
      <c r="E67" s="59"/>
      <c r="F67" s="59"/>
      <c r="G67" s="59"/>
      <c r="H67" s="59"/>
      <c r="I67" s="59"/>
      <c r="J67" s="59"/>
      <c r="K67" s="59"/>
      <c r="L67" s="59"/>
      <c r="N67" s="109"/>
      <c r="O67" s="74"/>
      <c r="P67" s="74"/>
    </row>
    <row r="68" spans="1:16" s="68" customFormat="1" x14ac:dyDescent="0.3">
      <c r="A68" s="108"/>
      <c r="B68" s="4"/>
      <c r="C68" s="59"/>
      <c r="D68" s="59"/>
      <c r="E68" s="59"/>
      <c r="F68" s="59"/>
      <c r="G68" s="59"/>
      <c r="H68" s="59"/>
      <c r="I68" s="59"/>
      <c r="J68" s="59"/>
      <c r="K68" s="59"/>
      <c r="L68" s="59"/>
      <c r="N68" s="109"/>
      <c r="O68" s="9"/>
      <c r="P68" s="9"/>
    </row>
    <row r="70" spans="1:16" x14ac:dyDescent="0.3">
      <c r="O70" s="9"/>
      <c r="P70" s="9"/>
    </row>
  </sheetData>
  <sheetProtection algorithmName="SHA-512" hashValue="HGW0bWQyC+RKQiifI+Rq2pL7sSorjpAU+cHuqSMntmmllCtXvDITV3h6hP6hFTRQ4F73UUVZgbLcjYFvwFS/og==" saltValue="RQIVLDLJ0HGfddJRwVW8iw==" spinCount="100000" sheet="1" objects="1" scenarios="1" selectLockedCells="1"/>
  <mergeCells count="55">
    <mergeCell ref="B13:L14"/>
    <mergeCell ref="B21:L21"/>
    <mergeCell ref="B17:L17"/>
    <mergeCell ref="B18:L18"/>
    <mergeCell ref="B43:C45"/>
    <mergeCell ref="D37:F37"/>
    <mergeCell ref="D38:F38"/>
    <mergeCell ref="D31:F31"/>
    <mergeCell ref="D32:F32"/>
    <mergeCell ref="D45:F45"/>
    <mergeCell ref="B23:F24"/>
    <mergeCell ref="G23:K24"/>
    <mergeCell ref="B40:C42"/>
    <mergeCell ref="D40:F40"/>
    <mergeCell ref="D41:F41"/>
    <mergeCell ref="D42:F42"/>
    <mergeCell ref="D44:F44"/>
    <mergeCell ref="F52:F53"/>
    <mergeCell ref="G52:G53"/>
    <mergeCell ref="B50:L50"/>
    <mergeCell ref="B51:L51"/>
    <mergeCell ref="H52:H53"/>
    <mergeCell ref="E52:E53"/>
    <mergeCell ref="D43:F43"/>
    <mergeCell ref="B47:L47"/>
    <mergeCell ref="B4:L4"/>
    <mergeCell ref="B5:L5"/>
    <mergeCell ref="B6:L6"/>
    <mergeCell ref="B37:C39"/>
    <mergeCell ref="K27:K28"/>
    <mergeCell ref="D39:F39"/>
    <mergeCell ref="B29:K29"/>
    <mergeCell ref="B33:K33"/>
    <mergeCell ref="B34:C36"/>
    <mergeCell ref="B16:L16"/>
    <mergeCell ref="B9:L9"/>
    <mergeCell ref="B10:L10"/>
    <mergeCell ref="B12:L12"/>
    <mergeCell ref="B15:L15"/>
    <mergeCell ref="B8:L8"/>
    <mergeCell ref="B20:L20"/>
    <mergeCell ref="B58:L65"/>
    <mergeCell ref="I27:I28"/>
    <mergeCell ref="J27:J28"/>
    <mergeCell ref="D30:F30"/>
    <mergeCell ref="D46:E46"/>
    <mergeCell ref="B49:L49"/>
    <mergeCell ref="D34:F34"/>
    <mergeCell ref="D35:F35"/>
    <mergeCell ref="D36:F36"/>
    <mergeCell ref="G27:G28"/>
    <mergeCell ref="H27:H28"/>
    <mergeCell ref="B30:C32"/>
    <mergeCell ref="B56:L56"/>
    <mergeCell ref="D52:D53"/>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2:K45 F46:J46 G32:K32 G36:K36 G39:K39" xr:uid="{E4549DBE-B1F1-49BE-926E-8D835CB37A18}">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xr:uid="{32054E4F-9052-489A-9BDC-D207890178F8}">
      <formula1>1001</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54:H54 G37:K38 G30:K31 G34:K35 G40:K41" xr:uid="{8CB2E51A-4ED9-4EA9-9CD4-5F2FF4DD9E1E}">
      <formula1>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99767-23F6-472F-A5B7-010E54802F8D}">
  <sheetPr>
    <tabColor rgb="FF92D050"/>
    <pageSetUpPr fitToPage="1"/>
  </sheetPr>
  <dimension ref="A2:V70"/>
  <sheetViews>
    <sheetView showGridLines="0" zoomScaleNormal="100" zoomScaleSheetLayoutView="98"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7" width="9.44140625" style="74" customWidth="1"/>
    <col min="18" max="16384" width="9.44140625" style="74"/>
  </cols>
  <sheetData>
    <row r="2" spans="1:16" x14ac:dyDescent="0.3">
      <c r="B2" s="10" t="str">
        <f>Pro!B2</f>
        <v>PROTECTED</v>
      </c>
      <c r="C2" s="10"/>
      <c r="O2" s="9"/>
      <c r="P2" s="9"/>
    </row>
    <row r="3" spans="1:16" x14ac:dyDescent="0.3">
      <c r="B3" s="12"/>
      <c r="C3" s="12"/>
      <c r="O3" s="2"/>
      <c r="P3" s="2"/>
    </row>
    <row r="4" spans="1:16" s="2" customFormat="1" x14ac:dyDescent="0.3">
      <c r="A4" s="4"/>
      <c r="B4" s="405" t="str">
        <f>Info!B4</f>
        <v>IMPORTERS' QUESTIONNAIRE</v>
      </c>
      <c r="C4" s="405"/>
      <c r="D4" s="405"/>
      <c r="E4" s="405"/>
      <c r="F4" s="405"/>
      <c r="G4" s="405"/>
      <c r="H4" s="405"/>
      <c r="I4" s="405"/>
      <c r="J4" s="405"/>
      <c r="K4" s="405"/>
      <c r="L4" s="405"/>
      <c r="M4" s="22"/>
      <c r="N4" s="22"/>
      <c r="O4" s="20"/>
      <c r="P4" s="20"/>
    </row>
    <row r="5" spans="1:16" s="2" customFormat="1" x14ac:dyDescent="0.3">
      <c r="A5" s="4"/>
      <c r="B5" s="405" t="str">
        <f>Info!B5</f>
        <v>RR-2025-008</v>
      </c>
      <c r="C5" s="405"/>
      <c r="D5" s="405"/>
      <c r="E5" s="405"/>
      <c r="F5" s="405"/>
      <c r="G5" s="405"/>
      <c r="H5" s="405"/>
      <c r="I5" s="405"/>
      <c r="J5" s="405"/>
      <c r="K5" s="405"/>
      <c r="L5" s="405"/>
      <c r="M5" s="22"/>
      <c r="N5" s="22"/>
      <c r="O5" s="20"/>
      <c r="P5" s="20"/>
    </row>
    <row r="6" spans="1:16" s="6" customFormat="1" x14ac:dyDescent="0.3">
      <c r="A6" s="4"/>
      <c r="B6" s="405" t="str">
        <f>Info!B6</f>
        <v>PHOTOVOLTAIC MODULES AND LAMINATES</v>
      </c>
      <c r="C6" s="405"/>
      <c r="D6" s="405"/>
      <c r="E6" s="405"/>
      <c r="F6" s="405"/>
      <c r="G6" s="405"/>
      <c r="H6" s="405"/>
      <c r="I6" s="405"/>
      <c r="J6" s="405"/>
      <c r="K6" s="405"/>
      <c r="L6" s="405"/>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'China•Chine'!B18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c r="P18" s="15"/>
    </row>
    <row r="19" spans="1:16" s="6" customFormat="1" x14ac:dyDescent="0.3">
      <c r="A19" s="4"/>
      <c r="B19" s="14"/>
      <c r="C19" s="14"/>
      <c r="D19" s="3"/>
      <c r="E19" s="3"/>
      <c r="F19" s="3"/>
      <c r="G19" s="3"/>
      <c r="H19" s="3"/>
      <c r="I19" s="3"/>
      <c r="J19" s="3"/>
      <c r="K19" s="3"/>
      <c r="L19" s="3"/>
      <c r="O19" s="15"/>
      <c r="P19" s="15"/>
    </row>
    <row r="20" spans="1:16" x14ac:dyDescent="0.3">
      <c r="B20" s="251" t="str">
        <f>'China•Chine'!B20</f>
        <v>IMPORTS AND SALES</v>
      </c>
      <c r="C20" s="252"/>
      <c r="D20" s="252"/>
      <c r="E20" s="252"/>
      <c r="F20" s="252"/>
      <c r="G20" s="252"/>
      <c r="H20" s="252"/>
      <c r="I20" s="252"/>
      <c r="J20" s="252"/>
      <c r="K20" s="252"/>
      <c r="L20" s="253"/>
      <c r="M20" s="74"/>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31.95" customHeight="1" x14ac:dyDescent="0.3">
      <c r="B23" s="266" t="str">
        <f>'US•ÉU'!$B$23</f>
        <v xml:space="preserve">Provide your firm's imports and sales of imports of the goods originating in: </v>
      </c>
      <c r="C23" s="267"/>
      <c r="D23" s="267"/>
      <c r="E23" s="267"/>
      <c r="F23" s="267"/>
      <c r="G23" s="524" t="str">
        <f>IF(Intro!$G$21="English",Variables!B33,Variables!C33)</f>
        <v>Socialist Republic of Vietnam</v>
      </c>
      <c r="H23" s="525"/>
      <c r="I23" s="525"/>
      <c r="J23" s="525"/>
      <c r="K23" s="526"/>
      <c r="L23" s="100"/>
      <c r="M23" s="74"/>
      <c r="O23" s="74" t="s">
        <v>492</v>
      </c>
      <c r="P23" s="74" t="s">
        <v>493</v>
      </c>
    </row>
    <row r="24" spans="1:16" x14ac:dyDescent="0.3">
      <c r="B24" s="16"/>
      <c r="C24" s="26"/>
      <c r="D24" s="27"/>
      <c r="E24" s="27"/>
      <c r="F24" s="27"/>
      <c r="G24" s="27"/>
      <c r="H24" s="27"/>
      <c r="I24" s="27"/>
      <c r="J24" s="27"/>
      <c r="K24" s="27"/>
      <c r="L24" s="17"/>
      <c r="M24" s="74"/>
    </row>
    <row r="25" spans="1:16" x14ac:dyDescent="0.3">
      <c r="B25" s="16"/>
      <c r="C25" s="26"/>
      <c r="D25" s="27"/>
      <c r="E25" s="27"/>
      <c r="F25" s="27"/>
      <c r="G25" s="27"/>
      <c r="H25" s="27"/>
      <c r="I25" s="27"/>
      <c r="J25" s="27"/>
      <c r="K25" s="27"/>
      <c r="L25" s="17"/>
      <c r="M25" s="74"/>
    </row>
    <row r="26" spans="1:16" x14ac:dyDescent="0.3">
      <c r="B26" s="95"/>
      <c r="C26" s="26"/>
      <c r="D26" s="27"/>
      <c r="E26" s="27"/>
      <c r="F26" s="27"/>
      <c r="G26" s="27"/>
      <c r="H26" s="27"/>
      <c r="I26" s="27"/>
      <c r="J26" s="27"/>
      <c r="K26" s="27"/>
      <c r="L26" s="17"/>
      <c r="M26" s="74"/>
      <c r="O26" s="18"/>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18"/>
    </row>
    <row r="29" spans="1:16" x14ac:dyDescent="0.3">
      <c r="B29" s="487" t="str">
        <f>'China•Chine'!B29</f>
        <v xml:space="preserve">Imports </v>
      </c>
      <c r="C29" s="488"/>
      <c r="D29" s="488"/>
      <c r="E29" s="488"/>
      <c r="F29" s="488"/>
      <c r="G29" s="488"/>
      <c r="H29" s="488"/>
      <c r="I29" s="488"/>
      <c r="J29" s="488"/>
      <c r="K29" s="488"/>
      <c r="L29" s="103"/>
      <c r="M29" s="74"/>
      <c r="O29" s="24"/>
      <c r="P29" s="9"/>
    </row>
    <row r="30" spans="1:16" x14ac:dyDescent="0.3">
      <c r="B30" s="478" t="str">
        <f>'China•Chine'!B30</f>
        <v xml:space="preserve">Imports </v>
      </c>
      <c r="C30" s="344"/>
      <c r="D30" s="475" t="str">
        <f>'China•Chine'!D30</f>
        <v>Watts</v>
      </c>
      <c r="E30" s="475"/>
      <c r="F30" s="475"/>
      <c r="G30" s="155"/>
      <c r="H30" s="155"/>
      <c r="I30" s="155"/>
      <c r="J30" s="155"/>
      <c r="K30" s="155"/>
      <c r="L30" s="103"/>
      <c r="M30" s="74"/>
    </row>
    <row r="31" spans="1:16" x14ac:dyDescent="0.3">
      <c r="B31" s="478"/>
      <c r="C31" s="344"/>
      <c r="D31" s="475" t="str">
        <f>'China•Chine'!D31</f>
        <v>net delivered purchase value (CAD)</v>
      </c>
      <c r="E31" s="475"/>
      <c r="F31" s="475"/>
      <c r="G31" s="155"/>
      <c r="H31" s="155"/>
      <c r="I31" s="155"/>
      <c r="J31" s="155"/>
      <c r="K31" s="155"/>
      <c r="L31" s="103"/>
      <c r="M31" s="74"/>
    </row>
    <row r="32" spans="1:16" x14ac:dyDescent="0.3">
      <c r="B32" s="478"/>
      <c r="C32" s="344"/>
      <c r="D32" s="475" t="str">
        <f>'China•Chine'!D32</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'China•Chine'!B33</f>
        <v>Sales of imports in Canada</v>
      </c>
      <c r="C33" s="488"/>
      <c r="D33" s="488"/>
      <c r="E33" s="488"/>
      <c r="F33" s="488"/>
      <c r="G33" s="488"/>
      <c r="H33" s="488"/>
      <c r="I33" s="488"/>
      <c r="J33" s="488"/>
      <c r="K33" s="488"/>
      <c r="L33" s="103"/>
      <c r="M33" s="74"/>
      <c r="O33" s="73"/>
    </row>
    <row r="34" spans="1:16" x14ac:dyDescent="0.3">
      <c r="B34" s="407" t="str">
        <f>'China•Chine'!B34</f>
        <v>Sales to distributors in Canada</v>
      </c>
      <c r="C34" s="357"/>
      <c r="D34" s="475" t="str">
        <f>'China•Chine'!D34</f>
        <v>Watts</v>
      </c>
      <c r="E34" s="475"/>
      <c r="F34" s="475"/>
      <c r="G34" s="155"/>
      <c r="H34" s="155"/>
      <c r="I34" s="155"/>
      <c r="J34" s="155"/>
      <c r="K34" s="155"/>
      <c r="L34" s="103"/>
      <c r="M34" s="74"/>
    </row>
    <row r="35" spans="1:16" x14ac:dyDescent="0.3">
      <c r="B35" s="407"/>
      <c r="C35" s="357"/>
      <c r="D35" s="475" t="str">
        <f>'China•Chine'!D35</f>
        <v>net delivered selling value (CAD)</v>
      </c>
      <c r="E35" s="475"/>
      <c r="F35" s="475"/>
      <c r="G35" s="155"/>
      <c r="H35" s="155"/>
      <c r="I35" s="155"/>
      <c r="J35" s="155"/>
      <c r="K35" s="155"/>
      <c r="L35" s="103"/>
      <c r="M35" s="74"/>
    </row>
    <row r="36" spans="1:16" ht="15" thickBot="1" x14ac:dyDescent="0.35">
      <c r="B36" s="485"/>
      <c r="C36" s="486"/>
      <c r="D36" s="497" t="str">
        <f>'China•Chine'!D36</f>
        <v>$ / Watt</v>
      </c>
      <c r="E36" s="497"/>
      <c r="F36" s="497"/>
      <c r="G36" s="209" t="str">
        <f>IF(G34=0,"-",G35/G34)</f>
        <v>-</v>
      </c>
      <c r="H36" s="209" t="str">
        <f>IF(H34=0,"-",H35/H34)</f>
        <v>-</v>
      </c>
      <c r="I36" s="209" t="str">
        <f>IF(I34=0,"-",I35/I34)</f>
        <v>-</v>
      </c>
      <c r="J36" s="209" t="str">
        <f>IF(J34=0,"-",J35/J34)</f>
        <v>-</v>
      </c>
      <c r="K36" s="209" t="str">
        <f>IF(K34=0,"-",K35/K34)</f>
        <v>-</v>
      </c>
      <c r="L36" s="103"/>
      <c r="M36" s="74"/>
      <c r="O36" s="31"/>
      <c r="P36" s="31"/>
    </row>
    <row r="37" spans="1:16" ht="14.4" customHeight="1" x14ac:dyDescent="0.3">
      <c r="B37" s="493" t="str">
        <f>'China•Chine'!B37</f>
        <v>Sales to end users in Canada</v>
      </c>
      <c r="C37" s="494"/>
      <c r="D37" s="477" t="str">
        <f>'China•Chine'!D37</f>
        <v>Watts</v>
      </c>
      <c r="E37" s="477"/>
      <c r="F37" s="477"/>
      <c r="G37" s="155"/>
      <c r="H37" s="155"/>
      <c r="I37" s="155"/>
      <c r="J37" s="155"/>
      <c r="K37" s="155"/>
      <c r="L37" s="103"/>
      <c r="M37" s="74"/>
      <c r="O37" s="31"/>
      <c r="P37" s="31"/>
    </row>
    <row r="38" spans="1:16" ht="13.5" customHeight="1" x14ac:dyDescent="0.3">
      <c r="B38" s="407"/>
      <c r="C38" s="357"/>
      <c r="D38" s="475" t="str">
        <f>'China•Chine'!D38</f>
        <v>net delivered selling value (CAD)</v>
      </c>
      <c r="E38" s="475"/>
      <c r="F38" s="475"/>
      <c r="G38" s="155"/>
      <c r="H38" s="155"/>
      <c r="I38" s="155"/>
      <c r="J38" s="155"/>
      <c r="K38" s="155"/>
      <c r="L38" s="103"/>
      <c r="M38" s="74"/>
      <c r="O38" s="31"/>
      <c r="P38" s="31"/>
    </row>
    <row r="39" spans="1:16" ht="15" thickBot="1" x14ac:dyDescent="0.35">
      <c r="B39" s="485"/>
      <c r="C39" s="486"/>
      <c r="D39" s="497" t="str">
        <f>'China•Chine'!D39</f>
        <v>$ / Watt</v>
      </c>
      <c r="E39" s="497"/>
      <c r="F39" s="497"/>
      <c r="G39" s="209" t="str">
        <f>IF(G37=0,"-",G38/G37)</f>
        <v>-</v>
      </c>
      <c r="H39" s="209" t="str">
        <f>IF(H37=0,"-",H38/H37)</f>
        <v>-</v>
      </c>
      <c r="I39" s="209" t="str">
        <f>IF(I37=0,"-",I38/I37)</f>
        <v>-</v>
      </c>
      <c r="J39" s="209" t="str">
        <f>IF(J37=0,"-",J38/J37)</f>
        <v>-</v>
      </c>
      <c r="K39" s="209" t="str">
        <f>IF(K37=0,"-",K38/K37)</f>
        <v>-</v>
      </c>
      <c r="L39" s="103"/>
      <c r="M39" s="74"/>
      <c r="O39" s="57"/>
      <c r="P39" s="31"/>
    </row>
    <row r="40" spans="1:16" ht="14.4" customHeight="1" thickBot="1" x14ac:dyDescent="0.35">
      <c r="B40" s="493" t="str">
        <f>'China•Chine'!B40</f>
        <v>Sales to retailers in Canada</v>
      </c>
      <c r="C40" s="494"/>
      <c r="D40" s="477" t="str">
        <f>D34</f>
        <v>Watts</v>
      </c>
      <c r="E40" s="477"/>
      <c r="F40" s="477"/>
      <c r="G40" s="155"/>
      <c r="H40" s="155"/>
      <c r="I40" s="155"/>
      <c r="J40" s="155"/>
      <c r="K40" s="155"/>
      <c r="L40" s="103"/>
      <c r="M40" s="74"/>
      <c r="O40" s="31" t="str">
        <f>"Sales to "&amp;Variables!$B$28&amp;" in Canada"</f>
        <v>Sales to retailers in Canada</v>
      </c>
      <c r="P40" s="31" t="str">
        <f>"Ventes aux "&amp;Variables!$C$28&amp;" au Canada"</f>
        <v>Ventes aux détaillants au Canada</v>
      </c>
    </row>
    <row r="41" spans="1:16" ht="12.75" customHeight="1" thickBot="1" x14ac:dyDescent="0.35">
      <c r="B41" s="407"/>
      <c r="C41" s="357"/>
      <c r="D41" s="477" t="str">
        <f t="shared" ref="D41:D42" si="0">D35</f>
        <v>net delivered selling value (CAD)</v>
      </c>
      <c r="E41" s="477"/>
      <c r="F41" s="477"/>
      <c r="G41" s="155"/>
      <c r="H41" s="155"/>
      <c r="I41" s="155"/>
      <c r="J41" s="155"/>
      <c r="K41" s="155"/>
      <c r="L41" s="103"/>
      <c r="M41" s="74"/>
      <c r="O41" s="31"/>
      <c r="P41" s="31"/>
    </row>
    <row r="42" spans="1:16" ht="15" customHeight="1" thickBot="1" x14ac:dyDescent="0.35">
      <c r="B42" s="485"/>
      <c r="C42" s="486"/>
      <c r="D42" s="477" t="str">
        <f t="shared" si="0"/>
        <v>$ / Watt</v>
      </c>
      <c r="E42" s="477"/>
      <c r="F42" s="477"/>
      <c r="G42" s="209" t="str">
        <f>IF(G40=0,"-",G41/G40)</f>
        <v>-</v>
      </c>
      <c r="H42" s="209" t="str">
        <f>IF(H40=0,"-",H41/H40)</f>
        <v>-</v>
      </c>
      <c r="I42" s="209" t="str">
        <f>IF(I40=0,"-",I41/I40)</f>
        <v>-</v>
      </c>
      <c r="J42" s="209" t="str">
        <f>IF(J40=0,"-",J41/J40)</f>
        <v>-</v>
      </c>
      <c r="K42" s="209" t="str">
        <f>IF(K40=0,"-",K41/K40)</f>
        <v>-</v>
      </c>
      <c r="L42" s="103"/>
      <c r="M42" s="74"/>
      <c r="O42" s="57"/>
      <c r="P42" s="31"/>
    </row>
    <row r="43" spans="1:16" ht="14.4" customHeight="1" x14ac:dyDescent="0.3">
      <c r="B43" s="353" t="str">
        <f>'China•Chine'!B43</f>
        <v>Total sales of imports in Canada</v>
      </c>
      <c r="C43" s="354"/>
      <c r="D43" s="482" t="str">
        <f>'China•Chine'!D43</f>
        <v>Watts</v>
      </c>
      <c r="E43" s="482"/>
      <c r="F43" s="482"/>
      <c r="G43" s="157">
        <f>G34+G37+G40</f>
        <v>0</v>
      </c>
      <c r="H43" s="157">
        <f t="shared" ref="H43:K43" si="1">H34+H37+H40</f>
        <v>0</v>
      </c>
      <c r="I43" s="157">
        <f t="shared" si="1"/>
        <v>0</v>
      </c>
      <c r="J43" s="157">
        <f t="shared" si="1"/>
        <v>0</v>
      </c>
      <c r="K43" s="157">
        <f t="shared" si="1"/>
        <v>0</v>
      </c>
      <c r="L43" s="130"/>
      <c r="M43" s="74"/>
    </row>
    <row r="44" spans="1:16" x14ac:dyDescent="0.3">
      <c r="B44" s="527"/>
      <c r="C44" s="528"/>
      <c r="D44" s="483" t="str">
        <f>'China•Chine'!D44</f>
        <v>net delivered selling value (CAD)</v>
      </c>
      <c r="E44" s="483"/>
      <c r="F44" s="483"/>
      <c r="G44" s="158">
        <f t="shared" ref="G44:K44" si="2">G35+G38+G41</f>
        <v>0</v>
      </c>
      <c r="H44" s="158">
        <f t="shared" si="2"/>
        <v>0</v>
      </c>
      <c r="I44" s="158">
        <f t="shared" si="2"/>
        <v>0</v>
      </c>
      <c r="J44" s="158">
        <f t="shared" si="2"/>
        <v>0</v>
      </c>
      <c r="K44" s="158">
        <f t="shared" si="2"/>
        <v>0</v>
      </c>
      <c r="L44" s="130"/>
      <c r="M44" s="74"/>
    </row>
    <row r="45" spans="1:16" x14ac:dyDescent="0.3">
      <c r="B45" s="529"/>
      <c r="C45" s="530"/>
      <c r="D45" s="483" t="str">
        <f>'China•Chine'!D45</f>
        <v>$ / Watt</v>
      </c>
      <c r="E45" s="483"/>
      <c r="F45" s="483"/>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'China•Chine'!B49</f>
        <v>Provide the average percentage of net delivered selling values that is represented by delivery costs.</v>
      </c>
      <c r="C49" s="504"/>
      <c r="D49" s="504"/>
      <c r="E49" s="504"/>
      <c r="F49" s="504"/>
      <c r="G49" s="504"/>
      <c r="H49" s="504"/>
      <c r="I49" s="504"/>
      <c r="J49" s="504"/>
      <c r="K49" s="504"/>
      <c r="L49" s="505"/>
      <c r="M49" s="59"/>
      <c r="N49" s="59"/>
      <c r="O49" s="74"/>
      <c r="P49" s="74"/>
      <c r="Q49" s="31"/>
      <c r="R49" s="59"/>
      <c r="S49" s="59"/>
      <c r="T49" s="59"/>
      <c r="U49" s="59"/>
      <c r="V49" s="59"/>
    </row>
    <row r="50" spans="1:22" s="9" customFormat="1" x14ac:dyDescent="0.3">
      <c r="A50" s="7"/>
      <c r="B50" s="479" t="str">
        <f>'China•Chine'!B50</f>
        <v>Note - Only complete this question if your firm sold the goods between January 1, 2023, and June 30, 2026.</v>
      </c>
      <c r="C50" s="504"/>
      <c r="D50" s="504"/>
      <c r="E50" s="504"/>
      <c r="F50" s="504"/>
      <c r="G50" s="504"/>
      <c r="H50" s="504"/>
      <c r="I50" s="504"/>
      <c r="J50" s="504"/>
      <c r="K50" s="504"/>
      <c r="L50" s="505"/>
      <c r="M50" s="59"/>
      <c r="N50" s="59"/>
      <c r="O50" s="18"/>
      <c r="P50" s="74"/>
      <c r="Q50" s="31"/>
      <c r="R50" s="59"/>
      <c r="S50" s="59"/>
      <c r="T50" s="59"/>
      <c r="U50" s="59"/>
      <c r="V50" s="59"/>
    </row>
    <row r="51" spans="1:22" x14ac:dyDescent="0.3">
      <c r="B51" s="489"/>
      <c r="C51" s="490"/>
      <c r="D51" s="490"/>
      <c r="E51" s="490"/>
      <c r="F51" s="490"/>
      <c r="G51" s="321"/>
      <c r="H51" s="321"/>
      <c r="I51" s="321"/>
      <c r="J51" s="321"/>
      <c r="K51" s="321"/>
      <c r="L51" s="322"/>
      <c r="M51" s="59"/>
      <c r="N51" s="59"/>
      <c r="Q51" s="57"/>
      <c r="R51" s="59"/>
      <c r="S51" s="59"/>
      <c r="T51" s="59"/>
      <c r="U51" s="59"/>
      <c r="V51" s="59"/>
    </row>
    <row r="52" spans="1:22" x14ac:dyDescent="0.3">
      <c r="B52" s="95"/>
      <c r="C52" s="117"/>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118"/>
      <c r="D53" s="474"/>
      <c r="E53" s="474"/>
      <c r="F53" s="474"/>
      <c r="G53" s="474"/>
      <c r="H53" s="473"/>
      <c r="I53" s="74"/>
      <c r="J53" s="59"/>
      <c r="K53" s="59"/>
      <c r="L53" s="58"/>
      <c r="M53" s="59"/>
      <c r="N53" s="59"/>
      <c r="Q53" s="57"/>
      <c r="R53" s="59"/>
      <c r="S53" s="59"/>
      <c r="T53" s="59"/>
      <c r="U53" s="59"/>
      <c r="V53" s="59"/>
    </row>
    <row r="54" spans="1:22" x14ac:dyDescent="0.3">
      <c r="B54" s="120"/>
      <c r="C54" s="119" t="str">
        <f>'China•Chine'!C54</f>
        <v>Delivery Cost (%)</v>
      </c>
      <c r="D54" s="159"/>
      <c r="E54" s="159"/>
      <c r="F54" s="159"/>
      <c r="G54" s="159"/>
      <c r="H54" s="159"/>
      <c r="I54" s="74"/>
      <c r="J54" s="59"/>
      <c r="K54" s="59"/>
      <c r="L54" s="58"/>
      <c r="M54" s="59"/>
      <c r="N54" s="59"/>
      <c r="Q54" s="57"/>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ht="14.25" customHeight="1" x14ac:dyDescent="0.3">
      <c r="B56" s="479" t="str">
        <f>'China•Chine'!B56</f>
        <v>If the percentages changed between periods, please provide the reason.</v>
      </c>
      <c r="C56" s="480"/>
      <c r="D56" s="480"/>
      <c r="E56" s="480"/>
      <c r="F56" s="480"/>
      <c r="G56" s="480"/>
      <c r="H56" s="480"/>
      <c r="I56" s="480"/>
      <c r="J56" s="480"/>
      <c r="K56" s="480"/>
      <c r="L56" s="481"/>
      <c r="M56" s="59"/>
      <c r="N56" s="59"/>
      <c r="Q56" s="31"/>
      <c r="R56" s="59"/>
      <c r="S56" s="59"/>
      <c r="T56" s="59"/>
      <c r="U56" s="59"/>
      <c r="V56" s="59"/>
    </row>
    <row r="57" spans="1:22" x14ac:dyDescent="0.3">
      <c r="B57" s="174"/>
      <c r="C57" s="105"/>
      <c r="D57" s="105"/>
      <c r="E57" s="105"/>
      <c r="F57" s="105"/>
      <c r="G57" s="105"/>
      <c r="H57" s="105"/>
      <c r="I57" s="105"/>
      <c r="J57" s="105"/>
      <c r="K57" s="105"/>
      <c r="L57" s="106"/>
      <c r="M57" s="59"/>
      <c r="N57" s="59"/>
      <c r="Q57" s="31"/>
      <c r="R57" s="59"/>
      <c r="S57" s="59"/>
      <c r="T57" s="59"/>
      <c r="U57" s="59"/>
      <c r="V57" s="59"/>
    </row>
    <row r="58" spans="1:22" x14ac:dyDescent="0.3">
      <c r="B58" s="501"/>
      <c r="C58" s="502"/>
      <c r="D58" s="502"/>
      <c r="E58" s="502"/>
      <c r="F58" s="502"/>
      <c r="G58" s="502"/>
      <c r="H58" s="502"/>
      <c r="I58" s="502"/>
      <c r="J58" s="502"/>
      <c r="K58" s="502"/>
      <c r="L58" s="503"/>
      <c r="M58" s="59"/>
      <c r="N58" s="59"/>
      <c r="Q58" s="31"/>
      <c r="R58" s="59"/>
      <c r="S58" s="59"/>
      <c r="T58" s="59"/>
      <c r="U58" s="59"/>
      <c r="V58" s="59"/>
    </row>
    <row r="59" spans="1:22" x14ac:dyDescent="0.3">
      <c r="B59" s="501"/>
      <c r="C59" s="502"/>
      <c r="D59" s="502"/>
      <c r="E59" s="502"/>
      <c r="F59" s="502"/>
      <c r="G59" s="502"/>
      <c r="H59" s="502"/>
      <c r="I59" s="502"/>
      <c r="J59" s="502"/>
      <c r="K59" s="502"/>
      <c r="L59" s="503"/>
      <c r="M59" s="59"/>
      <c r="N59" s="59"/>
      <c r="Q59" s="31"/>
      <c r="R59" s="59"/>
      <c r="S59" s="59"/>
      <c r="T59" s="59"/>
      <c r="U59" s="59"/>
      <c r="V59" s="59"/>
    </row>
    <row r="60" spans="1:22" x14ac:dyDescent="0.3">
      <c r="B60" s="501"/>
      <c r="C60" s="502"/>
      <c r="D60" s="502"/>
      <c r="E60" s="502"/>
      <c r="F60" s="502"/>
      <c r="G60" s="502"/>
      <c r="H60" s="502"/>
      <c r="I60" s="502"/>
      <c r="J60" s="502"/>
      <c r="K60" s="502"/>
      <c r="L60" s="503"/>
      <c r="M60" s="59"/>
      <c r="N60" s="59"/>
      <c r="Q60" s="31"/>
      <c r="R60" s="59"/>
      <c r="S60" s="59"/>
      <c r="T60" s="59"/>
      <c r="U60" s="59"/>
      <c r="V60" s="59"/>
    </row>
    <row r="61" spans="1:22" x14ac:dyDescent="0.3">
      <c r="B61" s="501"/>
      <c r="C61" s="502"/>
      <c r="D61" s="502"/>
      <c r="E61" s="502"/>
      <c r="F61" s="502"/>
      <c r="G61" s="502"/>
      <c r="H61" s="502"/>
      <c r="I61" s="502"/>
      <c r="J61" s="502"/>
      <c r="K61" s="502"/>
      <c r="L61" s="503"/>
      <c r="M61" s="59"/>
      <c r="N61" s="59"/>
      <c r="Q61" s="31"/>
      <c r="R61" s="59"/>
      <c r="S61" s="59"/>
      <c r="T61" s="59"/>
      <c r="U61" s="59"/>
      <c r="V61" s="59"/>
    </row>
    <row r="62" spans="1:22" x14ac:dyDescent="0.3">
      <c r="B62" s="501"/>
      <c r="C62" s="502"/>
      <c r="D62" s="502"/>
      <c r="E62" s="502"/>
      <c r="F62" s="502"/>
      <c r="G62" s="502"/>
      <c r="H62" s="502"/>
      <c r="I62" s="502"/>
      <c r="J62" s="502"/>
      <c r="K62" s="502"/>
      <c r="L62" s="503"/>
      <c r="M62" s="59"/>
      <c r="N62" s="59"/>
      <c r="Q62" s="31"/>
      <c r="R62" s="59"/>
      <c r="S62" s="59"/>
      <c r="T62" s="59"/>
      <c r="U62" s="59"/>
      <c r="V62" s="59"/>
    </row>
    <row r="63" spans="1:22" x14ac:dyDescent="0.3">
      <c r="B63" s="501"/>
      <c r="C63" s="502"/>
      <c r="D63" s="502"/>
      <c r="E63" s="502"/>
      <c r="F63" s="502"/>
      <c r="G63" s="502"/>
      <c r="H63" s="502"/>
      <c r="I63" s="502"/>
      <c r="J63" s="502"/>
      <c r="K63" s="502"/>
      <c r="L63" s="503"/>
      <c r="M63" s="59"/>
      <c r="N63" s="59"/>
      <c r="Q63" s="59"/>
      <c r="R63" s="59"/>
      <c r="S63" s="59"/>
      <c r="T63" s="59"/>
      <c r="U63" s="59"/>
      <c r="V63" s="59"/>
    </row>
    <row r="64" spans="1:22" s="68" customFormat="1" x14ac:dyDescent="0.3">
      <c r="A64" s="108"/>
      <c r="B64" s="501"/>
      <c r="C64" s="502"/>
      <c r="D64" s="502"/>
      <c r="E64" s="502"/>
      <c r="F64" s="502"/>
      <c r="G64" s="502"/>
      <c r="H64" s="502"/>
      <c r="I64" s="502"/>
      <c r="J64" s="502"/>
      <c r="K64" s="502"/>
      <c r="L64" s="503"/>
      <c r="N64" s="109"/>
      <c r="O64" s="74"/>
      <c r="P64" s="74"/>
    </row>
    <row r="65" spans="1:16" s="68" customFormat="1" x14ac:dyDescent="0.3">
      <c r="A65" s="108"/>
      <c r="B65" s="501"/>
      <c r="C65" s="502"/>
      <c r="D65" s="502"/>
      <c r="E65" s="502"/>
      <c r="F65" s="502"/>
      <c r="G65" s="502"/>
      <c r="H65" s="502"/>
      <c r="I65" s="502"/>
      <c r="J65" s="502"/>
      <c r="K65" s="502"/>
      <c r="L65" s="503"/>
      <c r="N65" s="109"/>
    </row>
    <row r="66" spans="1:16" s="68" customFormat="1" x14ac:dyDescent="0.3">
      <c r="A66" s="108"/>
      <c r="B66" s="184"/>
      <c r="C66" s="185"/>
      <c r="D66" s="185"/>
      <c r="E66" s="185"/>
      <c r="F66" s="185"/>
      <c r="G66" s="185"/>
      <c r="H66" s="185"/>
      <c r="I66" s="185"/>
      <c r="J66" s="185"/>
      <c r="K66" s="185"/>
      <c r="L66" s="186"/>
      <c r="N66" s="109"/>
    </row>
    <row r="67" spans="1:16" s="68" customFormat="1" x14ac:dyDescent="0.3">
      <c r="A67" s="108"/>
      <c r="B67" s="4"/>
      <c r="C67" s="59"/>
      <c r="D67" s="59"/>
      <c r="E67" s="59"/>
      <c r="F67" s="59"/>
      <c r="G67" s="59"/>
      <c r="H67" s="59"/>
      <c r="I67" s="59"/>
      <c r="J67" s="59"/>
      <c r="K67" s="59"/>
      <c r="L67" s="59"/>
      <c r="N67" s="109"/>
      <c r="O67" s="74"/>
      <c r="P67" s="74"/>
    </row>
    <row r="68" spans="1:16" s="68" customFormat="1" x14ac:dyDescent="0.3">
      <c r="A68" s="108"/>
      <c r="B68" s="4"/>
      <c r="C68" s="59"/>
      <c r="D68" s="59"/>
      <c r="E68" s="59"/>
      <c r="F68" s="59"/>
      <c r="G68" s="59"/>
      <c r="H68" s="59"/>
      <c r="I68" s="59"/>
      <c r="J68" s="59"/>
      <c r="K68" s="59"/>
      <c r="L68" s="59"/>
      <c r="N68" s="109"/>
      <c r="O68" s="9"/>
      <c r="P68" s="9"/>
    </row>
    <row r="70" spans="1:16" x14ac:dyDescent="0.3">
      <c r="O70" s="9"/>
      <c r="P70" s="9"/>
    </row>
  </sheetData>
  <sheetProtection algorithmName="SHA-512" hashValue="da9x7mKI+IhIYQ+nXDclSwGFZnAz3z+RFbLJ9822QnGv0unjBX8u9etUVyg5Ov4ZMRkY8IdYiemwky1Euz9Y9Q==" saltValue="M0LJ0lMZa15QagT0VWK3TA==" spinCount="100000" sheet="1" objects="1" scenarios="1" selectLockedCells="1"/>
  <mergeCells count="55">
    <mergeCell ref="B56:L56"/>
    <mergeCell ref="B58:L65"/>
    <mergeCell ref="D46:E46"/>
    <mergeCell ref="B47:L47"/>
    <mergeCell ref="B49:L49"/>
    <mergeCell ref="B50:L50"/>
    <mergeCell ref="B51:L51"/>
    <mergeCell ref="D52:D53"/>
    <mergeCell ref="E52:E53"/>
    <mergeCell ref="F52:F53"/>
    <mergeCell ref="G52:G53"/>
    <mergeCell ref="H52:H53"/>
    <mergeCell ref="B40:C42"/>
    <mergeCell ref="D40:F40"/>
    <mergeCell ref="D41:F41"/>
    <mergeCell ref="D42:F42"/>
    <mergeCell ref="B43:C45"/>
    <mergeCell ref="D43:F43"/>
    <mergeCell ref="D44:F44"/>
    <mergeCell ref="D45:F45"/>
    <mergeCell ref="B34:C36"/>
    <mergeCell ref="D34:F34"/>
    <mergeCell ref="D35:F35"/>
    <mergeCell ref="D36:F36"/>
    <mergeCell ref="B37:C39"/>
    <mergeCell ref="D37:F37"/>
    <mergeCell ref="D38:F38"/>
    <mergeCell ref="D39:F39"/>
    <mergeCell ref="B33:K33"/>
    <mergeCell ref="B20:L20"/>
    <mergeCell ref="B21:L21"/>
    <mergeCell ref="B23:F23"/>
    <mergeCell ref="G23:K23"/>
    <mergeCell ref="G27:G28"/>
    <mergeCell ref="H27:H28"/>
    <mergeCell ref="I27:I28"/>
    <mergeCell ref="J27:J28"/>
    <mergeCell ref="K27:K28"/>
    <mergeCell ref="B29:K29"/>
    <mergeCell ref="B30:C32"/>
    <mergeCell ref="D30:F30"/>
    <mergeCell ref="D31:F31"/>
    <mergeCell ref="D32:F32"/>
    <mergeCell ref="B18:L18"/>
    <mergeCell ref="B4:L4"/>
    <mergeCell ref="B5:L5"/>
    <mergeCell ref="B6:L6"/>
    <mergeCell ref="B8:L8"/>
    <mergeCell ref="B9:L9"/>
    <mergeCell ref="B10:L10"/>
    <mergeCell ref="B12:L12"/>
    <mergeCell ref="B13:L14"/>
    <mergeCell ref="B15:L15"/>
    <mergeCell ref="B16:L16"/>
    <mergeCell ref="B17:L17"/>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3" xr:uid="{B1AAC6A1-B157-4162-9AC5-2FAF1485388A}">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2:K45 F46:J46 G32:K32 G36:K36 G39:K39" xr:uid="{D03D8119-2EAF-415F-80D3-CE19739F3938}">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xr:uid="{11EB806F-D19E-4F5C-8EE3-3B0ADCF67315}">
      <formula1>1001</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54:H54 G37:K38 G30:K31 G34:K35 G40:K41" xr:uid="{2728F232-C9ED-43C2-AA1E-1BFC6241DCF4}">
      <formula1>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19B94-3E24-4F78-8C23-5681B0BB23C2}">
  <sheetPr>
    <tabColor rgb="FF92D050"/>
    <pageSetUpPr fitToPage="1"/>
  </sheetPr>
  <dimension ref="A2:V70"/>
  <sheetViews>
    <sheetView showGridLines="0" zoomScaleNormal="100" zoomScaleSheetLayoutView="98"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7" width="9.44140625" style="74" customWidth="1"/>
    <col min="18" max="16384" width="9.44140625" style="74"/>
  </cols>
  <sheetData>
    <row r="2" spans="1:16" x14ac:dyDescent="0.3">
      <c r="B2" s="10" t="str">
        <f>Pro!B2</f>
        <v>PROTECTED</v>
      </c>
      <c r="C2" s="10"/>
      <c r="O2" s="9"/>
      <c r="P2" s="9"/>
    </row>
    <row r="3" spans="1:16" x14ac:dyDescent="0.3">
      <c r="B3" s="12"/>
      <c r="C3" s="12"/>
      <c r="O3" s="2"/>
      <c r="P3" s="2"/>
    </row>
    <row r="4" spans="1:16" s="2" customFormat="1" x14ac:dyDescent="0.3">
      <c r="A4" s="4"/>
      <c r="B4" s="405" t="str">
        <f>Info!B4</f>
        <v>IMPORTERS' QUESTIONNAIRE</v>
      </c>
      <c r="C4" s="405"/>
      <c r="D4" s="405"/>
      <c r="E4" s="405"/>
      <c r="F4" s="405"/>
      <c r="G4" s="405"/>
      <c r="H4" s="405"/>
      <c r="I4" s="405"/>
      <c r="J4" s="405"/>
      <c r="K4" s="405"/>
      <c r="L4" s="405"/>
      <c r="M4" s="22"/>
      <c r="N4" s="22"/>
      <c r="O4" s="20"/>
      <c r="P4" s="20"/>
    </row>
    <row r="5" spans="1:16" s="2" customFormat="1" x14ac:dyDescent="0.3">
      <c r="A5" s="4"/>
      <c r="B5" s="405" t="str">
        <f>Info!B5</f>
        <v>RR-2025-008</v>
      </c>
      <c r="C5" s="405"/>
      <c r="D5" s="405"/>
      <c r="E5" s="405"/>
      <c r="F5" s="405"/>
      <c r="G5" s="405"/>
      <c r="H5" s="405"/>
      <c r="I5" s="405"/>
      <c r="J5" s="405"/>
      <c r="K5" s="405"/>
      <c r="L5" s="405"/>
      <c r="M5" s="22"/>
      <c r="N5" s="22"/>
      <c r="O5" s="20"/>
      <c r="P5" s="20"/>
    </row>
    <row r="6" spans="1:16" s="6" customFormat="1" x14ac:dyDescent="0.3">
      <c r="A6" s="4"/>
      <c r="B6" s="405" t="str">
        <f>Info!B6</f>
        <v>PHOTOVOLTAIC MODULES AND LAMINATES</v>
      </c>
      <c r="C6" s="405"/>
      <c r="D6" s="405"/>
      <c r="E6" s="405"/>
      <c r="F6" s="405"/>
      <c r="G6" s="405"/>
      <c r="H6" s="405"/>
      <c r="I6" s="405"/>
      <c r="J6" s="405"/>
      <c r="K6" s="405"/>
      <c r="L6" s="405"/>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'China•Chine'!B18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c r="P18" s="15"/>
    </row>
    <row r="19" spans="1:16" s="6" customFormat="1" x14ac:dyDescent="0.3">
      <c r="A19" s="4"/>
      <c r="B19" s="14"/>
      <c r="C19" s="14"/>
      <c r="D19" s="3"/>
      <c r="E19" s="3"/>
      <c r="F19" s="3"/>
      <c r="G19" s="3"/>
      <c r="H19" s="3"/>
      <c r="I19" s="3"/>
      <c r="J19" s="3"/>
      <c r="K19" s="3"/>
      <c r="L19" s="3"/>
      <c r="O19" s="15"/>
      <c r="P19" s="15"/>
    </row>
    <row r="20" spans="1:16" x14ac:dyDescent="0.3">
      <c r="B20" s="251" t="str">
        <f>'China•Chine'!B20</f>
        <v>IMPORTS AND SALES</v>
      </c>
      <c r="C20" s="252"/>
      <c r="D20" s="252"/>
      <c r="E20" s="252"/>
      <c r="F20" s="252"/>
      <c r="G20" s="252"/>
      <c r="H20" s="252"/>
      <c r="I20" s="252"/>
      <c r="J20" s="252"/>
      <c r="K20" s="252"/>
      <c r="L20" s="253"/>
      <c r="M20" s="74"/>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28.2" customHeight="1" x14ac:dyDescent="0.3">
      <c r="B23" s="266" t="str">
        <f>'US•ÉU'!$B$23</f>
        <v xml:space="preserve">Provide your firm's imports and sales of imports of the goods originating in: </v>
      </c>
      <c r="C23" s="267"/>
      <c r="D23" s="267"/>
      <c r="E23" s="267"/>
      <c r="F23" s="267"/>
      <c r="G23" s="524" t="str">
        <f>IF(Intro!$G$21="English",Variables!B34,Variables!C34)</f>
        <v>Kingdom of Thailand</v>
      </c>
      <c r="H23" s="525"/>
      <c r="I23" s="525"/>
      <c r="J23" s="525"/>
      <c r="K23" s="526"/>
      <c r="L23" s="100"/>
      <c r="M23" s="74"/>
      <c r="O23" s="74" t="s">
        <v>492</v>
      </c>
      <c r="P23" s="74" t="s">
        <v>493</v>
      </c>
    </row>
    <row r="24" spans="1:16" x14ac:dyDescent="0.3">
      <c r="B24" s="16"/>
      <c r="C24" s="26"/>
      <c r="D24" s="27"/>
      <c r="E24" s="27"/>
      <c r="F24" s="27"/>
      <c r="G24" s="27"/>
      <c r="H24" s="27"/>
      <c r="I24" s="27"/>
      <c r="J24" s="27"/>
      <c r="K24" s="27"/>
      <c r="L24" s="17"/>
      <c r="M24" s="74"/>
    </row>
    <row r="25" spans="1:16" x14ac:dyDescent="0.3">
      <c r="B25" s="16"/>
      <c r="C25" s="26"/>
      <c r="D25" s="27"/>
      <c r="E25" s="27"/>
      <c r="F25" s="27"/>
      <c r="G25" s="27"/>
      <c r="H25" s="27"/>
      <c r="I25" s="27"/>
      <c r="J25" s="27"/>
      <c r="K25" s="27"/>
      <c r="L25" s="17"/>
      <c r="M25" s="74"/>
    </row>
    <row r="26" spans="1:16" x14ac:dyDescent="0.3">
      <c r="B26" s="95"/>
      <c r="C26" s="26"/>
      <c r="D26" s="27"/>
      <c r="E26" s="27"/>
      <c r="F26" s="27"/>
      <c r="G26" s="27"/>
      <c r="H26" s="27"/>
      <c r="I26" s="27"/>
      <c r="J26" s="27"/>
      <c r="K26" s="27"/>
      <c r="L26" s="17"/>
      <c r="M26" s="74"/>
      <c r="O26" s="18"/>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18"/>
    </row>
    <row r="29" spans="1:16" x14ac:dyDescent="0.3">
      <c r="B29" s="487" t="str">
        <f>'China•Chine'!B29</f>
        <v xml:space="preserve">Imports </v>
      </c>
      <c r="C29" s="488"/>
      <c r="D29" s="488"/>
      <c r="E29" s="488"/>
      <c r="F29" s="488"/>
      <c r="G29" s="488"/>
      <c r="H29" s="488"/>
      <c r="I29" s="488"/>
      <c r="J29" s="488"/>
      <c r="K29" s="488"/>
      <c r="L29" s="103"/>
      <c r="M29" s="74"/>
      <c r="O29" s="24"/>
      <c r="P29" s="9"/>
    </row>
    <row r="30" spans="1:16" x14ac:dyDescent="0.3">
      <c r="B30" s="478" t="str">
        <f>'China•Chine'!B30</f>
        <v xml:space="preserve">Imports </v>
      </c>
      <c r="C30" s="344"/>
      <c r="D30" s="475" t="str">
        <f>'China•Chine'!D30</f>
        <v>Watts</v>
      </c>
      <c r="E30" s="475"/>
      <c r="F30" s="475"/>
      <c r="G30" s="155"/>
      <c r="H30" s="155"/>
      <c r="I30" s="155"/>
      <c r="J30" s="155"/>
      <c r="K30" s="155"/>
      <c r="L30" s="103"/>
      <c r="M30" s="74"/>
    </row>
    <row r="31" spans="1:16" x14ac:dyDescent="0.3">
      <c r="B31" s="478"/>
      <c r="C31" s="344"/>
      <c r="D31" s="475" t="str">
        <f>'China•Chine'!D31</f>
        <v>net delivered purchase value (CAD)</v>
      </c>
      <c r="E31" s="475"/>
      <c r="F31" s="475"/>
      <c r="G31" s="155"/>
      <c r="H31" s="155"/>
      <c r="I31" s="155"/>
      <c r="J31" s="155"/>
      <c r="K31" s="155"/>
      <c r="L31" s="103"/>
      <c r="M31" s="74"/>
    </row>
    <row r="32" spans="1:16" x14ac:dyDescent="0.3">
      <c r="B32" s="478"/>
      <c r="C32" s="344"/>
      <c r="D32" s="475" t="str">
        <f>'China•Chine'!D32</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'China•Chine'!B33</f>
        <v>Sales of imports in Canada</v>
      </c>
      <c r="C33" s="488"/>
      <c r="D33" s="488"/>
      <c r="E33" s="488"/>
      <c r="F33" s="488"/>
      <c r="G33" s="488"/>
      <c r="H33" s="488"/>
      <c r="I33" s="488"/>
      <c r="J33" s="488"/>
      <c r="K33" s="488"/>
      <c r="L33" s="103"/>
      <c r="M33" s="74"/>
      <c r="O33" s="73"/>
    </row>
    <row r="34" spans="1:16" x14ac:dyDescent="0.3">
      <c r="B34" s="407" t="str">
        <f>'China•Chine'!B34</f>
        <v>Sales to distributors in Canada</v>
      </c>
      <c r="C34" s="357"/>
      <c r="D34" s="475" t="str">
        <f>'China•Chine'!D34</f>
        <v>Watts</v>
      </c>
      <c r="E34" s="475"/>
      <c r="F34" s="475"/>
      <c r="G34" s="155"/>
      <c r="H34" s="155"/>
      <c r="I34" s="155"/>
      <c r="J34" s="155"/>
      <c r="K34" s="155"/>
      <c r="L34" s="103"/>
      <c r="M34" s="74"/>
    </row>
    <row r="35" spans="1:16" x14ac:dyDescent="0.3">
      <c r="B35" s="407"/>
      <c r="C35" s="357"/>
      <c r="D35" s="475" t="str">
        <f>'China•Chine'!D35</f>
        <v>net delivered selling value (CAD)</v>
      </c>
      <c r="E35" s="475"/>
      <c r="F35" s="475"/>
      <c r="G35" s="155"/>
      <c r="H35" s="155"/>
      <c r="I35" s="155"/>
      <c r="J35" s="155"/>
      <c r="K35" s="155"/>
      <c r="L35" s="103"/>
      <c r="M35" s="74"/>
    </row>
    <row r="36" spans="1:16" ht="15" thickBot="1" x14ac:dyDescent="0.35">
      <c r="B36" s="485"/>
      <c r="C36" s="486"/>
      <c r="D36" s="497" t="str">
        <f>'China•Chine'!D36</f>
        <v>$ / Watt</v>
      </c>
      <c r="E36" s="497"/>
      <c r="F36" s="497"/>
      <c r="G36" s="209" t="str">
        <f>IF(G34=0,"-",G35/G34)</f>
        <v>-</v>
      </c>
      <c r="H36" s="209" t="str">
        <f>IF(H34=0,"-",H35/H34)</f>
        <v>-</v>
      </c>
      <c r="I36" s="209" t="str">
        <f>IF(I34=0,"-",I35/I34)</f>
        <v>-</v>
      </c>
      <c r="J36" s="209" t="str">
        <f>IF(J34=0,"-",J35/J34)</f>
        <v>-</v>
      </c>
      <c r="K36" s="209" t="str">
        <f>IF(K34=0,"-",K35/K34)</f>
        <v>-</v>
      </c>
      <c r="L36" s="103"/>
      <c r="M36" s="74"/>
      <c r="O36" s="31"/>
      <c r="P36" s="31"/>
    </row>
    <row r="37" spans="1:16" ht="14.4" customHeight="1" x14ac:dyDescent="0.3">
      <c r="B37" s="493" t="str">
        <f>'China•Chine'!B37</f>
        <v>Sales to end users in Canada</v>
      </c>
      <c r="C37" s="494"/>
      <c r="D37" s="477" t="str">
        <f>'China•Chine'!D37</f>
        <v>Watts</v>
      </c>
      <c r="E37" s="477"/>
      <c r="F37" s="477"/>
      <c r="G37" s="155"/>
      <c r="H37" s="155"/>
      <c r="I37" s="155"/>
      <c r="J37" s="155"/>
      <c r="K37" s="155"/>
      <c r="L37" s="103"/>
      <c r="M37" s="74"/>
      <c r="O37" s="31"/>
      <c r="P37" s="31"/>
    </row>
    <row r="38" spans="1:16" x14ac:dyDescent="0.3">
      <c r="B38" s="407"/>
      <c r="C38" s="357"/>
      <c r="D38" s="475" t="str">
        <f>'China•Chine'!D38</f>
        <v>net delivered selling value (CAD)</v>
      </c>
      <c r="E38" s="475"/>
      <c r="F38" s="475"/>
      <c r="G38" s="155"/>
      <c r="H38" s="155"/>
      <c r="I38" s="155"/>
      <c r="J38" s="155"/>
      <c r="K38" s="155"/>
      <c r="L38" s="103"/>
      <c r="M38" s="74"/>
      <c r="O38" s="31"/>
      <c r="P38" s="31"/>
    </row>
    <row r="39" spans="1:16" ht="15" thickBot="1" x14ac:dyDescent="0.35">
      <c r="B39" s="485"/>
      <c r="C39" s="486"/>
      <c r="D39" s="497" t="str">
        <f>'China•Chine'!D39</f>
        <v>$ / Watt</v>
      </c>
      <c r="E39" s="497"/>
      <c r="F39" s="497"/>
      <c r="G39" s="209" t="str">
        <f>IF(G37=0,"-",G38/G37)</f>
        <v>-</v>
      </c>
      <c r="H39" s="209" t="str">
        <f>IF(H37=0,"-",H38/H37)</f>
        <v>-</v>
      </c>
      <c r="I39" s="209" t="str">
        <f>IF(I37=0,"-",I38/I37)</f>
        <v>-</v>
      </c>
      <c r="J39" s="209" t="str">
        <f>IF(J37=0,"-",J38/J37)</f>
        <v>-</v>
      </c>
      <c r="K39" s="209" t="str">
        <f>IF(K37=0,"-",K38/K37)</f>
        <v>-</v>
      </c>
      <c r="L39" s="103"/>
      <c r="M39" s="74"/>
      <c r="O39" s="57"/>
      <c r="P39" s="31"/>
    </row>
    <row r="40" spans="1:16" ht="14.4" customHeight="1" thickBot="1" x14ac:dyDescent="0.35">
      <c r="B40" s="493" t="str">
        <f>'China•Chine'!B40</f>
        <v>Sales to retailers in Canada</v>
      </c>
      <c r="C40" s="494"/>
      <c r="D40" s="477" t="str">
        <f>D34</f>
        <v>Watts</v>
      </c>
      <c r="E40" s="477"/>
      <c r="F40" s="477"/>
      <c r="G40" s="155"/>
      <c r="H40" s="155"/>
      <c r="I40" s="155"/>
      <c r="J40" s="155"/>
      <c r="K40" s="155"/>
      <c r="L40" s="103"/>
      <c r="M40" s="74"/>
      <c r="O40" s="31" t="str">
        <f>"Sales to "&amp;Variables!$B$28&amp;" in Canada"</f>
        <v>Sales to retailers in Canada</v>
      </c>
      <c r="P40" s="31" t="str">
        <f>"Ventes aux "&amp;Variables!$C$28&amp;" au Canada"</f>
        <v>Ventes aux détaillants au Canada</v>
      </c>
    </row>
    <row r="41" spans="1:16" ht="15" thickBot="1" x14ac:dyDescent="0.35">
      <c r="B41" s="407"/>
      <c r="C41" s="357"/>
      <c r="D41" s="477" t="str">
        <f t="shared" ref="D41:D42" si="0">D35</f>
        <v>net delivered selling value (CAD)</v>
      </c>
      <c r="E41" s="477"/>
      <c r="F41" s="477"/>
      <c r="G41" s="155"/>
      <c r="H41" s="155"/>
      <c r="I41" s="155"/>
      <c r="J41" s="155"/>
      <c r="K41" s="155"/>
      <c r="L41" s="103"/>
      <c r="M41" s="74"/>
      <c r="O41" s="31"/>
      <c r="P41" s="31"/>
    </row>
    <row r="42" spans="1:16" ht="15" customHeight="1" thickBot="1" x14ac:dyDescent="0.35">
      <c r="B42" s="485"/>
      <c r="C42" s="486"/>
      <c r="D42" s="477" t="str">
        <f t="shared" si="0"/>
        <v>$ / Watt</v>
      </c>
      <c r="E42" s="477"/>
      <c r="F42" s="477"/>
      <c r="G42" s="209" t="str">
        <f>IF(G40=0,"-",G41/G40)</f>
        <v>-</v>
      </c>
      <c r="H42" s="209" t="str">
        <f>IF(H40=0,"-",H41/H40)</f>
        <v>-</v>
      </c>
      <c r="I42" s="209" t="str">
        <f>IF(I40=0,"-",I41/I40)</f>
        <v>-</v>
      </c>
      <c r="J42" s="209" t="str">
        <f>IF(J40=0,"-",J41/J40)</f>
        <v>-</v>
      </c>
      <c r="K42" s="209" t="str">
        <f>IF(K40=0,"-",K41/K40)</f>
        <v>-</v>
      </c>
      <c r="L42" s="103"/>
      <c r="M42" s="74"/>
      <c r="O42" s="57"/>
      <c r="P42" s="31"/>
    </row>
    <row r="43" spans="1:16" ht="14.4" customHeight="1" x14ac:dyDescent="0.3">
      <c r="B43" s="353" t="str">
        <f>'China•Chine'!B43</f>
        <v>Total sales of imports in Canada</v>
      </c>
      <c r="C43" s="354"/>
      <c r="D43" s="482" t="str">
        <f>'China•Chine'!D43</f>
        <v>Watts</v>
      </c>
      <c r="E43" s="482"/>
      <c r="F43" s="482"/>
      <c r="G43" s="157">
        <f>G34+G37+G40</f>
        <v>0</v>
      </c>
      <c r="H43" s="157">
        <f t="shared" ref="H43:K43" si="1">H34+H37+H40</f>
        <v>0</v>
      </c>
      <c r="I43" s="157">
        <f t="shared" si="1"/>
        <v>0</v>
      </c>
      <c r="J43" s="157">
        <f t="shared" si="1"/>
        <v>0</v>
      </c>
      <c r="K43" s="157">
        <f t="shared" si="1"/>
        <v>0</v>
      </c>
      <c r="L43" s="130"/>
      <c r="M43" s="74"/>
    </row>
    <row r="44" spans="1:16" x14ac:dyDescent="0.3">
      <c r="B44" s="527"/>
      <c r="C44" s="528"/>
      <c r="D44" s="483" t="str">
        <f>'China•Chine'!D44</f>
        <v>net delivered selling value (CAD)</v>
      </c>
      <c r="E44" s="483"/>
      <c r="F44" s="483"/>
      <c r="G44" s="158">
        <f t="shared" ref="G44:K44" si="2">G35+G38+G41</f>
        <v>0</v>
      </c>
      <c r="H44" s="158">
        <f t="shared" si="2"/>
        <v>0</v>
      </c>
      <c r="I44" s="158">
        <f t="shared" si="2"/>
        <v>0</v>
      </c>
      <c r="J44" s="158">
        <f t="shared" si="2"/>
        <v>0</v>
      </c>
      <c r="K44" s="158">
        <f t="shared" si="2"/>
        <v>0</v>
      </c>
      <c r="L44" s="130"/>
      <c r="M44" s="74"/>
    </row>
    <row r="45" spans="1:16" x14ac:dyDescent="0.3">
      <c r="B45" s="529"/>
      <c r="C45" s="530"/>
      <c r="D45" s="483" t="str">
        <f>'China•Chine'!D45</f>
        <v>$ / Watt</v>
      </c>
      <c r="E45" s="483"/>
      <c r="F45" s="483"/>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'China•Chine'!B49</f>
        <v>Provide the average percentage of net delivered selling values that is represented by delivery costs.</v>
      </c>
      <c r="C49" s="504"/>
      <c r="D49" s="504"/>
      <c r="E49" s="504"/>
      <c r="F49" s="504"/>
      <c r="G49" s="504"/>
      <c r="H49" s="504"/>
      <c r="I49" s="504"/>
      <c r="J49" s="504"/>
      <c r="K49" s="504"/>
      <c r="L49" s="505"/>
      <c r="M49" s="59"/>
      <c r="N49" s="59"/>
      <c r="O49" s="74"/>
      <c r="P49" s="74"/>
      <c r="Q49" s="31"/>
      <c r="R49" s="59"/>
      <c r="S49" s="59"/>
      <c r="T49" s="59"/>
      <c r="U49" s="59"/>
      <c r="V49" s="59"/>
    </row>
    <row r="50" spans="1:22" s="9" customFormat="1" x14ac:dyDescent="0.3">
      <c r="A50" s="7"/>
      <c r="B50" s="479" t="str">
        <f>'China•Chine'!B50</f>
        <v>Note - Only complete this question if your firm sold the goods between January 1, 2023, and June 30, 2026.</v>
      </c>
      <c r="C50" s="504"/>
      <c r="D50" s="504"/>
      <c r="E50" s="504"/>
      <c r="F50" s="504"/>
      <c r="G50" s="504"/>
      <c r="H50" s="504"/>
      <c r="I50" s="504"/>
      <c r="J50" s="504"/>
      <c r="K50" s="504"/>
      <c r="L50" s="505"/>
      <c r="M50" s="59"/>
      <c r="N50" s="59"/>
      <c r="O50" s="18"/>
      <c r="P50" s="74"/>
      <c r="Q50" s="31"/>
      <c r="R50" s="59"/>
      <c r="S50" s="59"/>
      <c r="T50" s="59"/>
      <c r="U50" s="59"/>
      <c r="V50" s="59"/>
    </row>
    <row r="51" spans="1:22" x14ac:dyDescent="0.3">
      <c r="B51" s="489"/>
      <c r="C51" s="490"/>
      <c r="D51" s="490"/>
      <c r="E51" s="490"/>
      <c r="F51" s="490"/>
      <c r="G51" s="321"/>
      <c r="H51" s="321"/>
      <c r="I51" s="321"/>
      <c r="J51" s="321"/>
      <c r="K51" s="321"/>
      <c r="L51" s="322"/>
      <c r="M51" s="59"/>
      <c r="N51" s="59"/>
      <c r="Q51" s="57"/>
      <c r="R51" s="59"/>
      <c r="S51" s="59"/>
      <c r="T51" s="59"/>
      <c r="U51" s="59"/>
      <c r="V51" s="59"/>
    </row>
    <row r="52" spans="1:22" x14ac:dyDescent="0.3">
      <c r="B52" s="95"/>
      <c r="C52" s="117"/>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118"/>
      <c r="D53" s="474"/>
      <c r="E53" s="474"/>
      <c r="F53" s="474"/>
      <c r="G53" s="474"/>
      <c r="H53" s="473"/>
      <c r="I53" s="74"/>
      <c r="J53" s="59"/>
      <c r="K53" s="59"/>
      <c r="L53" s="58"/>
      <c r="M53" s="59"/>
      <c r="N53" s="59"/>
      <c r="Q53" s="57"/>
      <c r="R53" s="59"/>
      <c r="S53" s="59"/>
      <c r="T53" s="59"/>
      <c r="U53" s="59"/>
      <c r="V53" s="59"/>
    </row>
    <row r="54" spans="1:22" x14ac:dyDescent="0.3">
      <c r="B54" s="120"/>
      <c r="C54" s="119" t="str">
        <f>'China•Chine'!C54</f>
        <v>Delivery Cost (%)</v>
      </c>
      <c r="D54" s="159"/>
      <c r="E54" s="159"/>
      <c r="F54" s="159"/>
      <c r="G54" s="159"/>
      <c r="H54" s="159"/>
      <c r="I54" s="74"/>
      <c r="J54" s="59"/>
      <c r="K54" s="59"/>
      <c r="L54" s="58"/>
      <c r="M54" s="59"/>
      <c r="N54" s="59"/>
      <c r="Q54" s="57"/>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ht="14.25" customHeight="1" x14ac:dyDescent="0.3">
      <c r="B56" s="479" t="str">
        <f>'China•Chine'!B56</f>
        <v>If the percentages changed between periods, please provide the reason.</v>
      </c>
      <c r="C56" s="480"/>
      <c r="D56" s="480"/>
      <c r="E56" s="480"/>
      <c r="F56" s="480"/>
      <c r="G56" s="480"/>
      <c r="H56" s="480"/>
      <c r="I56" s="480"/>
      <c r="J56" s="480"/>
      <c r="K56" s="480"/>
      <c r="L56" s="481"/>
      <c r="M56" s="59"/>
      <c r="N56" s="59"/>
      <c r="Q56" s="31"/>
      <c r="R56" s="59"/>
      <c r="S56" s="59"/>
      <c r="T56" s="59"/>
      <c r="U56" s="59"/>
      <c r="V56" s="59"/>
    </row>
    <row r="57" spans="1:22" x14ac:dyDescent="0.3">
      <c r="B57" s="174"/>
      <c r="C57" s="105"/>
      <c r="D57" s="105"/>
      <c r="E57" s="105"/>
      <c r="F57" s="105"/>
      <c r="G57" s="105"/>
      <c r="H57" s="105"/>
      <c r="I57" s="105"/>
      <c r="J57" s="105"/>
      <c r="K57" s="105"/>
      <c r="L57" s="106"/>
      <c r="M57" s="59"/>
      <c r="N57" s="59"/>
      <c r="Q57" s="31"/>
      <c r="R57" s="59"/>
      <c r="S57" s="59"/>
      <c r="T57" s="59"/>
      <c r="U57" s="59"/>
      <c r="V57" s="59"/>
    </row>
    <row r="58" spans="1:22" x14ac:dyDescent="0.3">
      <c r="B58" s="501"/>
      <c r="C58" s="502"/>
      <c r="D58" s="502"/>
      <c r="E58" s="502"/>
      <c r="F58" s="502"/>
      <c r="G58" s="502"/>
      <c r="H58" s="502"/>
      <c r="I58" s="502"/>
      <c r="J58" s="502"/>
      <c r="K58" s="502"/>
      <c r="L58" s="503"/>
      <c r="M58" s="59"/>
      <c r="N58" s="59"/>
      <c r="Q58" s="31"/>
      <c r="R58" s="59"/>
      <c r="S58" s="59"/>
      <c r="T58" s="59"/>
      <c r="U58" s="59"/>
      <c r="V58" s="59"/>
    </row>
    <row r="59" spans="1:22" x14ac:dyDescent="0.3">
      <c r="B59" s="501"/>
      <c r="C59" s="502"/>
      <c r="D59" s="502"/>
      <c r="E59" s="502"/>
      <c r="F59" s="502"/>
      <c r="G59" s="502"/>
      <c r="H59" s="502"/>
      <c r="I59" s="502"/>
      <c r="J59" s="502"/>
      <c r="K59" s="502"/>
      <c r="L59" s="503"/>
      <c r="M59" s="59"/>
      <c r="N59" s="59"/>
      <c r="Q59" s="31"/>
      <c r="R59" s="59"/>
      <c r="S59" s="59"/>
      <c r="T59" s="59"/>
      <c r="U59" s="59"/>
      <c r="V59" s="59"/>
    </row>
    <row r="60" spans="1:22" x14ac:dyDescent="0.3">
      <c r="B60" s="501"/>
      <c r="C60" s="502"/>
      <c r="D60" s="502"/>
      <c r="E60" s="502"/>
      <c r="F60" s="502"/>
      <c r="G60" s="502"/>
      <c r="H60" s="502"/>
      <c r="I60" s="502"/>
      <c r="J60" s="502"/>
      <c r="K60" s="502"/>
      <c r="L60" s="503"/>
      <c r="M60" s="59"/>
      <c r="N60" s="59"/>
      <c r="Q60" s="31"/>
      <c r="R60" s="59"/>
      <c r="S60" s="59"/>
      <c r="T60" s="59"/>
      <c r="U60" s="59"/>
      <c r="V60" s="59"/>
    </row>
    <row r="61" spans="1:22" x14ac:dyDescent="0.3">
      <c r="B61" s="501"/>
      <c r="C61" s="502"/>
      <c r="D61" s="502"/>
      <c r="E61" s="502"/>
      <c r="F61" s="502"/>
      <c r="G61" s="502"/>
      <c r="H61" s="502"/>
      <c r="I61" s="502"/>
      <c r="J61" s="502"/>
      <c r="K61" s="502"/>
      <c r="L61" s="503"/>
      <c r="M61" s="59"/>
      <c r="N61" s="59"/>
      <c r="Q61" s="31"/>
      <c r="R61" s="59"/>
      <c r="S61" s="59"/>
      <c r="T61" s="59"/>
      <c r="U61" s="59"/>
      <c r="V61" s="59"/>
    </row>
    <row r="62" spans="1:22" x14ac:dyDescent="0.3">
      <c r="B62" s="501"/>
      <c r="C62" s="502"/>
      <c r="D62" s="502"/>
      <c r="E62" s="502"/>
      <c r="F62" s="502"/>
      <c r="G62" s="502"/>
      <c r="H62" s="502"/>
      <c r="I62" s="502"/>
      <c r="J62" s="502"/>
      <c r="K62" s="502"/>
      <c r="L62" s="503"/>
      <c r="M62" s="59"/>
      <c r="N62" s="59"/>
      <c r="Q62" s="31"/>
      <c r="R62" s="59"/>
      <c r="S62" s="59"/>
      <c r="T62" s="59"/>
      <c r="U62" s="59"/>
      <c r="V62" s="59"/>
    </row>
    <row r="63" spans="1:22" x14ac:dyDescent="0.3">
      <c r="B63" s="501"/>
      <c r="C63" s="502"/>
      <c r="D63" s="502"/>
      <c r="E63" s="502"/>
      <c r="F63" s="502"/>
      <c r="G63" s="502"/>
      <c r="H63" s="502"/>
      <c r="I63" s="502"/>
      <c r="J63" s="502"/>
      <c r="K63" s="502"/>
      <c r="L63" s="503"/>
      <c r="M63" s="59"/>
      <c r="N63" s="59"/>
      <c r="Q63" s="59"/>
      <c r="R63" s="59"/>
      <c r="S63" s="59"/>
      <c r="T63" s="59"/>
      <c r="U63" s="59"/>
      <c r="V63" s="59"/>
    </row>
    <row r="64" spans="1:22" s="68" customFormat="1" x14ac:dyDescent="0.3">
      <c r="A64" s="108"/>
      <c r="B64" s="501"/>
      <c r="C64" s="502"/>
      <c r="D64" s="502"/>
      <c r="E64" s="502"/>
      <c r="F64" s="502"/>
      <c r="G64" s="502"/>
      <c r="H64" s="502"/>
      <c r="I64" s="502"/>
      <c r="J64" s="502"/>
      <c r="K64" s="502"/>
      <c r="L64" s="503"/>
      <c r="N64" s="109"/>
      <c r="O64" s="74"/>
      <c r="P64" s="74"/>
    </row>
    <row r="65" spans="1:16" s="68" customFormat="1" x14ac:dyDescent="0.3">
      <c r="A65" s="108"/>
      <c r="B65" s="501"/>
      <c r="C65" s="502"/>
      <c r="D65" s="502"/>
      <c r="E65" s="502"/>
      <c r="F65" s="502"/>
      <c r="G65" s="502"/>
      <c r="H65" s="502"/>
      <c r="I65" s="502"/>
      <c r="J65" s="502"/>
      <c r="K65" s="502"/>
      <c r="L65" s="503"/>
      <c r="N65" s="109"/>
    </row>
    <row r="66" spans="1:16" s="68" customFormat="1" x14ac:dyDescent="0.3">
      <c r="A66" s="108"/>
      <c r="B66" s="184"/>
      <c r="C66" s="185"/>
      <c r="D66" s="185"/>
      <c r="E66" s="185"/>
      <c r="F66" s="185"/>
      <c r="G66" s="185"/>
      <c r="H66" s="185"/>
      <c r="I66" s="185"/>
      <c r="J66" s="185"/>
      <c r="K66" s="185"/>
      <c r="L66" s="186"/>
      <c r="N66" s="109"/>
    </row>
    <row r="67" spans="1:16" s="68" customFormat="1" x14ac:dyDescent="0.3">
      <c r="A67" s="108"/>
      <c r="B67" s="4"/>
      <c r="C67" s="59"/>
      <c r="D67" s="59"/>
      <c r="E67" s="59"/>
      <c r="F67" s="59"/>
      <c r="G67" s="59"/>
      <c r="H67" s="59"/>
      <c r="I67" s="59"/>
      <c r="J67" s="59"/>
      <c r="K67" s="59"/>
      <c r="L67" s="59"/>
      <c r="N67" s="109"/>
      <c r="O67" s="74"/>
      <c r="P67" s="74"/>
    </row>
    <row r="68" spans="1:16" s="68" customFormat="1" x14ac:dyDescent="0.3">
      <c r="A68" s="108"/>
      <c r="B68" s="4"/>
      <c r="C68" s="59"/>
      <c r="D68" s="59"/>
      <c r="E68" s="59"/>
      <c r="F68" s="59"/>
      <c r="G68" s="59"/>
      <c r="H68" s="59"/>
      <c r="I68" s="59"/>
      <c r="J68" s="59"/>
      <c r="K68" s="59"/>
      <c r="L68" s="59"/>
      <c r="N68" s="109"/>
      <c r="O68" s="9"/>
      <c r="P68" s="9"/>
    </row>
    <row r="70" spans="1:16" x14ac:dyDescent="0.3">
      <c r="O70" s="9"/>
      <c r="P70" s="9"/>
    </row>
  </sheetData>
  <sheetProtection algorithmName="SHA-512" hashValue="d4/odafRrxNkiGJKiR/CkSVSKorSBym7ueFXLZ15SWh/VCZ1/VpERMXWWTmr7glso2dyN+37tWV0KgtACicnPA==" saltValue="cGKPCDoIKkdiib2mfDJdxQ==" spinCount="100000" sheet="1" objects="1" scenarios="1" selectLockedCells="1"/>
  <mergeCells count="55">
    <mergeCell ref="B56:L56"/>
    <mergeCell ref="B58:L65"/>
    <mergeCell ref="D46:E46"/>
    <mergeCell ref="B47:L47"/>
    <mergeCell ref="B49:L49"/>
    <mergeCell ref="B50:L50"/>
    <mergeCell ref="B51:L51"/>
    <mergeCell ref="D52:D53"/>
    <mergeCell ref="E52:E53"/>
    <mergeCell ref="F52:F53"/>
    <mergeCell ref="G52:G53"/>
    <mergeCell ref="H52:H53"/>
    <mergeCell ref="B40:C42"/>
    <mergeCell ref="D40:F40"/>
    <mergeCell ref="D41:F41"/>
    <mergeCell ref="D42:F42"/>
    <mergeCell ref="B43:C45"/>
    <mergeCell ref="D43:F43"/>
    <mergeCell ref="D44:F44"/>
    <mergeCell ref="D45:F45"/>
    <mergeCell ref="B34:C36"/>
    <mergeCell ref="D34:F34"/>
    <mergeCell ref="D35:F35"/>
    <mergeCell ref="D36:F36"/>
    <mergeCell ref="B37:C39"/>
    <mergeCell ref="D37:F37"/>
    <mergeCell ref="D38:F38"/>
    <mergeCell ref="D39:F39"/>
    <mergeCell ref="B33:K33"/>
    <mergeCell ref="B20:L20"/>
    <mergeCell ref="B21:L21"/>
    <mergeCell ref="B23:F23"/>
    <mergeCell ref="G23:K23"/>
    <mergeCell ref="G27:G28"/>
    <mergeCell ref="H27:H28"/>
    <mergeCell ref="I27:I28"/>
    <mergeCell ref="J27:J28"/>
    <mergeCell ref="K27:K28"/>
    <mergeCell ref="B29:K29"/>
    <mergeCell ref="B30:C32"/>
    <mergeCell ref="D30:F30"/>
    <mergeCell ref="D31:F31"/>
    <mergeCell ref="D32:F32"/>
    <mergeCell ref="B18:L18"/>
    <mergeCell ref="B4:L4"/>
    <mergeCell ref="B5:L5"/>
    <mergeCell ref="B6:L6"/>
    <mergeCell ref="B8:L8"/>
    <mergeCell ref="B9:L9"/>
    <mergeCell ref="B10:L10"/>
    <mergeCell ref="B12:L12"/>
    <mergeCell ref="B13:L14"/>
    <mergeCell ref="B15:L15"/>
    <mergeCell ref="B16:L16"/>
    <mergeCell ref="B17:L17"/>
  </mergeCells>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54:H54 G37:K38 G30:K31 G34:K35 G40:K41" xr:uid="{8D2B1981-4EA9-4026-A355-48BA9312D500}">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xr:uid="{64AD3BD1-905C-4BB2-BE8C-9C9B949339BB}">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2:K45 F46:J46 G32:K32 G36:K36 G39:K39" xr:uid="{BE702F5F-1606-45FC-A5D6-F406F4735481}">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3" xr:uid="{54D66D41-5E8F-46B1-9E2F-37FD5BE9C6ED}">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2297-F4B5-4395-A2EE-039AD4CD5EB0}">
  <sheetPr>
    <tabColor rgb="FF92D050"/>
    <pageSetUpPr fitToPage="1"/>
  </sheetPr>
  <dimension ref="A2:V70"/>
  <sheetViews>
    <sheetView showGridLines="0" zoomScaleNormal="100" zoomScaleSheetLayoutView="98"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7" width="9.44140625" style="74" customWidth="1"/>
    <col min="18" max="16384" width="9.44140625" style="74"/>
  </cols>
  <sheetData>
    <row r="2" spans="1:16" x14ac:dyDescent="0.3">
      <c r="B2" s="10" t="str">
        <f>Pro!B2</f>
        <v>PROTECTED</v>
      </c>
      <c r="C2" s="10"/>
      <c r="O2" s="9"/>
      <c r="P2" s="9"/>
    </row>
    <row r="3" spans="1:16" x14ac:dyDescent="0.3">
      <c r="B3" s="12"/>
      <c r="C3" s="12"/>
      <c r="O3" s="2"/>
      <c r="P3" s="2"/>
    </row>
    <row r="4" spans="1:16" s="2" customFormat="1" x14ac:dyDescent="0.3">
      <c r="A4" s="4"/>
      <c r="B4" s="405" t="str">
        <f>Info!B4</f>
        <v>IMPORTERS' QUESTIONNAIRE</v>
      </c>
      <c r="C4" s="405"/>
      <c r="D4" s="405"/>
      <c r="E4" s="405"/>
      <c r="F4" s="405"/>
      <c r="G4" s="405"/>
      <c r="H4" s="405"/>
      <c r="I4" s="405"/>
      <c r="J4" s="405"/>
      <c r="K4" s="405"/>
      <c r="L4" s="405"/>
      <c r="M4" s="22"/>
      <c r="N4" s="22"/>
      <c r="O4" s="20"/>
      <c r="P4" s="20"/>
    </row>
    <row r="5" spans="1:16" s="2" customFormat="1" x14ac:dyDescent="0.3">
      <c r="A5" s="4"/>
      <c r="B5" s="405" t="str">
        <f>Info!B5</f>
        <v>RR-2025-008</v>
      </c>
      <c r="C5" s="405"/>
      <c r="D5" s="405"/>
      <c r="E5" s="405"/>
      <c r="F5" s="405"/>
      <c r="G5" s="405"/>
      <c r="H5" s="405"/>
      <c r="I5" s="405"/>
      <c r="J5" s="405"/>
      <c r="K5" s="405"/>
      <c r="L5" s="405"/>
      <c r="M5" s="22"/>
      <c r="N5" s="22"/>
      <c r="O5" s="20"/>
      <c r="P5" s="20"/>
    </row>
    <row r="6" spans="1:16" s="6" customFormat="1" x14ac:dyDescent="0.3">
      <c r="A6" s="4"/>
      <c r="B6" s="405" t="str">
        <f>Info!B6</f>
        <v>PHOTOVOLTAIC MODULES AND LAMINATES</v>
      </c>
      <c r="C6" s="405"/>
      <c r="D6" s="405"/>
      <c r="E6" s="405"/>
      <c r="F6" s="405"/>
      <c r="G6" s="405"/>
      <c r="H6" s="405"/>
      <c r="I6" s="405"/>
      <c r="J6" s="405"/>
      <c r="K6" s="405"/>
      <c r="L6" s="405"/>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'China•Chine'!B18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c r="P18" s="15"/>
    </row>
    <row r="19" spans="1:16" s="6" customFormat="1" x14ac:dyDescent="0.3">
      <c r="A19" s="4"/>
      <c r="B19" s="14"/>
      <c r="C19" s="14"/>
      <c r="D19" s="3"/>
      <c r="E19" s="3"/>
      <c r="F19" s="3"/>
      <c r="G19" s="3"/>
      <c r="H19" s="3"/>
      <c r="I19" s="3"/>
      <c r="J19" s="3"/>
      <c r="K19" s="3"/>
      <c r="L19" s="3"/>
      <c r="O19" s="15"/>
      <c r="P19" s="15"/>
    </row>
    <row r="20" spans="1:16" x14ac:dyDescent="0.3">
      <c r="B20" s="251" t="str">
        <f>'China•Chine'!B20</f>
        <v>IMPORTS AND SALES</v>
      </c>
      <c r="C20" s="252"/>
      <c r="D20" s="252"/>
      <c r="E20" s="252"/>
      <c r="F20" s="252"/>
      <c r="G20" s="252"/>
      <c r="H20" s="252"/>
      <c r="I20" s="252"/>
      <c r="J20" s="252"/>
      <c r="K20" s="252"/>
      <c r="L20" s="253"/>
      <c r="M20" s="74"/>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31.2" customHeight="1" x14ac:dyDescent="0.3">
      <c r="B23" s="266" t="str">
        <f>'US•ÉU'!$B$23</f>
        <v xml:space="preserve">Provide your firm's imports and sales of imports of the goods originating in: </v>
      </c>
      <c r="C23" s="267"/>
      <c r="D23" s="267"/>
      <c r="E23" s="267"/>
      <c r="F23" s="267"/>
      <c r="G23" s="524" t="str">
        <f>IF(Intro!$G$21="English",Variables!B35,Variables!C35)</f>
        <v>Republic of Indonesia</v>
      </c>
      <c r="H23" s="525"/>
      <c r="I23" s="525"/>
      <c r="J23" s="525"/>
      <c r="K23" s="526"/>
      <c r="L23" s="100"/>
      <c r="M23" s="74"/>
      <c r="O23" s="74" t="s">
        <v>492</v>
      </c>
      <c r="P23" s="74" t="s">
        <v>493</v>
      </c>
    </row>
    <row r="24" spans="1:16" ht="15.6" x14ac:dyDescent="0.3">
      <c r="B24" s="232"/>
      <c r="C24" s="233"/>
      <c r="D24" s="233"/>
      <c r="E24" s="233"/>
      <c r="F24" s="233"/>
      <c r="G24" s="234"/>
      <c r="H24" s="234"/>
      <c r="I24" s="234"/>
      <c r="J24" s="234"/>
      <c r="K24" s="234"/>
      <c r="L24" s="100"/>
      <c r="M24" s="74"/>
    </row>
    <row r="25" spans="1:16" ht="15.6" x14ac:dyDescent="0.3">
      <c r="B25" s="232"/>
      <c r="C25" s="233"/>
      <c r="D25" s="233"/>
      <c r="E25" s="233"/>
      <c r="F25" s="233"/>
      <c r="G25" s="234"/>
      <c r="H25" s="234"/>
      <c r="I25" s="234"/>
      <c r="J25" s="234"/>
      <c r="K25" s="234"/>
      <c r="L25" s="100"/>
      <c r="M25" s="74"/>
    </row>
    <row r="26" spans="1:16" x14ac:dyDescent="0.3">
      <c r="B26" s="95"/>
      <c r="C26" s="26"/>
      <c r="D26" s="27"/>
      <c r="E26" s="27"/>
      <c r="F26" s="27"/>
      <c r="G26" s="27"/>
      <c r="H26" s="27"/>
      <c r="I26" s="27"/>
      <c r="J26" s="27"/>
      <c r="K26" s="27"/>
      <c r="L26" s="17"/>
      <c r="M26" s="74"/>
      <c r="O26" s="18"/>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18"/>
    </row>
    <row r="29" spans="1:16" x14ac:dyDescent="0.3">
      <c r="B29" s="487" t="str">
        <f>'China•Chine'!B29</f>
        <v xml:space="preserve">Imports </v>
      </c>
      <c r="C29" s="488"/>
      <c r="D29" s="488"/>
      <c r="E29" s="488"/>
      <c r="F29" s="488"/>
      <c r="G29" s="488"/>
      <c r="H29" s="488"/>
      <c r="I29" s="488"/>
      <c r="J29" s="488"/>
      <c r="K29" s="488"/>
      <c r="L29" s="103"/>
      <c r="M29" s="74"/>
      <c r="O29" s="24"/>
      <c r="P29" s="9"/>
    </row>
    <row r="30" spans="1:16" x14ac:dyDescent="0.3">
      <c r="B30" s="478" t="str">
        <f>'China•Chine'!B30</f>
        <v xml:space="preserve">Imports </v>
      </c>
      <c r="C30" s="344"/>
      <c r="D30" s="475" t="str">
        <f>'China•Chine'!D30</f>
        <v>Watts</v>
      </c>
      <c r="E30" s="475"/>
      <c r="F30" s="475"/>
      <c r="G30" s="155"/>
      <c r="H30" s="155"/>
      <c r="I30" s="155"/>
      <c r="J30" s="155"/>
      <c r="K30" s="155"/>
      <c r="L30" s="103"/>
      <c r="M30" s="74"/>
    </row>
    <row r="31" spans="1:16" x14ac:dyDescent="0.3">
      <c r="B31" s="478"/>
      <c r="C31" s="344"/>
      <c r="D31" s="475" t="str">
        <f>'China•Chine'!D31</f>
        <v>net delivered purchase value (CAD)</v>
      </c>
      <c r="E31" s="475"/>
      <c r="F31" s="475"/>
      <c r="G31" s="155"/>
      <c r="H31" s="155"/>
      <c r="I31" s="155"/>
      <c r="J31" s="155"/>
      <c r="K31" s="155"/>
      <c r="L31" s="103"/>
      <c r="M31" s="74"/>
    </row>
    <row r="32" spans="1:16" x14ac:dyDescent="0.3">
      <c r="B32" s="478"/>
      <c r="C32" s="344"/>
      <c r="D32" s="475" t="str">
        <f>'China•Chine'!D32</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'China•Chine'!B33</f>
        <v>Sales of imports in Canada</v>
      </c>
      <c r="C33" s="488"/>
      <c r="D33" s="488"/>
      <c r="E33" s="488"/>
      <c r="F33" s="488"/>
      <c r="G33" s="488"/>
      <c r="H33" s="488"/>
      <c r="I33" s="488"/>
      <c r="J33" s="488"/>
      <c r="K33" s="488"/>
      <c r="L33" s="103"/>
      <c r="M33" s="74"/>
      <c r="O33" s="73"/>
    </row>
    <row r="34" spans="1:16" x14ac:dyDescent="0.3">
      <c r="B34" s="407" t="str">
        <f>'China•Chine'!B34</f>
        <v>Sales to distributors in Canada</v>
      </c>
      <c r="C34" s="357"/>
      <c r="D34" s="475" t="str">
        <f>'China•Chine'!D34</f>
        <v>Watts</v>
      </c>
      <c r="E34" s="475"/>
      <c r="F34" s="475"/>
      <c r="G34" s="155"/>
      <c r="H34" s="155"/>
      <c r="I34" s="155"/>
      <c r="J34" s="155"/>
      <c r="K34" s="155"/>
      <c r="L34" s="103"/>
      <c r="M34" s="74"/>
    </row>
    <row r="35" spans="1:16" x14ac:dyDescent="0.3">
      <c r="B35" s="407"/>
      <c r="C35" s="357"/>
      <c r="D35" s="475" t="str">
        <f>'China•Chine'!D35</f>
        <v>net delivered selling value (CAD)</v>
      </c>
      <c r="E35" s="475"/>
      <c r="F35" s="475"/>
      <c r="G35" s="155"/>
      <c r="H35" s="155"/>
      <c r="I35" s="155"/>
      <c r="J35" s="155"/>
      <c r="K35" s="155"/>
      <c r="L35" s="103"/>
      <c r="M35" s="74"/>
    </row>
    <row r="36" spans="1:16" ht="15" thickBot="1" x14ac:dyDescent="0.35">
      <c r="B36" s="485"/>
      <c r="C36" s="486"/>
      <c r="D36" s="497" t="str">
        <f>'China•Chine'!D36</f>
        <v>$ / Watt</v>
      </c>
      <c r="E36" s="497"/>
      <c r="F36" s="497"/>
      <c r="G36" s="209" t="str">
        <f>IF(G34=0,"-",G35/G34)</f>
        <v>-</v>
      </c>
      <c r="H36" s="209" t="str">
        <f>IF(H34=0,"-",H35/H34)</f>
        <v>-</v>
      </c>
      <c r="I36" s="209" t="str">
        <f>IF(I34=0,"-",I35/I34)</f>
        <v>-</v>
      </c>
      <c r="J36" s="209" t="str">
        <f>IF(J34=0,"-",J35/J34)</f>
        <v>-</v>
      </c>
      <c r="K36" s="209" t="str">
        <f>IF(K34=0,"-",K35/K34)</f>
        <v>-</v>
      </c>
      <c r="L36" s="103"/>
      <c r="M36" s="74"/>
      <c r="O36" s="31"/>
      <c r="P36" s="31"/>
    </row>
    <row r="37" spans="1:16" ht="14.4" customHeight="1" x14ac:dyDescent="0.3">
      <c r="B37" s="493" t="str">
        <f>'China•Chine'!B37</f>
        <v>Sales to end users in Canada</v>
      </c>
      <c r="C37" s="494"/>
      <c r="D37" s="477" t="str">
        <f>'China•Chine'!D37</f>
        <v>Watts</v>
      </c>
      <c r="E37" s="477"/>
      <c r="F37" s="477"/>
      <c r="G37" s="155"/>
      <c r="H37" s="155"/>
      <c r="I37" s="155"/>
      <c r="J37" s="155"/>
      <c r="K37" s="155"/>
      <c r="L37" s="103"/>
      <c r="M37" s="74"/>
      <c r="O37" s="31"/>
      <c r="P37" s="31"/>
    </row>
    <row r="38" spans="1:16" x14ac:dyDescent="0.3">
      <c r="B38" s="407"/>
      <c r="C38" s="357"/>
      <c r="D38" s="475" t="str">
        <f>'China•Chine'!D38</f>
        <v>net delivered selling value (CAD)</v>
      </c>
      <c r="E38" s="475"/>
      <c r="F38" s="475"/>
      <c r="G38" s="155"/>
      <c r="H38" s="155"/>
      <c r="I38" s="155"/>
      <c r="J38" s="155"/>
      <c r="K38" s="155"/>
      <c r="L38" s="103"/>
      <c r="M38" s="74"/>
      <c r="O38" s="31"/>
      <c r="P38" s="31"/>
    </row>
    <row r="39" spans="1:16" ht="15" thickBot="1" x14ac:dyDescent="0.35">
      <c r="B39" s="485"/>
      <c r="C39" s="486"/>
      <c r="D39" s="497" t="str">
        <f>'China•Chine'!D39</f>
        <v>$ / Watt</v>
      </c>
      <c r="E39" s="497"/>
      <c r="F39" s="497"/>
      <c r="G39" s="209" t="str">
        <f>IF(G37=0,"-",G38/G37)</f>
        <v>-</v>
      </c>
      <c r="H39" s="209" t="str">
        <f>IF(H37=0,"-",H38/H37)</f>
        <v>-</v>
      </c>
      <c r="I39" s="209" t="str">
        <f>IF(I37=0,"-",I38/I37)</f>
        <v>-</v>
      </c>
      <c r="J39" s="209" t="str">
        <f>IF(J37=0,"-",J38/J37)</f>
        <v>-</v>
      </c>
      <c r="K39" s="209" t="str">
        <f>IF(K37=0,"-",K38/K37)</f>
        <v>-</v>
      </c>
      <c r="L39" s="103"/>
      <c r="M39" s="74"/>
      <c r="O39" s="57"/>
      <c r="P39" s="31"/>
    </row>
    <row r="40" spans="1:16" ht="14.4" customHeight="1" thickBot="1" x14ac:dyDescent="0.35">
      <c r="B40" s="493" t="str">
        <f>'China•Chine'!B40</f>
        <v>Sales to retailers in Canada</v>
      </c>
      <c r="C40" s="494"/>
      <c r="D40" s="477" t="str">
        <f>D34</f>
        <v>Watts</v>
      </c>
      <c r="E40" s="477"/>
      <c r="F40" s="477"/>
      <c r="G40" s="155"/>
      <c r="H40" s="155"/>
      <c r="I40" s="155"/>
      <c r="J40" s="155"/>
      <c r="K40" s="155"/>
      <c r="L40" s="103"/>
      <c r="M40" s="74"/>
      <c r="O40" s="31" t="str">
        <f>"Sales to "&amp;Variables!$B$28&amp;" in Canada"</f>
        <v>Sales to retailers in Canada</v>
      </c>
      <c r="P40" s="31" t="str">
        <f>"Ventes aux "&amp;Variables!$C$28&amp;" au Canada"</f>
        <v>Ventes aux détaillants au Canada</v>
      </c>
    </row>
    <row r="41" spans="1:16" ht="15" thickBot="1" x14ac:dyDescent="0.35">
      <c r="B41" s="407"/>
      <c r="C41" s="357"/>
      <c r="D41" s="477" t="str">
        <f t="shared" ref="D41:D42" si="0">D35</f>
        <v>net delivered selling value (CAD)</v>
      </c>
      <c r="E41" s="477"/>
      <c r="F41" s="477"/>
      <c r="G41" s="155"/>
      <c r="H41" s="155"/>
      <c r="I41" s="155"/>
      <c r="J41" s="155"/>
      <c r="K41" s="155"/>
      <c r="L41" s="103"/>
      <c r="M41" s="74"/>
      <c r="O41" s="31"/>
      <c r="P41" s="31"/>
    </row>
    <row r="42" spans="1:16" ht="15" customHeight="1" thickBot="1" x14ac:dyDescent="0.35">
      <c r="B42" s="485"/>
      <c r="C42" s="486"/>
      <c r="D42" s="477" t="str">
        <f t="shared" si="0"/>
        <v>$ / Watt</v>
      </c>
      <c r="E42" s="477"/>
      <c r="F42" s="477"/>
      <c r="G42" s="209" t="str">
        <f>IF(G40=0,"-",G41/G40)</f>
        <v>-</v>
      </c>
      <c r="H42" s="209" t="str">
        <f>IF(H40=0,"-",H41/H40)</f>
        <v>-</v>
      </c>
      <c r="I42" s="209" t="str">
        <f>IF(I40=0,"-",I41/I40)</f>
        <v>-</v>
      </c>
      <c r="J42" s="209" t="str">
        <f>IF(J40=0,"-",J41/J40)</f>
        <v>-</v>
      </c>
      <c r="K42" s="209" t="str">
        <f>IF(K40=0,"-",K41/K40)</f>
        <v>-</v>
      </c>
      <c r="L42" s="103"/>
      <c r="M42" s="74"/>
      <c r="O42" s="57"/>
      <c r="P42" s="31"/>
    </row>
    <row r="43" spans="1:16" ht="14.4" customHeight="1" x14ac:dyDescent="0.3">
      <c r="B43" s="353" t="str">
        <f>'China•Chine'!B43</f>
        <v>Total sales of imports in Canada</v>
      </c>
      <c r="C43" s="354"/>
      <c r="D43" s="482" t="str">
        <f>'China•Chine'!D43</f>
        <v>Watts</v>
      </c>
      <c r="E43" s="482"/>
      <c r="F43" s="482"/>
      <c r="G43" s="157">
        <f>G34+G37+G40</f>
        <v>0</v>
      </c>
      <c r="H43" s="157">
        <f t="shared" ref="H43:K43" si="1">H34+H37+H40</f>
        <v>0</v>
      </c>
      <c r="I43" s="157">
        <f t="shared" si="1"/>
        <v>0</v>
      </c>
      <c r="J43" s="157">
        <f t="shared" si="1"/>
        <v>0</v>
      </c>
      <c r="K43" s="157">
        <f t="shared" si="1"/>
        <v>0</v>
      </c>
      <c r="L43" s="130"/>
      <c r="M43" s="74"/>
    </row>
    <row r="44" spans="1:16" x14ac:dyDescent="0.3">
      <c r="B44" s="527"/>
      <c r="C44" s="528"/>
      <c r="D44" s="483" t="str">
        <f>'China•Chine'!D44</f>
        <v>net delivered selling value (CAD)</v>
      </c>
      <c r="E44" s="483"/>
      <c r="F44" s="483"/>
      <c r="G44" s="158">
        <f t="shared" ref="G44:K44" si="2">G35+G38+G41</f>
        <v>0</v>
      </c>
      <c r="H44" s="158">
        <f t="shared" si="2"/>
        <v>0</v>
      </c>
      <c r="I44" s="158">
        <f t="shared" si="2"/>
        <v>0</v>
      </c>
      <c r="J44" s="158">
        <f t="shared" si="2"/>
        <v>0</v>
      </c>
      <c r="K44" s="158">
        <f t="shared" si="2"/>
        <v>0</v>
      </c>
      <c r="L44" s="130"/>
      <c r="M44" s="74"/>
    </row>
    <row r="45" spans="1:16" x14ac:dyDescent="0.3">
      <c r="B45" s="529"/>
      <c r="C45" s="530"/>
      <c r="D45" s="483" t="str">
        <f>'China•Chine'!D45</f>
        <v>$ / Watt</v>
      </c>
      <c r="E45" s="483"/>
      <c r="F45" s="483"/>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'China•Chine'!B49</f>
        <v>Provide the average percentage of net delivered selling values that is represented by delivery costs.</v>
      </c>
      <c r="C49" s="504"/>
      <c r="D49" s="504"/>
      <c r="E49" s="504"/>
      <c r="F49" s="504"/>
      <c r="G49" s="504"/>
      <c r="H49" s="504"/>
      <c r="I49" s="504"/>
      <c r="J49" s="504"/>
      <c r="K49" s="504"/>
      <c r="L49" s="505"/>
      <c r="M49" s="59"/>
      <c r="N49" s="59"/>
      <c r="O49" s="74"/>
      <c r="P49" s="74"/>
      <c r="Q49" s="31"/>
      <c r="R49" s="59"/>
      <c r="S49" s="59"/>
      <c r="T49" s="59"/>
      <c r="U49" s="59"/>
      <c r="V49" s="59"/>
    </row>
    <row r="50" spans="1:22" s="9" customFormat="1" x14ac:dyDescent="0.3">
      <c r="A50" s="7"/>
      <c r="B50" s="479" t="str">
        <f>'China•Chine'!B50</f>
        <v>Note - Only complete this question if your firm sold the goods between January 1, 2023, and June 30, 2026.</v>
      </c>
      <c r="C50" s="504"/>
      <c r="D50" s="504"/>
      <c r="E50" s="504"/>
      <c r="F50" s="504"/>
      <c r="G50" s="504"/>
      <c r="H50" s="504"/>
      <c r="I50" s="504"/>
      <c r="J50" s="504"/>
      <c r="K50" s="504"/>
      <c r="L50" s="505"/>
      <c r="M50" s="59"/>
      <c r="N50" s="59"/>
      <c r="O50" s="18"/>
      <c r="P50" s="74"/>
      <c r="Q50" s="31"/>
      <c r="R50" s="59"/>
      <c r="S50" s="59"/>
      <c r="T50" s="59"/>
      <c r="U50" s="59"/>
      <c r="V50" s="59"/>
    </row>
    <row r="51" spans="1:22" x14ac:dyDescent="0.3">
      <c r="B51" s="489"/>
      <c r="C51" s="490"/>
      <c r="D51" s="490"/>
      <c r="E51" s="490"/>
      <c r="F51" s="490"/>
      <c r="G51" s="321"/>
      <c r="H51" s="321"/>
      <c r="I51" s="321"/>
      <c r="J51" s="321"/>
      <c r="K51" s="321"/>
      <c r="L51" s="322"/>
      <c r="M51" s="59"/>
      <c r="N51" s="59"/>
      <c r="Q51" s="57"/>
      <c r="R51" s="59"/>
      <c r="S51" s="59"/>
      <c r="T51" s="59"/>
      <c r="U51" s="59"/>
      <c r="V51" s="59"/>
    </row>
    <row r="52" spans="1:22" x14ac:dyDescent="0.3">
      <c r="B52" s="95"/>
      <c r="C52" s="117"/>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118"/>
      <c r="D53" s="474"/>
      <c r="E53" s="474"/>
      <c r="F53" s="474"/>
      <c r="G53" s="474"/>
      <c r="H53" s="473"/>
      <c r="I53" s="74"/>
      <c r="J53" s="59"/>
      <c r="K53" s="59"/>
      <c r="L53" s="58"/>
      <c r="M53" s="59"/>
      <c r="N53" s="59"/>
      <c r="Q53" s="57"/>
      <c r="R53" s="59"/>
      <c r="S53" s="59"/>
      <c r="T53" s="59"/>
      <c r="U53" s="59"/>
      <c r="V53" s="59"/>
    </row>
    <row r="54" spans="1:22" x14ac:dyDescent="0.3">
      <c r="B54" s="120"/>
      <c r="C54" s="119" t="str">
        <f>'China•Chine'!C54</f>
        <v>Delivery Cost (%)</v>
      </c>
      <c r="D54" s="159"/>
      <c r="E54" s="159"/>
      <c r="F54" s="159"/>
      <c r="G54" s="159"/>
      <c r="H54" s="159"/>
      <c r="I54" s="74"/>
      <c r="J54" s="59"/>
      <c r="K54" s="59"/>
      <c r="L54" s="58"/>
      <c r="M54" s="59"/>
      <c r="N54" s="59"/>
      <c r="Q54" s="57"/>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ht="14.25" customHeight="1" x14ac:dyDescent="0.3">
      <c r="B56" s="479" t="str">
        <f>'China•Chine'!B56</f>
        <v>If the percentages changed between periods, please provide the reason.</v>
      </c>
      <c r="C56" s="480"/>
      <c r="D56" s="480"/>
      <c r="E56" s="480"/>
      <c r="F56" s="480"/>
      <c r="G56" s="480"/>
      <c r="H56" s="480"/>
      <c r="I56" s="480"/>
      <c r="J56" s="480"/>
      <c r="K56" s="480"/>
      <c r="L56" s="481"/>
      <c r="M56" s="59"/>
      <c r="N56" s="59"/>
      <c r="Q56" s="31"/>
      <c r="R56" s="59"/>
      <c r="S56" s="59"/>
      <c r="T56" s="59"/>
      <c r="U56" s="59"/>
      <c r="V56" s="59"/>
    </row>
    <row r="57" spans="1:22" x14ac:dyDescent="0.3">
      <c r="B57" s="174"/>
      <c r="C57" s="105"/>
      <c r="D57" s="105"/>
      <c r="E57" s="105"/>
      <c r="F57" s="105"/>
      <c r="G57" s="105"/>
      <c r="H57" s="105"/>
      <c r="I57" s="105"/>
      <c r="J57" s="105"/>
      <c r="K57" s="105"/>
      <c r="L57" s="106"/>
      <c r="M57" s="59"/>
      <c r="N57" s="59"/>
      <c r="Q57" s="31"/>
      <c r="R57" s="59"/>
      <c r="S57" s="59"/>
      <c r="T57" s="59"/>
      <c r="U57" s="59"/>
      <c r="V57" s="59"/>
    </row>
    <row r="58" spans="1:22" x14ac:dyDescent="0.3">
      <c r="B58" s="501"/>
      <c r="C58" s="502"/>
      <c r="D58" s="502"/>
      <c r="E58" s="502"/>
      <c r="F58" s="502"/>
      <c r="G58" s="502"/>
      <c r="H58" s="502"/>
      <c r="I58" s="502"/>
      <c r="J58" s="502"/>
      <c r="K58" s="502"/>
      <c r="L58" s="503"/>
      <c r="M58" s="59"/>
      <c r="N58" s="59"/>
      <c r="Q58" s="31"/>
      <c r="R58" s="59"/>
      <c r="S58" s="59"/>
      <c r="T58" s="59"/>
      <c r="U58" s="59"/>
      <c r="V58" s="59"/>
    </row>
    <row r="59" spans="1:22" x14ac:dyDescent="0.3">
      <c r="B59" s="501"/>
      <c r="C59" s="502"/>
      <c r="D59" s="502"/>
      <c r="E59" s="502"/>
      <c r="F59" s="502"/>
      <c r="G59" s="502"/>
      <c r="H59" s="502"/>
      <c r="I59" s="502"/>
      <c r="J59" s="502"/>
      <c r="K59" s="502"/>
      <c r="L59" s="503"/>
      <c r="M59" s="59"/>
      <c r="N59" s="59"/>
      <c r="Q59" s="31"/>
      <c r="R59" s="59"/>
      <c r="S59" s="59"/>
      <c r="T59" s="59"/>
      <c r="U59" s="59"/>
      <c r="V59" s="59"/>
    </row>
    <row r="60" spans="1:22" x14ac:dyDescent="0.3">
      <c r="B60" s="501"/>
      <c r="C60" s="502"/>
      <c r="D60" s="502"/>
      <c r="E60" s="502"/>
      <c r="F60" s="502"/>
      <c r="G60" s="502"/>
      <c r="H60" s="502"/>
      <c r="I60" s="502"/>
      <c r="J60" s="502"/>
      <c r="K60" s="502"/>
      <c r="L60" s="503"/>
      <c r="M60" s="59"/>
      <c r="N60" s="59"/>
      <c r="Q60" s="31"/>
      <c r="R60" s="59"/>
      <c r="S60" s="59"/>
      <c r="T60" s="59"/>
      <c r="U60" s="59"/>
      <c r="V60" s="59"/>
    </row>
    <row r="61" spans="1:22" x14ac:dyDescent="0.3">
      <c r="B61" s="501"/>
      <c r="C61" s="502"/>
      <c r="D61" s="502"/>
      <c r="E61" s="502"/>
      <c r="F61" s="502"/>
      <c r="G61" s="502"/>
      <c r="H61" s="502"/>
      <c r="I61" s="502"/>
      <c r="J61" s="502"/>
      <c r="K61" s="502"/>
      <c r="L61" s="503"/>
      <c r="M61" s="59"/>
      <c r="N61" s="59"/>
      <c r="Q61" s="31"/>
      <c r="R61" s="59"/>
      <c r="S61" s="59"/>
      <c r="T61" s="59"/>
      <c r="U61" s="59"/>
      <c r="V61" s="59"/>
    </row>
    <row r="62" spans="1:22" x14ac:dyDescent="0.3">
      <c r="B62" s="501"/>
      <c r="C62" s="502"/>
      <c r="D62" s="502"/>
      <c r="E62" s="502"/>
      <c r="F62" s="502"/>
      <c r="G62" s="502"/>
      <c r="H62" s="502"/>
      <c r="I62" s="502"/>
      <c r="J62" s="502"/>
      <c r="K62" s="502"/>
      <c r="L62" s="503"/>
      <c r="M62" s="59"/>
      <c r="N62" s="59"/>
      <c r="Q62" s="31"/>
      <c r="R62" s="59"/>
      <c r="S62" s="59"/>
      <c r="T62" s="59"/>
      <c r="U62" s="59"/>
      <c r="V62" s="59"/>
    </row>
    <row r="63" spans="1:22" x14ac:dyDescent="0.3">
      <c r="B63" s="501"/>
      <c r="C63" s="502"/>
      <c r="D63" s="502"/>
      <c r="E63" s="502"/>
      <c r="F63" s="502"/>
      <c r="G63" s="502"/>
      <c r="H63" s="502"/>
      <c r="I63" s="502"/>
      <c r="J63" s="502"/>
      <c r="K63" s="502"/>
      <c r="L63" s="503"/>
      <c r="M63" s="59"/>
      <c r="N63" s="59"/>
      <c r="Q63" s="59"/>
      <c r="R63" s="59"/>
      <c r="S63" s="59"/>
      <c r="T63" s="59"/>
      <c r="U63" s="59"/>
      <c r="V63" s="59"/>
    </row>
    <row r="64" spans="1:22" s="68" customFormat="1" x14ac:dyDescent="0.3">
      <c r="A64" s="108"/>
      <c r="B64" s="501"/>
      <c r="C64" s="502"/>
      <c r="D64" s="502"/>
      <c r="E64" s="502"/>
      <c r="F64" s="502"/>
      <c r="G64" s="502"/>
      <c r="H64" s="502"/>
      <c r="I64" s="502"/>
      <c r="J64" s="502"/>
      <c r="K64" s="502"/>
      <c r="L64" s="503"/>
      <c r="N64" s="109"/>
      <c r="O64" s="74"/>
      <c r="P64" s="74"/>
    </row>
    <row r="65" spans="1:16" s="68" customFormat="1" x14ac:dyDescent="0.3">
      <c r="A65" s="108"/>
      <c r="B65" s="501"/>
      <c r="C65" s="502"/>
      <c r="D65" s="502"/>
      <c r="E65" s="502"/>
      <c r="F65" s="502"/>
      <c r="G65" s="502"/>
      <c r="H65" s="502"/>
      <c r="I65" s="502"/>
      <c r="J65" s="502"/>
      <c r="K65" s="502"/>
      <c r="L65" s="503"/>
      <c r="N65" s="109"/>
    </row>
    <row r="66" spans="1:16" s="68" customFormat="1" x14ac:dyDescent="0.3">
      <c r="A66" s="108"/>
      <c r="B66" s="184"/>
      <c r="C66" s="185"/>
      <c r="D66" s="185"/>
      <c r="E66" s="185"/>
      <c r="F66" s="185"/>
      <c r="G66" s="185"/>
      <c r="H66" s="185"/>
      <c r="I66" s="185"/>
      <c r="J66" s="185"/>
      <c r="K66" s="185"/>
      <c r="L66" s="186"/>
      <c r="N66" s="109"/>
    </row>
    <row r="67" spans="1:16" s="68" customFormat="1" x14ac:dyDescent="0.3">
      <c r="A67" s="108"/>
      <c r="B67" s="4"/>
      <c r="C67" s="59"/>
      <c r="D67" s="59"/>
      <c r="E67" s="59"/>
      <c r="F67" s="59"/>
      <c r="G67" s="59"/>
      <c r="H67" s="59"/>
      <c r="I67" s="59"/>
      <c r="J67" s="59"/>
      <c r="K67" s="59"/>
      <c r="L67" s="59"/>
      <c r="N67" s="109"/>
      <c r="O67" s="74"/>
      <c r="P67" s="74"/>
    </row>
    <row r="68" spans="1:16" s="68" customFormat="1" x14ac:dyDescent="0.3">
      <c r="A68" s="108"/>
      <c r="B68" s="4"/>
      <c r="C68" s="59"/>
      <c r="D68" s="59"/>
      <c r="E68" s="59"/>
      <c r="F68" s="59"/>
      <c r="G68" s="59"/>
      <c r="H68" s="59"/>
      <c r="I68" s="59"/>
      <c r="J68" s="59"/>
      <c r="K68" s="59"/>
      <c r="L68" s="59"/>
      <c r="N68" s="109"/>
      <c r="O68" s="9"/>
      <c r="P68" s="9"/>
    </row>
    <row r="70" spans="1:16" x14ac:dyDescent="0.3">
      <c r="O70" s="9"/>
      <c r="P70" s="9"/>
    </row>
  </sheetData>
  <sheetProtection algorithmName="SHA-512" hashValue="NjJDo17NLIIStO+qeA70QfQkqEYgLTsRp1PkHRAy6Zmlx2FLHTCKdoX8ICPG+wTYEWWL/sNNtrVc1kRgk+54ow==" saltValue="WPfN5eqVq4lrXVR2s4DGOg==" spinCount="100000" sheet="1" objects="1" scenarios="1" selectLockedCells="1"/>
  <mergeCells count="55">
    <mergeCell ref="B18:L18"/>
    <mergeCell ref="B4:L4"/>
    <mergeCell ref="B5:L5"/>
    <mergeCell ref="B6:L6"/>
    <mergeCell ref="B8:L8"/>
    <mergeCell ref="B9:L9"/>
    <mergeCell ref="B10:L10"/>
    <mergeCell ref="B12:L12"/>
    <mergeCell ref="B13:L14"/>
    <mergeCell ref="B15:L15"/>
    <mergeCell ref="B16:L16"/>
    <mergeCell ref="B17:L17"/>
    <mergeCell ref="B33:K33"/>
    <mergeCell ref="B20:L20"/>
    <mergeCell ref="B21:L21"/>
    <mergeCell ref="B23:F23"/>
    <mergeCell ref="G23:K23"/>
    <mergeCell ref="G27:G28"/>
    <mergeCell ref="H27:H28"/>
    <mergeCell ref="I27:I28"/>
    <mergeCell ref="J27:J28"/>
    <mergeCell ref="K27:K28"/>
    <mergeCell ref="B29:K29"/>
    <mergeCell ref="B30:C32"/>
    <mergeCell ref="D30:F30"/>
    <mergeCell ref="D31:F31"/>
    <mergeCell ref="D32:F32"/>
    <mergeCell ref="B34:C36"/>
    <mergeCell ref="D34:F34"/>
    <mergeCell ref="D35:F35"/>
    <mergeCell ref="D36:F36"/>
    <mergeCell ref="B37:C39"/>
    <mergeCell ref="D37:F37"/>
    <mergeCell ref="D38:F38"/>
    <mergeCell ref="D39:F39"/>
    <mergeCell ref="B40:C42"/>
    <mergeCell ref="D40:F40"/>
    <mergeCell ref="D41:F41"/>
    <mergeCell ref="D42:F42"/>
    <mergeCell ref="B43:C45"/>
    <mergeCell ref="D43:F43"/>
    <mergeCell ref="D44:F44"/>
    <mergeCell ref="D45:F45"/>
    <mergeCell ref="B56:L56"/>
    <mergeCell ref="B58:L65"/>
    <mergeCell ref="D46:E46"/>
    <mergeCell ref="B47:L47"/>
    <mergeCell ref="B49:L49"/>
    <mergeCell ref="B50:L50"/>
    <mergeCell ref="B51:L51"/>
    <mergeCell ref="D52:D53"/>
    <mergeCell ref="E52:E53"/>
    <mergeCell ref="F52:F53"/>
    <mergeCell ref="G52:G53"/>
    <mergeCell ref="H52:H53"/>
  </mergeCells>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54:H54 G37:K38 G30:K31 G34:K35 G40:K41" xr:uid="{43C2F7BF-ED85-4710-91C5-BFEADD9D1120}">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xr:uid="{B39D9888-F966-4718-BCCD-CD860A65C527}">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2:K45 F46:J46 G32:K32 G36:K36 G39:K39" xr:uid="{1C7CD151-81E1-4816-8261-3E04152B420C}">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3:G25" xr:uid="{1CCF3806-2A62-4857-A453-141BC9CFC026}">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075D6-BA73-429D-9F3F-88A037A2DB80}">
  <sheetPr>
    <tabColor rgb="FF92D050"/>
    <pageSetUpPr fitToPage="1"/>
  </sheetPr>
  <dimension ref="A2:V70"/>
  <sheetViews>
    <sheetView showGridLines="0" zoomScaleNormal="100" zoomScaleSheetLayoutView="98"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7" width="9.44140625" style="74" customWidth="1"/>
    <col min="18" max="16384" width="9.44140625" style="74"/>
  </cols>
  <sheetData>
    <row r="2" spans="1:16" x14ac:dyDescent="0.3">
      <c r="B2" s="10" t="str">
        <f>Pro!B2</f>
        <v>PROTECTED</v>
      </c>
      <c r="C2" s="10"/>
      <c r="O2" s="9"/>
      <c r="P2" s="9"/>
    </row>
    <row r="3" spans="1:16" x14ac:dyDescent="0.3">
      <c r="B3" s="12"/>
      <c r="C3" s="12"/>
      <c r="O3" s="2"/>
      <c r="P3" s="2"/>
    </row>
    <row r="4" spans="1:16" s="2" customFormat="1" x14ac:dyDescent="0.3">
      <c r="A4" s="4"/>
      <c r="B4" s="405" t="str">
        <f>Info!B4</f>
        <v>IMPORTERS' QUESTIONNAIRE</v>
      </c>
      <c r="C4" s="405"/>
      <c r="D4" s="405"/>
      <c r="E4" s="405"/>
      <c r="F4" s="405"/>
      <c r="G4" s="405"/>
      <c r="H4" s="405"/>
      <c r="I4" s="405"/>
      <c r="J4" s="405"/>
      <c r="K4" s="405"/>
      <c r="L4" s="405"/>
      <c r="M4" s="22"/>
      <c r="N4" s="22"/>
      <c r="O4" s="20"/>
      <c r="P4" s="20"/>
    </row>
    <row r="5" spans="1:16" s="2" customFormat="1" x14ac:dyDescent="0.3">
      <c r="A5" s="4"/>
      <c r="B5" s="405" t="str">
        <f>Info!B5</f>
        <v>RR-2025-008</v>
      </c>
      <c r="C5" s="405"/>
      <c r="D5" s="405"/>
      <c r="E5" s="405"/>
      <c r="F5" s="405"/>
      <c r="G5" s="405"/>
      <c r="H5" s="405"/>
      <c r="I5" s="405"/>
      <c r="J5" s="405"/>
      <c r="K5" s="405"/>
      <c r="L5" s="405"/>
      <c r="M5" s="22"/>
      <c r="N5" s="22"/>
      <c r="O5" s="20"/>
      <c r="P5" s="20"/>
    </row>
    <row r="6" spans="1:16" s="6" customFormat="1" x14ac:dyDescent="0.3">
      <c r="A6" s="4"/>
      <c r="B6" s="405" t="str">
        <f>Info!B6</f>
        <v>PHOTOVOLTAIC MODULES AND LAMINATES</v>
      </c>
      <c r="C6" s="405"/>
      <c r="D6" s="405"/>
      <c r="E6" s="405"/>
      <c r="F6" s="405"/>
      <c r="G6" s="405"/>
      <c r="H6" s="405"/>
      <c r="I6" s="405"/>
      <c r="J6" s="405"/>
      <c r="K6" s="405"/>
      <c r="L6" s="405"/>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'China•Chine'!B18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c r="P18" s="15"/>
    </row>
    <row r="19" spans="1:16" s="6" customFormat="1" x14ac:dyDescent="0.3">
      <c r="A19" s="4"/>
      <c r="B19" s="14"/>
      <c r="C19" s="14"/>
      <c r="D19" s="3"/>
      <c r="E19" s="3"/>
      <c r="F19" s="3"/>
      <c r="G19" s="3"/>
      <c r="H19" s="3"/>
      <c r="I19" s="3"/>
      <c r="J19" s="3"/>
      <c r="K19" s="3"/>
      <c r="L19" s="3"/>
      <c r="O19" s="15"/>
      <c r="P19" s="15"/>
    </row>
    <row r="20" spans="1:16" x14ac:dyDescent="0.3">
      <c r="B20" s="251" t="str">
        <f>'China•Chine'!B20</f>
        <v>IMPORTS AND SALES</v>
      </c>
      <c r="C20" s="252"/>
      <c r="D20" s="252"/>
      <c r="E20" s="252"/>
      <c r="F20" s="252"/>
      <c r="G20" s="252"/>
      <c r="H20" s="252"/>
      <c r="I20" s="252"/>
      <c r="J20" s="252"/>
      <c r="K20" s="252"/>
      <c r="L20" s="253"/>
      <c r="M20" s="74"/>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28.95" customHeight="1" x14ac:dyDescent="0.3">
      <c r="B23" s="266" t="str">
        <f>'US•ÉU'!$B$23</f>
        <v xml:space="preserve">Provide your firm's imports and sales of imports of the goods originating in: </v>
      </c>
      <c r="C23" s="267"/>
      <c r="D23" s="267"/>
      <c r="E23" s="267"/>
      <c r="F23" s="267"/>
      <c r="G23" s="524" t="str">
        <f>IF(Intro!$G$21="English",Variables!B36,Variables!C36)</f>
        <v>Malaysia</v>
      </c>
      <c r="H23" s="525"/>
      <c r="I23" s="525"/>
      <c r="J23" s="525"/>
      <c r="K23" s="526"/>
      <c r="L23" s="100"/>
      <c r="M23" s="74"/>
      <c r="O23" s="74" t="s">
        <v>492</v>
      </c>
      <c r="P23" s="74" t="s">
        <v>493</v>
      </c>
    </row>
    <row r="24" spans="1:16" ht="15.6" x14ac:dyDescent="0.3">
      <c r="B24" s="232"/>
      <c r="C24" s="233"/>
      <c r="D24" s="233"/>
      <c r="E24" s="233"/>
      <c r="F24" s="233"/>
      <c r="G24" s="234"/>
      <c r="H24" s="234"/>
      <c r="I24" s="234"/>
      <c r="J24" s="234"/>
      <c r="K24" s="234"/>
      <c r="L24" s="100"/>
      <c r="M24" s="74"/>
    </row>
    <row r="25" spans="1:16" ht="15.6" x14ac:dyDescent="0.3">
      <c r="B25" s="232"/>
      <c r="C25" s="233"/>
      <c r="D25" s="233"/>
      <c r="E25" s="233"/>
      <c r="F25" s="233"/>
      <c r="G25" s="234"/>
      <c r="H25" s="234"/>
      <c r="I25" s="234"/>
      <c r="J25" s="234"/>
      <c r="K25" s="234"/>
      <c r="L25" s="100"/>
      <c r="M25" s="74"/>
    </row>
    <row r="26" spans="1:16" x14ac:dyDescent="0.3">
      <c r="B26" s="95"/>
      <c r="C26" s="26"/>
      <c r="D26" s="27"/>
      <c r="E26" s="27"/>
      <c r="F26" s="27"/>
      <c r="G26" s="27"/>
      <c r="H26" s="27"/>
      <c r="I26" s="27"/>
      <c r="J26" s="27"/>
      <c r="K26" s="27"/>
      <c r="L26" s="17"/>
      <c r="M26" s="74"/>
      <c r="O26" s="18"/>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18"/>
    </row>
    <row r="29" spans="1:16" x14ac:dyDescent="0.3">
      <c r="B29" s="487" t="str">
        <f>'China•Chine'!B29</f>
        <v xml:space="preserve">Imports </v>
      </c>
      <c r="C29" s="488"/>
      <c r="D29" s="488"/>
      <c r="E29" s="488"/>
      <c r="F29" s="488"/>
      <c r="G29" s="488"/>
      <c r="H29" s="488"/>
      <c r="I29" s="488"/>
      <c r="J29" s="488"/>
      <c r="K29" s="488"/>
      <c r="L29" s="103"/>
      <c r="M29" s="74"/>
      <c r="O29" s="24"/>
      <c r="P29" s="9"/>
    </row>
    <row r="30" spans="1:16" x14ac:dyDescent="0.3">
      <c r="B30" s="478" t="str">
        <f>'China•Chine'!B30</f>
        <v xml:space="preserve">Imports </v>
      </c>
      <c r="C30" s="344"/>
      <c r="D30" s="475" t="str">
        <f>'China•Chine'!D30</f>
        <v>Watts</v>
      </c>
      <c r="E30" s="475"/>
      <c r="F30" s="475"/>
      <c r="G30" s="155"/>
      <c r="H30" s="155"/>
      <c r="I30" s="155"/>
      <c r="J30" s="155"/>
      <c r="K30" s="155"/>
      <c r="L30" s="103"/>
      <c r="M30" s="74"/>
    </row>
    <row r="31" spans="1:16" x14ac:dyDescent="0.3">
      <c r="B31" s="478"/>
      <c r="C31" s="344"/>
      <c r="D31" s="475" t="str">
        <f>'China•Chine'!D31</f>
        <v>net delivered purchase value (CAD)</v>
      </c>
      <c r="E31" s="475"/>
      <c r="F31" s="475"/>
      <c r="G31" s="155"/>
      <c r="H31" s="155"/>
      <c r="I31" s="155"/>
      <c r="J31" s="155"/>
      <c r="K31" s="155"/>
      <c r="L31" s="103"/>
      <c r="M31" s="74"/>
    </row>
    <row r="32" spans="1:16" x14ac:dyDescent="0.3">
      <c r="B32" s="478"/>
      <c r="C32" s="344"/>
      <c r="D32" s="475" t="str">
        <f>'China•Chine'!D32</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'China•Chine'!B33</f>
        <v>Sales of imports in Canada</v>
      </c>
      <c r="C33" s="488"/>
      <c r="D33" s="488"/>
      <c r="E33" s="488"/>
      <c r="F33" s="488"/>
      <c r="G33" s="488"/>
      <c r="H33" s="488"/>
      <c r="I33" s="488"/>
      <c r="J33" s="488"/>
      <c r="K33" s="488"/>
      <c r="L33" s="103"/>
      <c r="M33" s="74"/>
      <c r="O33" s="73"/>
    </row>
    <row r="34" spans="1:16" x14ac:dyDescent="0.3">
      <c r="B34" s="407" t="str">
        <f>'China•Chine'!B34</f>
        <v>Sales to distributors in Canada</v>
      </c>
      <c r="C34" s="357"/>
      <c r="D34" s="475" t="str">
        <f>'China•Chine'!D34</f>
        <v>Watts</v>
      </c>
      <c r="E34" s="475"/>
      <c r="F34" s="475"/>
      <c r="G34" s="155"/>
      <c r="H34" s="155"/>
      <c r="I34" s="155"/>
      <c r="J34" s="155"/>
      <c r="K34" s="155"/>
      <c r="L34" s="103"/>
      <c r="M34" s="74"/>
    </row>
    <row r="35" spans="1:16" x14ac:dyDescent="0.3">
      <c r="B35" s="407"/>
      <c r="C35" s="357"/>
      <c r="D35" s="475" t="str">
        <f>'China•Chine'!D35</f>
        <v>net delivered selling value (CAD)</v>
      </c>
      <c r="E35" s="475"/>
      <c r="F35" s="475"/>
      <c r="G35" s="155"/>
      <c r="H35" s="155"/>
      <c r="I35" s="155"/>
      <c r="J35" s="155"/>
      <c r="K35" s="155"/>
      <c r="L35" s="103"/>
      <c r="M35" s="74"/>
    </row>
    <row r="36" spans="1:16" ht="15" thickBot="1" x14ac:dyDescent="0.35">
      <c r="B36" s="485"/>
      <c r="C36" s="486"/>
      <c r="D36" s="497" t="str">
        <f>'China•Chine'!D36</f>
        <v>$ / Watt</v>
      </c>
      <c r="E36" s="497"/>
      <c r="F36" s="497"/>
      <c r="G36" s="209" t="str">
        <f>IF(G34=0,"-",G35/G34)</f>
        <v>-</v>
      </c>
      <c r="H36" s="209" t="str">
        <f>IF(H34=0,"-",H35/H34)</f>
        <v>-</v>
      </c>
      <c r="I36" s="209" t="str">
        <f>IF(I34=0,"-",I35/I34)</f>
        <v>-</v>
      </c>
      <c r="J36" s="209" t="str">
        <f>IF(J34=0,"-",J35/J34)</f>
        <v>-</v>
      </c>
      <c r="K36" s="209" t="str">
        <f>IF(K34=0,"-",K35/K34)</f>
        <v>-</v>
      </c>
      <c r="L36" s="103"/>
      <c r="M36" s="74"/>
      <c r="O36" s="31"/>
      <c r="P36" s="31"/>
    </row>
    <row r="37" spans="1:16" ht="14.4" customHeight="1" x14ac:dyDescent="0.3">
      <c r="B37" s="493" t="str">
        <f>'China•Chine'!B37</f>
        <v>Sales to end users in Canada</v>
      </c>
      <c r="C37" s="494"/>
      <c r="D37" s="477" t="str">
        <f>'China•Chine'!D37</f>
        <v>Watts</v>
      </c>
      <c r="E37" s="477"/>
      <c r="F37" s="477"/>
      <c r="G37" s="155"/>
      <c r="H37" s="155"/>
      <c r="I37" s="155"/>
      <c r="J37" s="155"/>
      <c r="K37" s="155"/>
      <c r="L37" s="103"/>
      <c r="M37" s="74"/>
      <c r="O37" s="31"/>
      <c r="P37" s="31"/>
    </row>
    <row r="38" spans="1:16" x14ac:dyDescent="0.3">
      <c r="B38" s="407"/>
      <c r="C38" s="357"/>
      <c r="D38" s="475" t="str">
        <f>'China•Chine'!D38</f>
        <v>net delivered selling value (CAD)</v>
      </c>
      <c r="E38" s="475"/>
      <c r="F38" s="475"/>
      <c r="G38" s="155"/>
      <c r="H38" s="155"/>
      <c r="I38" s="155"/>
      <c r="J38" s="155"/>
      <c r="K38" s="155"/>
      <c r="L38" s="103"/>
      <c r="M38" s="74"/>
      <c r="O38" s="31"/>
      <c r="P38" s="31"/>
    </row>
    <row r="39" spans="1:16" ht="15" thickBot="1" x14ac:dyDescent="0.35">
      <c r="B39" s="485"/>
      <c r="C39" s="486"/>
      <c r="D39" s="497" t="str">
        <f>'China•Chine'!D39</f>
        <v>$ / Watt</v>
      </c>
      <c r="E39" s="497"/>
      <c r="F39" s="497"/>
      <c r="G39" s="209" t="str">
        <f>IF(G37=0,"-",G38/G37)</f>
        <v>-</v>
      </c>
      <c r="H39" s="209" t="str">
        <f>IF(H37=0,"-",H38/H37)</f>
        <v>-</v>
      </c>
      <c r="I39" s="209" t="str">
        <f>IF(I37=0,"-",I38/I37)</f>
        <v>-</v>
      </c>
      <c r="J39" s="209" t="str">
        <f>IF(J37=0,"-",J38/J37)</f>
        <v>-</v>
      </c>
      <c r="K39" s="209" t="str">
        <f>IF(K37=0,"-",K38/K37)</f>
        <v>-</v>
      </c>
      <c r="L39" s="103"/>
      <c r="M39" s="74"/>
      <c r="O39" s="57"/>
      <c r="P39" s="31"/>
    </row>
    <row r="40" spans="1:16" ht="14.4" customHeight="1" thickBot="1" x14ac:dyDescent="0.35">
      <c r="B40" s="493" t="str">
        <f>'China•Chine'!B40</f>
        <v>Sales to retailers in Canada</v>
      </c>
      <c r="C40" s="494"/>
      <c r="D40" s="477" t="str">
        <f>D34</f>
        <v>Watts</v>
      </c>
      <c r="E40" s="477"/>
      <c r="F40" s="477"/>
      <c r="G40" s="155"/>
      <c r="H40" s="155"/>
      <c r="I40" s="155"/>
      <c r="J40" s="155"/>
      <c r="K40" s="155"/>
      <c r="L40" s="103"/>
      <c r="M40" s="74"/>
      <c r="O40" s="31" t="str">
        <f>"Sales to "&amp;Variables!$B$28&amp;" in Canada"</f>
        <v>Sales to retailers in Canada</v>
      </c>
      <c r="P40" s="31" t="str">
        <f>"Ventes aux "&amp;Variables!$C$28&amp;" au Canada"</f>
        <v>Ventes aux détaillants au Canada</v>
      </c>
    </row>
    <row r="41" spans="1:16" ht="15" thickBot="1" x14ac:dyDescent="0.35">
      <c r="B41" s="407"/>
      <c r="C41" s="357"/>
      <c r="D41" s="477" t="str">
        <f t="shared" ref="D41:D42" si="0">D35</f>
        <v>net delivered selling value (CAD)</v>
      </c>
      <c r="E41" s="477"/>
      <c r="F41" s="477"/>
      <c r="G41" s="155"/>
      <c r="H41" s="155"/>
      <c r="I41" s="155"/>
      <c r="J41" s="155"/>
      <c r="K41" s="155"/>
      <c r="L41" s="103"/>
      <c r="M41" s="74"/>
      <c r="O41" s="31"/>
      <c r="P41" s="31"/>
    </row>
    <row r="42" spans="1:16" ht="15" customHeight="1" thickBot="1" x14ac:dyDescent="0.35">
      <c r="B42" s="485"/>
      <c r="C42" s="486"/>
      <c r="D42" s="477" t="str">
        <f t="shared" si="0"/>
        <v>$ / Watt</v>
      </c>
      <c r="E42" s="477"/>
      <c r="F42" s="477"/>
      <c r="G42" s="209" t="str">
        <f>IF(G40=0,"-",G41/G40)</f>
        <v>-</v>
      </c>
      <c r="H42" s="209" t="str">
        <f>IF(H40=0,"-",H41/H40)</f>
        <v>-</v>
      </c>
      <c r="I42" s="209" t="str">
        <f>IF(I40=0,"-",I41/I40)</f>
        <v>-</v>
      </c>
      <c r="J42" s="209" t="str">
        <f>IF(J40=0,"-",J41/J40)</f>
        <v>-</v>
      </c>
      <c r="K42" s="209" t="str">
        <f>IF(K40=0,"-",K41/K40)</f>
        <v>-</v>
      </c>
      <c r="L42" s="103"/>
      <c r="M42" s="74"/>
      <c r="O42" s="57"/>
      <c r="P42" s="31"/>
    </row>
    <row r="43" spans="1:16" ht="14.4" customHeight="1" x14ac:dyDescent="0.3">
      <c r="B43" s="353" t="str">
        <f>'China•Chine'!B43</f>
        <v>Total sales of imports in Canada</v>
      </c>
      <c r="C43" s="354"/>
      <c r="D43" s="482" t="str">
        <f>'China•Chine'!D43</f>
        <v>Watts</v>
      </c>
      <c r="E43" s="482"/>
      <c r="F43" s="482"/>
      <c r="G43" s="157">
        <f>G34+G37+G40</f>
        <v>0</v>
      </c>
      <c r="H43" s="157">
        <f t="shared" ref="H43:K43" si="1">H34+H37+H40</f>
        <v>0</v>
      </c>
      <c r="I43" s="157">
        <f t="shared" si="1"/>
        <v>0</v>
      </c>
      <c r="J43" s="157">
        <f t="shared" si="1"/>
        <v>0</v>
      </c>
      <c r="K43" s="157">
        <f t="shared" si="1"/>
        <v>0</v>
      </c>
      <c r="L43" s="130"/>
      <c r="M43" s="74"/>
    </row>
    <row r="44" spans="1:16" x14ac:dyDescent="0.3">
      <c r="B44" s="527"/>
      <c r="C44" s="528"/>
      <c r="D44" s="483" t="str">
        <f>'China•Chine'!D44</f>
        <v>net delivered selling value (CAD)</v>
      </c>
      <c r="E44" s="483"/>
      <c r="F44" s="483"/>
      <c r="G44" s="158">
        <f t="shared" ref="G44:K44" si="2">G35+G38+G41</f>
        <v>0</v>
      </c>
      <c r="H44" s="158">
        <f t="shared" si="2"/>
        <v>0</v>
      </c>
      <c r="I44" s="158">
        <f t="shared" si="2"/>
        <v>0</v>
      </c>
      <c r="J44" s="158">
        <f t="shared" si="2"/>
        <v>0</v>
      </c>
      <c r="K44" s="158">
        <f t="shared" si="2"/>
        <v>0</v>
      </c>
      <c r="L44" s="130"/>
      <c r="M44" s="74"/>
    </row>
    <row r="45" spans="1:16" x14ac:dyDescent="0.3">
      <c r="B45" s="529"/>
      <c r="C45" s="530"/>
      <c r="D45" s="483" t="str">
        <f>'China•Chine'!D45</f>
        <v>$ / Watt</v>
      </c>
      <c r="E45" s="483"/>
      <c r="F45" s="483"/>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'China•Chine'!B49</f>
        <v>Provide the average percentage of net delivered selling values that is represented by delivery costs.</v>
      </c>
      <c r="C49" s="504"/>
      <c r="D49" s="504"/>
      <c r="E49" s="504"/>
      <c r="F49" s="504"/>
      <c r="G49" s="504"/>
      <c r="H49" s="504"/>
      <c r="I49" s="504"/>
      <c r="J49" s="504"/>
      <c r="K49" s="504"/>
      <c r="L49" s="505"/>
      <c r="M49" s="59"/>
      <c r="N49" s="59"/>
      <c r="O49" s="74"/>
      <c r="P49" s="74"/>
      <c r="Q49" s="31"/>
      <c r="R49" s="59"/>
      <c r="S49" s="59"/>
      <c r="T49" s="59"/>
      <c r="U49" s="59"/>
      <c r="V49" s="59"/>
    </row>
    <row r="50" spans="1:22" s="9" customFormat="1" x14ac:dyDescent="0.3">
      <c r="A50" s="7"/>
      <c r="B50" s="479" t="str">
        <f>'China•Chine'!B50</f>
        <v>Note - Only complete this question if your firm sold the goods between January 1, 2023, and June 30, 2026.</v>
      </c>
      <c r="C50" s="504"/>
      <c r="D50" s="504"/>
      <c r="E50" s="504"/>
      <c r="F50" s="504"/>
      <c r="G50" s="504"/>
      <c r="H50" s="504"/>
      <c r="I50" s="504"/>
      <c r="J50" s="504"/>
      <c r="K50" s="504"/>
      <c r="L50" s="505"/>
      <c r="M50" s="59"/>
      <c r="N50" s="59"/>
      <c r="O50" s="18"/>
      <c r="P50" s="74"/>
      <c r="Q50" s="31"/>
      <c r="R50" s="59"/>
      <c r="S50" s="59"/>
      <c r="T50" s="59"/>
      <c r="U50" s="59"/>
      <c r="V50" s="59"/>
    </row>
    <row r="51" spans="1:22" x14ac:dyDescent="0.3">
      <c r="B51" s="489"/>
      <c r="C51" s="490"/>
      <c r="D51" s="490"/>
      <c r="E51" s="490"/>
      <c r="F51" s="490"/>
      <c r="G51" s="321"/>
      <c r="H51" s="321"/>
      <c r="I51" s="321"/>
      <c r="J51" s="321"/>
      <c r="K51" s="321"/>
      <c r="L51" s="322"/>
      <c r="M51" s="59"/>
      <c r="N51" s="59"/>
      <c r="Q51" s="57"/>
      <c r="R51" s="59"/>
      <c r="S51" s="59"/>
      <c r="T51" s="59"/>
      <c r="U51" s="59"/>
      <c r="V51" s="59"/>
    </row>
    <row r="52" spans="1:22" x14ac:dyDescent="0.3">
      <c r="B52" s="95"/>
      <c r="C52" s="117"/>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118"/>
      <c r="D53" s="474"/>
      <c r="E53" s="474"/>
      <c r="F53" s="474"/>
      <c r="G53" s="474"/>
      <c r="H53" s="473"/>
      <c r="I53" s="74"/>
      <c r="J53" s="59"/>
      <c r="K53" s="59"/>
      <c r="L53" s="58"/>
      <c r="M53" s="59"/>
      <c r="N53" s="59"/>
      <c r="Q53" s="57"/>
      <c r="R53" s="59"/>
      <c r="S53" s="59"/>
      <c r="T53" s="59"/>
      <c r="U53" s="59"/>
      <c r="V53" s="59"/>
    </row>
    <row r="54" spans="1:22" x14ac:dyDescent="0.3">
      <c r="B54" s="120"/>
      <c r="C54" s="119" t="str">
        <f>'China•Chine'!C54</f>
        <v>Delivery Cost (%)</v>
      </c>
      <c r="D54" s="159"/>
      <c r="E54" s="159"/>
      <c r="F54" s="159"/>
      <c r="G54" s="159"/>
      <c r="H54" s="159"/>
      <c r="I54" s="74"/>
      <c r="J54" s="59"/>
      <c r="K54" s="59"/>
      <c r="L54" s="58"/>
      <c r="M54" s="59"/>
      <c r="N54" s="59"/>
      <c r="Q54" s="57"/>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ht="14.25" customHeight="1" x14ac:dyDescent="0.3">
      <c r="B56" s="479" t="str">
        <f>'China•Chine'!B56</f>
        <v>If the percentages changed between periods, please provide the reason.</v>
      </c>
      <c r="C56" s="480"/>
      <c r="D56" s="480"/>
      <c r="E56" s="480"/>
      <c r="F56" s="480"/>
      <c r="G56" s="480"/>
      <c r="H56" s="480"/>
      <c r="I56" s="480"/>
      <c r="J56" s="480"/>
      <c r="K56" s="480"/>
      <c r="L56" s="481"/>
      <c r="M56" s="59"/>
      <c r="N56" s="59"/>
      <c r="Q56" s="31"/>
      <c r="R56" s="59"/>
      <c r="S56" s="59"/>
      <c r="T56" s="59"/>
      <c r="U56" s="59"/>
      <c r="V56" s="59"/>
    </row>
    <row r="57" spans="1:22" x14ac:dyDescent="0.3">
      <c r="B57" s="174"/>
      <c r="C57" s="105"/>
      <c r="D57" s="105"/>
      <c r="E57" s="105"/>
      <c r="F57" s="105"/>
      <c r="G57" s="105"/>
      <c r="H57" s="105"/>
      <c r="I57" s="105"/>
      <c r="J57" s="105"/>
      <c r="K57" s="105"/>
      <c r="L57" s="106"/>
      <c r="M57" s="59"/>
      <c r="N57" s="59"/>
      <c r="Q57" s="31"/>
      <c r="R57" s="59"/>
      <c r="S57" s="59"/>
      <c r="T57" s="59"/>
      <c r="U57" s="59"/>
      <c r="V57" s="59"/>
    </row>
    <row r="58" spans="1:22" x14ac:dyDescent="0.3">
      <c r="B58" s="501"/>
      <c r="C58" s="502"/>
      <c r="D58" s="502"/>
      <c r="E58" s="502"/>
      <c r="F58" s="502"/>
      <c r="G58" s="502"/>
      <c r="H58" s="502"/>
      <c r="I58" s="502"/>
      <c r="J58" s="502"/>
      <c r="K58" s="502"/>
      <c r="L58" s="503"/>
      <c r="M58" s="59"/>
      <c r="N58" s="59"/>
      <c r="Q58" s="31"/>
      <c r="R58" s="59"/>
      <c r="S58" s="59"/>
      <c r="T58" s="59"/>
      <c r="U58" s="59"/>
      <c r="V58" s="59"/>
    </row>
    <row r="59" spans="1:22" x14ac:dyDescent="0.3">
      <c r="B59" s="501"/>
      <c r="C59" s="502"/>
      <c r="D59" s="502"/>
      <c r="E59" s="502"/>
      <c r="F59" s="502"/>
      <c r="G59" s="502"/>
      <c r="H59" s="502"/>
      <c r="I59" s="502"/>
      <c r="J59" s="502"/>
      <c r="K59" s="502"/>
      <c r="L59" s="503"/>
      <c r="M59" s="59"/>
      <c r="N59" s="59"/>
      <c r="Q59" s="31"/>
      <c r="R59" s="59"/>
      <c r="S59" s="59"/>
      <c r="T59" s="59"/>
      <c r="U59" s="59"/>
      <c r="V59" s="59"/>
    </row>
    <row r="60" spans="1:22" x14ac:dyDescent="0.3">
      <c r="B60" s="501"/>
      <c r="C60" s="502"/>
      <c r="D60" s="502"/>
      <c r="E60" s="502"/>
      <c r="F60" s="502"/>
      <c r="G60" s="502"/>
      <c r="H60" s="502"/>
      <c r="I60" s="502"/>
      <c r="J60" s="502"/>
      <c r="K60" s="502"/>
      <c r="L60" s="503"/>
      <c r="M60" s="59"/>
      <c r="N60" s="59"/>
      <c r="Q60" s="31"/>
      <c r="R60" s="59"/>
      <c r="S60" s="59"/>
      <c r="T60" s="59"/>
      <c r="U60" s="59"/>
      <c r="V60" s="59"/>
    </row>
    <row r="61" spans="1:22" x14ac:dyDescent="0.3">
      <c r="B61" s="501"/>
      <c r="C61" s="502"/>
      <c r="D61" s="502"/>
      <c r="E61" s="502"/>
      <c r="F61" s="502"/>
      <c r="G61" s="502"/>
      <c r="H61" s="502"/>
      <c r="I61" s="502"/>
      <c r="J61" s="502"/>
      <c r="K61" s="502"/>
      <c r="L61" s="503"/>
      <c r="M61" s="59"/>
      <c r="N61" s="59"/>
      <c r="Q61" s="31"/>
      <c r="R61" s="59"/>
      <c r="S61" s="59"/>
      <c r="T61" s="59"/>
      <c r="U61" s="59"/>
      <c r="V61" s="59"/>
    </row>
    <row r="62" spans="1:22" x14ac:dyDescent="0.3">
      <c r="B62" s="501"/>
      <c r="C62" s="502"/>
      <c r="D62" s="502"/>
      <c r="E62" s="502"/>
      <c r="F62" s="502"/>
      <c r="G62" s="502"/>
      <c r="H62" s="502"/>
      <c r="I62" s="502"/>
      <c r="J62" s="502"/>
      <c r="K62" s="502"/>
      <c r="L62" s="503"/>
      <c r="M62" s="59"/>
      <c r="N62" s="59"/>
      <c r="Q62" s="31"/>
      <c r="R62" s="59"/>
      <c r="S62" s="59"/>
      <c r="T62" s="59"/>
      <c r="U62" s="59"/>
      <c r="V62" s="59"/>
    </row>
    <row r="63" spans="1:22" x14ac:dyDescent="0.3">
      <c r="B63" s="501"/>
      <c r="C63" s="502"/>
      <c r="D63" s="502"/>
      <c r="E63" s="502"/>
      <c r="F63" s="502"/>
      <c r="G63" s="502"/>
      <c r="H63" s="502"/>
      <c r="I63" s="502"/>
      <c r="J63" s="502"/>
      <c r="K63" s="502"/>
      <c r="L63" s="503"/>
      <c r="M63" s="59"/>
      <c r="N63" s="59"/>
      <c r="Q63" s="59"/>
      <c r="R63" s="59"/>
      <c r="S63" s="59"/>
      <c r="T63" s="59"/>
      <c r="U63" s="59"/>
      <c r="V63" s="59"/>
    </row>
    <row r="64" spans="1:22" s="68" customFormat="1" x14ac:dyDescent="0.3">
      <c r="A64" s="108"/>
      <c r="B64" s="501"/>
      <c r="C64" s="502"/>
      <c r="D64" s="502"/>
      <c r="E64" s="502"/>
      <c r="F64" s="502"/>
      <c r="G64" s="502"/>
      <c r="H64" s="502"/>
      <c r="I64" s="502"/>
      <c r="J64" s="502"/>
      <c r="K64" s="502"/>
      <c r="L64" s="503"/>
      <c r="N64" s="109"/>
      <c r="O64" s="74"/>
      <c r="P64" s="74"/>
    </row>
    <row r="65" spans="1:16" s="68" customFormat="1" x14ac:dyDescent="0.3">
      <c r="A65" s="108"/>
      <c r="B65" s="501"/>
      <c r="C65" s="502"/>
      <c r="D65" s="502"/>
      <c r="E65" s="502"/>
      <c r="F65" s="502"/>
      <c r="G65" s="502"/>
      <c r="H65" s="502"/>
      <c r="I65" s="502"/>
      <c r="J65" s="502"/>
      <c r="K65" s="502"/>
      <c r="L65" s="503"/>
      <c r="N65" s="109"/>
    </row>
    <row r="66" spans="1:16" s="68" customFormat="1" x14ac:dyDescent="0.3">
      <c r="A66" s="108"/>
      <c r="B66" s="184"/>
      <c r="C66" s="185"/>
      <c r="D66" s="185"/>
      <c r="E66" s="185"/>
      <c r="F66" s="185"/>
      <c r="G66" s="185"/>
      <c r="H66" s="185"/>
      <c r="I66" s="185"/>
      <c r="J66" s="185"/>
      <c r="K66" s="185"/>
      <c r="L66" s="186"/>
      <c r="N66" s="109"/>
    </row>
    <row r="67" spans="1:16" s="68" customFormat="1" x14ac:dyDescent="0.3">
      <c r="A67" s="108"/>
      <c r="B67" s="4"/>
      <c r="C67" s="59"/>
      <c r="D67" s="59"/>
      <c r="E67" s="59"/>
      <c r="F67" s="59"/>
      <c r="G67" s="59"/>
      <c r="H67" s="59"/>
      <c r="I67" s="59"/>
      <c r="J67" s="59"/>
      <c r="K67" s="59"/>
      <c r="L67" s="59"/>
      <c r="N67" s="109"/>
      <c r="O67" s="74"/>
      <c r="P67" s="74"/>
    </row>
    <row r="68" spans="1:16" s="68" customFormat="1" x14ac:dyDescent="0.3">
      <c r="A68" s="108"/>
      <c r="B68" s="4"/>
      <c r="C68" s="59"/>
      <c r="D68" s="59"/>
      <c r="E68" s="59"/>
      <c r="F68" s="59"/>
      <c r="G68" s="59"/>
      <c r="H68" s="59"/>
      <c r="I68" s="59"/>
      <c r="J68" s="59"/>
      <c r="K68" s="59"/>
      <c r="L68" s="59"/>
      <c r="N68" s="109"/>
      <c r="O68" s="9"/>
      <c r="P68" s="9"/>
    </row>
    <row r="70" spans="1:16" x14ac:dyDescent="0.3">
      <c r="O70" s="9"/>
      <c r="P70" s="9"/>
    </row>
  </sheetData>
  <sheetProtection algorithmName="SHA-512" hashValue="APbiNiWhHCCU1jtJ5ttiLsO2NcnJ5eKywO9UhgHCfg9V7LHIyC0wiIXWAUl4Kl7b57F3RyWpvftr91WIyQ4Rsw==" saltValue="CrDoLq58DjvtpXMxT/819w==" spinCount="100000" sheet="1" objects="1" scenarios="1" selectLockedCells="1"/>
  <mergeCells count="55">
    <mergeCell ref="B18:L18"/>
    <mergeCell ref="B4:L4"/>
    <mergeCell ref="B5:L5"/>
    <mergeCell ref="B6:L6"/>
    <mergeCell ref="B8:L8"/>
    <mergeCell ref="B9:L9"/>
    <mergeCell ref="B10:L10"/>
    <mergeCell ref="B12:L12"/>
    <mergeCell ref="B13:L14"/>
    <mergeCell ref="B15:L15"/>
    <mergeCell ref="B16:L16"/>
    <mergeCell ref="B17:L17"/>
    <mergeCell ref="B33:K33"/>
    <mergeCell ref="B20:L20"/>
    <mergeCell ref="B21:L21"/>
    <mergeCell ref="B23:F23"/>
    <mergeCell ref="G23:K23"/>
    <mergeCell ref="G27:G28"/>
    <mergeCell ref="H27:H28"/>
    <mergeCell ref="I27:I28"/>
    <mergeCell ref="J27:J28"/>
    <mergeCell ref="K27:K28"/>
    <mergeCell ref="B29:K29"/>
    <mergeCell ref="B30:C32"/>
    <mergeCell ref="D30:F30"/>
    <mergeCell ref="D31:F31"/>
    <mergeCell ref="D32:F32"/>
    <mergeCell ref="B34:C36"/>
    <mergeCell ref="D34:F34"/>
    <mergeCell ref="D35:F35"/>
    <mergeCell ref="D36:F36"/>
    <mergeCell ref="B37:C39"/>
    <mergeCell ref="D37:F37"/>
    <mergeCell ref="D38:F38"/>
    <mergeCell ref="D39:F39"/>
    <mergeCell ref="B40:C42"/>
    <mergeCell ref="D40:F40"/>
    <mergeCell ref="D41:F41"/>
    <mergeCell ref="D42:F42"/>
    <mergeCell ref="B43:C45"/>
    <mergeCell ref="D43:F43"/>
    <mergeCell ref="D44:F44"/>
    <mergeCell ref="D45:F45"/>
    <mergeCell ref="B56:L56"/>
    <mergeCell ref="B58:L65"/>
    <mergeCell ref="D46:E46"/>
    <mergeCell ref="B47:L47"/>
    <mergeCell ref="B49:L49"/>
    <mergeCell ref="B50:L50"/>
    <mergeCell ref="B51:L51"/>
    <mergeCell ref="D52:D53"/>
    <mergeCell ref="E52:E53"/>
    <mergeCell ref="F52:F53"/>
    <mergeCell ref="G52:G53"/>
    <mergeCell ref="H52:H53"/>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3:G25" xr:uid="{4834E324-CF2E-4EB1-BA43-3876548CE1C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2:K45 F46:J46 G32:K32 G36:K36 G39:K39" xr:uid="{0FF52162-6C8B-4C49-A005-5A377754F1BA}">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xr:uid="{B97D1D9B-CFDE-4216-A028-F85F8BB2AB56}">
      <formula1>1001</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54:H54 G37:K38 G30:K31 G34:K35 G40:K41" xr:uid="{CCC46EA9-4DDE-476F-847A-D92F6457CB32}">
      <formula1>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DD64C-8543-416A-865C-E35B787AF2F5}">
  <sheetPr>
    <tabColor rgb="FF92D050"/>
    <pageSetUpPr fitToPage="1"/>
  </sheetPr>
  <dimension ref="A2:V70"/>
  <sheetViews>
    <sheetView showGridLines="0" zoomScaleNormal="100" zoomScaleSheetLayoutView="98"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7" width="9.44140625" style="74" hidden="1" customWidth="1"/>
    <col min="18" max="16384" width="9.44140625" style="74"/>
  </cols>
  <sheetData>
    <row r="2" spans="1:16" x14ac:dyDescent="0.3">
      <c r="B2" s="10" t="str">
        <f>Pro!B2</f>
        <v>PROTECTED</v>
      </c>
      <c r="C2" s="10"/>
      <c r="O2" s="9"/>
      <c r="P2" s="9"/>
    </row>
    <row r="3" spans="1:16" x14ac:dyDescent="0.3">
      <c r="B3" s="12"/>
      <c r="C3" s="12"/>
      <c r="O3" s="2"/>
      <c r="P3" s="2"/>
    </row>
    <row r="4" spans="1:16" s="2" customFormat="1" x14ac:dyDescent="0.3">
      <c r="A4" s="4"/>
      <c r="B4" s="405" t="str">
        <f>Info!B4</f>
        <v>IMPORTERS' QUESTIONNAIRE</v>
      </c>
      <c r="C4" s="405"/>
      <c r="D4" s="405"/>
      <c r="E4" s="405"/>
      <c r="F4" s="405"/>
      <c r="G4" s="405"/>
      <c r="H4" s="405"/>
      <c r="I4" s="405"/>
      <c r="J4" s="405"/>
      <c r="K4" s="405"/>
      <c r="L4" s="405"/>
      <c r="M4" s="22"/>
      <c r="N4" s="22"/>
      <c r="O4" s="20"/>
      <c r="P4" s="20"/>
    </row>
    <row r="5" spans="1:16" s="2" customFormat="1" x14ac:dyDescent="0.3">
      <c r="A5" s="4"/>
      <c r="B5" s="405" t="str">
        <f>Info!B5</f>
        <v>RR-2025-008</v>
      </c>
      <c r="C5" s="405"/>
      <c r="D5" s="405"/>
      <c r="E5" s="405"/>
      <c r="F5" s="405"/>
      <c r="G5" s="405"/>
      <c r="H5" s="405"/>
      <c r="I5" s="405"/>
      <c r="J5" s="405"/>
      <c r="K5" s="405"/>
      <c r="L5" s="405"/>
      <c r="M5" s="22"/>
      <c r="N5" s="22"/>
      <c r="O5" s="20"/>
      <c r="P5" s="20"/>
    </row>
    <row r="6" spans="1:16" s="6" customFormat="1" x14ac:dyDescent="0.3">
      <c r="A6" s="4"/>
      <c r="B6" s="405" t="str">
        <f>Info!B6</f>
        <v>PHOTOVOLTAIC MODULES AND LAMINATES</v>
      </c>
      <c r="C6" s="405"/>
      <c r="D6" s="405"/>
      <c r="E6" s="405"/>
      <c r="F6" s="405"/>
      <c r="G6" s="405"/>
      <c r="H6" s="405"/>
      <c r="I6" s="405"/>
      <c r="J6" s="405"/>
      <c r="K6" s="405"/>
      <c r="L6" s="405"/>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'China•Chine'!B18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c r="P18" s="15"/>
    </row>
    <row r="19" spans="1:16" s="6" customFormat="1" x14ac:dyDescent="0.3">
      <c r="A19" s="4"/>
      <c r="B19" s="14"/>
      <c r="C19" s="14"/>
      <c r="D19" s="3"/>
      <c r="E19" s="3"/>
      <c r="F19" s="3"/>
      <c r="G19" s="3"/>
      <c r="H19" s="3"/>
      <c r="I19" s="3"/>
      <c r="J19" s="3"/>
      <c r="K19" s="3"/>
      <c r="L19" s="3"/>
      <c r="O19" s="15"/>
      <c r="P19" s="15"/>
    </row>
    <row r="20" spans="1:16" x14ac:dyDescent="0.3">
      <c r="B20" s="251" t="str">
        <f>'China•Chine'!B20</f>
        <v>IMPORTS AND SALES</v>
      </c>
      <c r="C20" s="252"/>
      <c r="D20" s="252"/>
      <c r="E20" s="252"/>
      <c r="F20" s="252"/>
      <c r="G20" s="252"/>
      <c r="H20" s="252"/>
      <c r="I20" s="252"/>
      <c r="J20" s="252"/>
      <c r="K20" s="252"/>
      <c r="L20" s="253"/>
      <c r="M20" s="74"/>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31.95" customHeight="1" x14ac:dyDescent="0.3">
      <c r="B23" s="266" t="str">
        <f>'US•ÉU'!$B$23</f>
        <v xml:space="preserve">Provide your firm's imports and sales of imports of the goods originating in: </v>
      </c>
      <c r="C23" s="267"/>
      <c r="D23" s="267"/>
      <c r="E23" s="267"/>
      <c r="F23" s="267"/>
      <c r="G23" s="534" t="str">
        <f>IF(Intro!$G$21="English",Variables!B37,Variables!C37)</f>
        <v>Other Countries</v>
      </c>
      <c r="H23" s="535"/>
      <c r="I23" s="535"/>
      <c r="J23" s="535"/>
      <c r="K23" s="536"/>
      <c r="L23" s="100"/>
      <c r="M23" s="74"/>
      <c r="O23" s="74" t="s">
        <v>423</v>
      </c>
      <c r="P23" s="74" t="s">
        <v>424</v>
      </c>
    </row>
    <row r="24" spans="1:16" x14ac:dyDescent="0.3">
      <c r="B24" s="210" t="str">
        <f>IF(Intro!$G$21="English",O24,P24)</f>
        <v xml:space="preserve">Other countries include: </v>
      </c>
      <c r="C24" s="211"/>
      <c r="D24" s="531"/>
      <c r="E24" s="532"/>
      <c r="F24" s="532"/>
      <c r="G24" s="532"/>
      <c r="H24" s="532"/>
      <c r="I24" s="532"/>
      <c r="J24" s="532"/>
      <c r="K24" s="533"/>
      <c r="L24" s="103"/>
      <c r="M24" s="74"/>
      <c r="O24" s="74" t="s">
        <v>296</v>
      </c>
      <c r="P24" s="74" t="s">
        <v>297</v>
      </c>
    </row>
    <row r="25" spans="1:16" x14ac:dyDescent="0.3">
      <c r="B25" s="210"/>
      <c r="C25" s="211"/>
      <c r="D25" s="235"/>
      <c r="E25" s="235"/>
      <c r="F25" s="235"/>
      <c r="G25" s="235"/>
      <c r="H25" s="235"/>
      <c r="I25" s="235"/>
      <c r="J25" s="235"/>
      <c r="K25" s="235"/>
      <c r="L25" s="103"/>
      <c r="M25" s="74"/>
    </row>
    <row r="26" spans="1:16" x14ac:dyDescent="0.3">
      <c r="B26" s="16"/>
      <c r="C26" s="26"/>
      <c r="D26" s="27"/>
      <c r="E26" s="27"/>
      <c r="F26" s="27"/>
      <c r="G26" s="27"/>
      <c r="H26" s="27"/>
      <c r="I26" s="27"/>
      <c r="J26" s="27"/>
      <c r="K26" s="27"/>
      <c r="L26" s="17"/>
      <c r="M26" s="74"/>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18"/>
    </row>
    <row r="29" spans="1:16" x14ac:dyDescent="0.3">
      <c r="B29" s="487" t="str">
        <f>'China•Chine'!B29</f>
        <v xml:space="preserve">Imports </v>
      </c>
      <c r="C29" s="488"/>
      <c r="D29" s="488"/>
      <c r="E29" s="488"/>
      <c r="F29" s="488"/>
      <c r="G29" s="488"/>
      <c r="H29" s="488"/>
      <c r="I29" s="488"/>
      <c r="J29" s="488"/>
      <c r="K29" s="488"/>
      <c r="L29" s="103"/>
      <c r="M29" s="74"/>
      <c r="O29" s="24"/>
      <c r="P29" s="9"/>
    </row>
    <row r="30" spans="1:16" x14ac:dyDescent="0.3">
      <c r="B30" s="478" t="str">
        <f>'China•Chine'!B30</f>
        <v xml:space="preserve">Imports </v>
      </c>
      <c r="C30" s="344"/>
      <c r="D30" s="475" t="str">
        <f>'China•Chine'!D30</f>
        <v>Watts</v>
      </c>
      <c r="E30" s="475"/>
      <c r="F30" s="475"/>
      <c r="G30" s="155"/>
      <c r="H30" s="155"/>
      <c r="I30" s="155"/>
      <c r="J30" s="155"/>
      <c r="K30" s="155"/>
      <c r="L30" s="103"/>
      <c r="M30" s="74"/>
    </row>
    <row r="31" spans="1:16" x14ac:dyDescent="0.3">
      <c r="B31" s="478"/>
      <c r="C31" s="344"/>
      <c r="D31" s="475" t="str">
        <f>'China•Chine'!D31</f>
        <v>net delivered purchase value (CAD)</v>
      </c>
      <c r="E31" s="475"/>
      <c r="F31" s="475"/>
      <c r="G31" s="155"/>
      <c r="H31" s="155"/>
      <c r="I31" s="155"/>
      <c r="J31" s="155"/>
      <c r="K31" s="155"/>
      <c r="L31" s="103"/>
      <c r="M31" s="74"/>
    </row>
    <row r="32" spans="1:16" x14ac:dyDescent="0.3">
      <c r="B32" s="478"/>
      <c r="C32" s="344"/>
      <c r="D32" s="475" t="str">
        <f>'China•Chine'!D32</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'China•Chine'!B33</f>
        <v>Sales of imports in Canada</v>
      </c>
      <c r="C33" s="488"/>
      <c r="D33" s="488"/>
      <c r="E33" s="488"/>
      <c r="F33" s="488"/>
      <c r="G33" s="488"/>
      <c r="H33" s="488"/>
      <c r="I33" s="488"/>
      <c r="J33" s="488"/>
      <c r="K33" s="488"/>
      <c r="L33" s="103"/>
      <c r="M33" s="74"/>
      <c r="O33" s="73"/>
    </row>
    <row r="34" spans="1:16" x14ac:dyDescent="0.3">
      <c r="B34" s="407" t="str">
        <f>'China•Chine'!B34</f>
        <v>Sales to distributors in Canada</v>
      </c>
      <c r="C34" s="357"/>
      <c r="D34" s="475" t="str">
        <f>'China•Chine'!D34</f>
        <v>Watts</v>
      </c>
      <c r="E34" s="475"/>
      <c r="F34" s="475"/>
      <c r="G34" s="155"/>
      <c r="H34" s="155"/>
      <c r="I34" s="155"/>
      <c r="J34" s="155"/>
      <c r="K34" s="155"/>
      <c r="L34" s="103"/>
      <c r="M34" s="74"/>
    </row>
    <row r="35" spans="1:16" x14ac:dyDescent="0.3">
      <c r="B35" s="407"/>
      <c r="C35" s="357"/>
      <c r="D35" s="475" t="str">
        <f>'China•Chine'!D35</f>
        <v>net delivered selling value (CAD)</v>
      </c>
      <c r="E35" s="475"/>
      <c r="F35" s="475"/>
      <c r="G35" s="155"/>
      <c r="H35" s="155"/>
      <c r="I35" s="155"/>
      <c r="J35" s="155"/>
      <c r="K35" s="155"/>
      <c r="L35" s="103"/>
      <c r="M35" s="74"/>
    </row>
    <row r="36" spans="1:16" ht="15" thickBot="1" x14ac:dyDescent="0.35">
      <c r="B36" s="485"/>
      <c r="C36" s="486"/>
      <c r="D36" s="497" t="str">
        <f>'China•Chine'!D36</f>
        <v>$ / Watt</v>
      </c>
      <c r="E36" s="497"/>
      <c r="F36" s="497"/>
      <c r="G36" s="209" t="str">
        <f>IF(G34=0,"-",G35/G34)</f>
        <v>-</v>
      </c>
      <c r="H36" s="209" t="str">
        <f>IF(H34=0,"-",H35/H34)</f>
        <v>-</v>
      </c>
      <c r="I36" s="209" t="str">
        <f>IF(I34=0,"-",I35/I34)</f>
        <v>-</v>
      </c>
      <c r="J36" s="209" t="str">
        <f>IF(J34=0,"-",J35/J34)</f>
        <v>-</v>
      </c>
      <c r="K36" s="209" t="str">
        <f>IF(K34=0,"-",K35/K34)</f>
        <v>-</v>
      </c>
      <c r="L36" s="103"/>
      <c r="M36" s="74"/>
      <c r="O36" s="31"/>
      <c r="P36" s="31"/>
    </row>
    <row r="37" spans="1:16" ht="14.4" customHeight="1" x14ac:dyDescent="0.3">
      <c r="B37" s="493" t="str">
        <f>'China•Chine'!B37</f>
        <v>Sales to end users in Canada</v>
      </c>
      <c r="C37" s="494"/>
      <c r="D37" s="477" t="str">
        <f>'China•Chine'!D37</f>
        <v>Watts</v>
      </c>
      <c r="E37" s="477"/>
      <c r="F37" s="477"/>
      <c r="G37" s="155"/>
      <c r="H37" s="155"/>
      <c r="I37" s="155"/>
      <c r="J37" s="155"/>
      <c r="K37" s="155"/>
      <c r="L37" s="103"/>
      <c r="M37" s="74"/>
      <c r="O37" s="31"/>
      <c r="P37" s="31"/>
    </row>
    <row r="38" spans="1:16" x14ac:dyDescent="0.3">
      <c r="B38" s="407"/>
      <c r="C38" s="357"/>
      <c r="D38" s="475" t="str">
        <f>'China•Chine'!D38</f>
        <v>net delivered selling value (CAD)</v>
      </c>
      <c r="E38" s="475"/>
      <c r="F38" s="475"/>
      <c r="G38" s="155"/>
      <c r="H38" s="155"/>
      <c r="I38" s="155"/>
      <c r="J38" s="155"/>
      <c r="K38" s="155"/>
      <c r="L38" s="103"/>
      <c r="M38" s="74"/>
      <c r="O38" s="31"/>
      <c r="P38" s="31"/>
    </row>
    <row r="39" spans="1:16" ht="15" thickBot="1" x14ac:dyDescent="0.35">
      <c r="B39" s="485"/>
      <c r="C39" s="486"/>
      <c r="D39" s="497" t="str">
        <f>'China•Chine'!D39</f>
        <v>$ / Watt</v>
      </c>
      <c r="E39" s="497"/>
      <c r="F39" s="497"/>
      <c r="G39" s="209" t="str">
        <f>IF(G37=0,"-",G38/G37)</f>
        <v>-</v>
      </c>
      <c r="H39" s="209" t="str">
        <f>IF(H37=0,"-",H38/H37)</f>
        <v>-</v>
      </c>
      <c r="I39" s="209" t="str">
        <f>IF(I37=0,"-",I38/I37)</f>
        <v>-</v>
      </c>
      <c r="J39" s="209" t="str">
        <f>IF(J37=0,"-",J38/J37)</f>
        <v>-</v>
      </c>
      <c r="K39" s="209" t="str">
        <f>IF(K37=0,"-",K38/K37)</f>
        <v>-</v>
      </c>
      <c r="L39" s="103"/>
      <c r="M39" s="74"/>
      <c r="O39" s="57"/>
      <c r="P39" s="31"/>
    </row>
    <row r="40" spans="1:16" ht="14.4" customHeight="1" thickBot="1" x14ac:dyDescent="0.35">
      <c r="B40" s="493" t="str">
        <f>'China•Chine'!B40</f>
        <v>Sales to retailers in Canada</v>
      </c>
      <c r="C40" s="494"/>
      <c r="D40" s="477" t="str">
        <f>D34</f>
        <v>Watts</v>
      </c>
      <c r="E40" s="477"/>
      <c r="F40" s="477"/>
      <c r="G40" s="155"/>
      <c r="H40" s="155"/>
      <c r="I40" s="155"/>
      <c r="J40" s="155"/>
      <c r="K40" s="155"/>
      <c r="L40" s="103"/>
      <c r="M40" s="74"/>
      <c r="O40" s="31" t="str">
        <f>"Sales to "&amp;Variables!$B$28&amp;" in Canada"</f>
        <v>Sales to retailers in Canada</v>
      </c>
      <c r="P40" s="31" t="str">
        <f>"Ventes aux "&amp;Variables!$C$28&amp;" au Canada"</f>
        <v>Ventes aux détaillants au Canada</v>
      </c>
    </row>
    <row r="41" spans="1:16" ht="15" thickBot="1" x14ac:dyDescent="0.35">
      <c r="B41" s="407"/>
      <c r="C41" s="357"/>
      <c r="D41" s="477" t="str">
        <f t="shared" ref="D41:D42" si="0">D35</f>
        <v>net delivered selling value (CAD)</v>
      </c>
      <c r="E41" s="477"/>
      <c r="F41" s="477"/>
      <c r="G41" s="155"/>
      <c r="H41" s="155"/>
      <c r="I41" s="155"/>
      <c r="J41" s="155"/>
      <c r="K41" s="155"/>
      <c r="L41" s="103"/>
      <c r="M41" s="74"/>
      <c r="O41" s="31"/>
      <c r="P41" s="31"/>
    </row>
    <row r="42" spans="1:16" ht="15" customHeight="1" thickBot="1" x14ac:dyDescent="0.35">
      <c r="B42" s="485"/>
      <c r="C42" s="486"/>
      <c r="D42" s="477" t="str">
        <f t="shared" si="0"/>
        <v>$ / Watt</v>
      </c>
      <c r="E42" s="477"/>
      <c r="F42" s="477"/>
      <c r="G42" s="209" t="str">
        <f>IF(G40=0,"-",G41/G40)</f>
        <v>-</v>
      </c>
      <c r="H42" s="209" t="str">
        <f>IF(H40=0,"-",H41/H40)</f>
        <v>-</v>
      </c>
      <c r="I42" s="209" t="str">
        <f>IF(I40=0,"-",I41/I40)</f>
        <v>-</v>
      </c>
      <c r="J42" s="209" t="str">
        <f>IF(J40=0,"-",J41/J40)</f>
        <v>-</v>
      </c>
      <c r="K42" s="209" t="str">
        <f>IF(K40=0,"-",K41/K40)</f>
        <v>-</v>
      </c>
      <c r="L42" s="103"/>
      <c r="M42" s="74"/>
      <c r="O42" s="57"/>
      <c r="P42" s="31"/>
    </row>
    <row r="43" spans="1:16" ht="14.4" customHeight="1" x14ac:dyDescent="0.3">
      <c r="B43" s="353" t="str">
        <f>'China•Chine'!B43</f>
        <v>Total sales of imports in Canada</v>
      </c>
      <c r="C43" s="354"/>
      <c r="D43" s="482" t="str">
        <f>'China•Chine'!D43</f>
        <v>Watts</v>
      </c>
      <c r="E43" s="482"/>
      <c r="F43" s="482"/>
      <c r="G43" s="157">
        <f>G34+G37+G40</f>
        <v>0</v>
      </c>
      <c r="H43" s="157">
        <f t="shared" ref="H43:K43" si="1">H34+H37+H40</f>
        <v>0</v>
      </c>
      <c r="I43" s="157">
        <f t="shared" si="1"/>
        <v>0</v>
      </c>
      <c r="J43" s="157">
        <f t="shared" si="1"/>
        <v>0</v>
      </c>
      <c r="K43" s="157">
        <f t="shared" si="1"/>
        <v>0</v>
      </c>
      <c r="L43" s="130"/>
      <c r="M43" s="74"/>
    </row>
    <row r="44" spans="1:16" x14ac:dyDescent="0.3">
      <c r="B44" s="527"/>
      <c r="C44" s="528"/>
      <c r="D44" s="483" t="str">
        <f>'China•Chine'!D44</f>
        <v>net delivered selling value (CAD)</v>
      </c>
      <c r="E44" s="483"/>
      <c r="F44" s="483"/>
      <c r="G44" s="158">
        <f t="shared" ref="G44:K44" si="2">G35+G38+G41</f>
        <v>0</v>
      </c>
      <c r="H44" s="158">
        <f t="shared" si="2"/>
        <v>0</v>
      </c>
      <c r="I44" s="158">
        <f t="shared" si="2"/>
        <v>0</v>
      </c>
      <c r="J44" s="158">
        <f t="shared" si="2"/>
        <v>0</v>
      </c>
      <c r="K44" s="158">
        <f t="shared" si="2"/>
        <v>0</v>
      </c>
      <c r="L44" s="130"/>
      <c r="M44" s="74"/>
    </row>
    <row r="45" spans="1:16" x14ac:dyDescent="0.3">
      <c r="B45" s="529"/>
      <c r="C45" s="530"/>
      <c r="D45" s="483" t="str">
        <f>'China•Chine'!D45</f>
        <v>$ / Watt</v>
      </c>
      <c r="E45" s="483"/>
      <c r="F45" s="483"/>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'China•Chine'!B49</f>
        <v>Provide the average percentage of net delivered selling values that is represented by delivery costs.</v>
      </c>
      <c r="C49" s="504"/>
      <c r="D49" s="504"/>
      <c r="E49" s="504"/>
      <c r="F49" s="504"/>
      <c r="G49" s="504"/>
      <c r="H49" s="504"/>
      <c r="I49" s="504"/>
      <c r="J49" s="504"/>
      <c r="K49" s="504"/>
      <c r="L49" s="505"/>
      <c r="M49" s="59"/>
      <c r="N49" s="59"/>
      <c r="O49" s="74"/>
      <c r="P49" s="74"/>
      <c r="Q49" s="31"/>
      <c r="R49" s="59"/>
      <c r="S49" s="59"/>
      <c r="T49" s="59"/>
      <c r="U49" s="59"/>
      <c r="V49" s="59"/>
    </row>
    <row r="50" spans="1:22" s="9" customFormat="1" x14ac:dyDescent="0.3">
      <c r="A50" s="7"/>
      <c r="B50" s="479" t="str">
        <f>'China•Chine'!B50</f>
        <v>Note - Only complete this question if your firm sold the goods between January 1, 2023, and June 30, 2026.</v>
      </c>
      <c r="C50" s="504"/>
      <c r="D50" s="504"/>
      <c r="E50" s="504"/>
      <c r="F50" s="504"/>
      <c r="G50" s="504"/>
      <c r="H50" s="504"/>
      <c r="I50" s="504"/>
      <c r="J50" s="504"/>
      <c r="K50" s="504"/>
      <c r="L50" s="505"/>
      <c r="M50" s="59"/>
      <c r="N50" s="59"/>
      <c r="O50" s="18"/>
      <c r="P50" s="74"/>
      <c r="Q50" s="31"/>
      <c r="R50" s="59"/>
      <c r="S50" s="59"/>
      <c r="T50" s="59"/>
      <c r="U50" s="59"/>
      <c r="V50" s="59"/>
    </row>
    <row r="51" spans="1:22" x14ac:dyDescent="0.3">
      <c r="B51" s="489"/>
      <c r="C51" s="490"/>
      <c r="D51" s="490"/>
      <c r="E51" s="490"/>
      <c r="F51" s="490"/>
      <c r="G51" s="321"/>
      <c r="H51" s="321"/>
      <c r="I51" s="321"/>
      <c r="J51" s="321"/>
      <c r="K51" s="321"/>
      <c r="L51" s="322"/>
      <c r="M51" s="59"/>
      <c r="N51" s="59"/>
      <c r="Q51" s="57"/>
      <c r="R51" s="59"/>
      <c r="S51" s="59"/>
      <c r="T51" s="59"/>
      <c r="U51" s="59"/>
      <c r="V51" s="59"/>
    </row>
    <row r="52" spans="1:22" x14ac:dyDescent="0.3">
      <c r="B52" s="95"/>
      <c r="C52" s="117"/>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118"/>
      <c r="D53" s="474"/>
      <c r="E53" s="474"/>
      <c r="F53" s="474"/>
      <c r="G53" s="474"/>
      <c r="H53" s="473"/>
      <c r="I53" s="74"/>
      <c r="J53" s="59"/>
      <c r="K53" s="59"/>
      <c r="L53" s="58"/>
      <c r="M53" s="59"/>
      <c r="N53" s="59"/>
      <c r="Q53" s="57"/>
      <c r="R53" s="59"/>
      <c r="S53" s="59"/>
      <c r="T53" s="59"/>
      <c r="U53" s="59"/>
      <c r="V53" s="59"/>
    </row>
    <row r="54" spans="1:22" x14ac:dyDescent="0.3">
      <c r="B54" s="120"/>
      <c r="C54" s="119" t="str">
        <f>'China•Chine'!C54</f>
        <v>Delivery Cost (%)</v>
      </c>
      <c r="D54" s="159"/>
      <c r="E54" s="159"/>
      <c r="F54" s="159"/>
      <c r="G54" s="159"/>
      <c r="H54" s="159"/>
      <c r="I54" s="74"/>
      <c r="J54" s="59"/>
      <c r="K54" s="59"/>
      <c r="L54" s="58"/>
      <c r="M54" s="59"/>
      <c r="N54" s="59"/>
      <c r="Q54" s="57"/>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ht="14.25" customHeight="1" x14ac:dyDescent="0.3">
      <c r="B56" s="479" t="str">
        <f>'China•Chine'!B56</f>
        <v>If the percentages changed between periods, please provide the reason.</v>
      </c>
      <c r="C56" s="480"/>
      <c r="D56" s="480"/>
      <c r="E56" s="480"/>
      <c r="F56" s="480"/>
      <c r="G56" s="480"/>
      <c r="H56" s="480"/>
      <c r="I56" s="480"/>
      <c r="J56" s="480"/>
      <c r="K56" s="480"/>
      <c r="L56" s="481"/>
      <c r="M56" s="59"/>
      <c r="N56" s="59"/>
      <c r="Q56" s="31"/>
      <c r="R56" s="59"/>
      <c r="S56" s="59"/>
      <c r="T56" s="59"/>
      <c r="U56" s="59"/>
      <c r="V56" s="59"/>
    </row>
    <row r="57" spans="1:22" x14ac:dyDescent="0.3">
      <c r="B57" s="174"/>
      <c r="C57" s="105"/>
      <c r="D57" s="105"/>
      <c r="E57" s="105"/>
      <c r="F57" s="105"/>
      <c r="G57" s="105"/>
      <c r="H57" s="105"/>
      <c r="I57" s="105"/>
      <c r="J57" s="105"/>
      <c r="K57" s="105"/>
      <c r="L57" s="106"/>
      <c r="M57" s="59"/>
      <c r="N57" s="59"/>
      <c r="Q57" s="31"/>
      <c r="R57" s="59"/>
      <c r="S57" s="59"/>
      <c r="T57" s="59"/>
      <c r="U57" s="59"/>
      <c r="V57" s="59"/>
    </row>
    <row r="58" spans="1:22" x14ac:dyDescent="0.3">
      <c r="B58" s="501"/>
      <c r="C58" s="502"/>
      <c r="D58" s="502"/>
      <c r="E58" s="502"/>
      <c r="F58" s="502"/>
      <c r="G58" s="502"/>
      <c r="H58" s="502"/>
      <c r="I58" s="502"/>
      <c r="J58" s="502"/>
      <c r="K58" s="502"/>
      <c r="L58" s="503"/>
      <c r="M58" s="59"/>
      <c r="N58" s="59"/>
      <c r="Q58" s="31"/>
      <c r="R58" s="59"/>
      <c r="S58" s="59"/>
      <c r="T58" s="59"/>
      <c r="U58" s="59"/>
      <c r="V58" s="59"/>
    </row>
    <row r="59" spans="1:22" x14ac:dyDescent="0.3">
      <c r="B59" s="501"/>
      <c r="C59" s="502"/>
      <c r="D59" s="502"/>
      <c r="E59" s="502"/>
      <c r="F59" s="502"/>
      <c r="G59" s="502"/>
      <c r="H59" s="502"/>
      <c r="I59" s="502"/>
      <c r="J59" s="502"/>
      <c r="K59" s="502"/>
      <c r="L59" s="503"/>
      <c r="M59" s="59"/>
      <c r="N59" s="59"/>
      <c r="Q59" s="31"/>
      <c r="R59" s="59"/>
      <c r="S59" s="59"/>
      <c r="T59" s="59"/>
      <c r="U59" s="59"/>
      <c r="V59" s="59"/>
    </row>
    <row r="60" spans="1:22" x14ac:dyDescent="0.3">
      <c r="B60" s="501"/>
      <c r="C60" s="502"/>
      <c r="D60" s="502"/>
      <c r="E60" s="502"/>
      <c r="F60" s="502"/>
      <c r="G60" s="502"/>
      <c r="H60" s="502"/>
      <c r="I60" s="502"/>
      <c r="J60" s="502"/>
      <c r="K60" s="502"/>
      <c r="L60" s="503"/>
      <c r="M60" s="59"/>
      <c r="N60" s="59"/>
      <c r="Q60" s="31"/>
      <c r="R60" s="59"/>
      <c r="S60" s="59"/>
      <c r="T60" s="59"/>
      <c r="U60" s="59"/>
      <c r="V60" s="59"/>
    </row>
    <row r="61" spans="1:22" x14ac:dyDescent="0.3">
      <c r="B61" s="501"/>
      <c r="C61" s="502"/>
      <c r="D61" s="502"/>
      <c r="E61" s="502"/>
      <c r="F61" s="502"/>
      <c r="G61" s="502"/>
      <c r="H61" s="502"/>
      <c r="I61" s="502"/>
      <c r="J61" s="502"/>
      <c r="K61" s="502"/>
      <c r="L61" s="503"/>
      <c r="M61" s="59"/>
      <c r="N61" s="59"/>
      <c r="Q61" s="31"/>
      <c r="R61" s="59"/>
      <c r="S61" s="59"/>
      <c r="T61" s="59"/>
      <c r="U61" s="59"/>
      <c r="V61" s="59"/>
    </row>
    <row r="62" spans="1:22" x14ac:dyDescent="0.3">
      <c r="B62" s="501"/>
      <c r="C62" s="502"/>
      <c r="D62" s="502"/>
      <c r="E62" s="502"/>
      <c r="F62" s="502"/>
      <c r="G62" s="502"/>
      <c r="H62" s="502"/>
      <c r="I62" s="502"/>
      <c r="J62" s="502"/>
      <c r="K62" s="502"/>
      <c r="L62" s="503"/>
      <c r="M62" s="59"/>
      <c r="N62" s="59"/>
      <c r="Q62" s="31"/>
      <c r="R62" s="59"/>
      <c r="S62" s="59"/>
      <c r="T62" s="59"/>
      <c r="U62" s="59"/>
      <c r="V62" s="59"/>
    </row>
    <row r="63" spans="1:22" x14ac:dyDescent="0.3">
      <c r="B63" s="501"/>
      <c r="C63" s="502"/>
      <c r="D63" s="502"/>
      <c r="E63" s="502"/>
      <c r="F63" s="502"/>
      <c r="G63" s="502"/>
      <c r="H63" s="502"/>
      <c r="I63" s="502"/>
      <c r="J63" s="502"/>
      <c r="K63" s="502"/>
      <c r="L63" s="503"/>
      <c r="M63" s="59"/>
      <c r="N63" s="59"/>
      <c r="Q63" s="59"/>
      <c r="R63" s="59"/>
      <c r="S63" s="59"/>
      <c r="T63" s="59"/>
      <c r="U63" s="59"/>
      <c r="V63" s="59"/>
    </row>
    <row r="64" spans="1:22" s="68" customFormat="1" x14ac:dyDescent="0.3">
      <c r="A64" s="108"/>
      <c r="B64" s="501"/>
      <c r="C64" s="502"/>
      <c r="D64" s="502"/>
      <c r="E64" s="502"/>
      <c r="F64" s="502"/>
      <c r="G64" s="502"/>
      <c r="H64" s="502"/>
      <c r="I64" s="502"/>
      <c r="J64" s="502"/>
      <c r="K64" s="502"/>
      <c r="L64" s="503"/>
      <c r="N64" s="109"/>
      <c r="O64" s="74"/>
      <c r="P64" s="74"/>
    </row>
    <row r="65" spans="1:16" s="68" customFormat="1" x14ac:dyDescent="0.3">
      <c r="A65" s="108"/>
      <c r="B65" s="501"/>
      <c r="C65" s="502"/>
      <c r="D65" s="502"/>
      <c r="E65" s="502"/>
      <c r="F65" s="502"/>
      <c r="G65" s="502"/>
      <c r="H65" s="502"/>
      <c r="I65" s="502"/>
      <c r="J65" s="502"/>
      <c r="K65" s="502"/>
      <c r="L65" s="503"/>
      <c r="N65" s="109"/>
    </row>
    <row r="66" spans="1:16" s="68" customFormat="1" x14ac:dyDescent="0.3">
      <c r="A66" s="108"/>
      <c r="B66" s="184"/>
      <c r="C66" s="185"/>
      <c r="D66" s="185"/>
      <c r="E66" s="185"/>
      <c r="F66" s="185"/>
      <c r="G66" s="185"/>
      <c r="H66" s="185"/>
      <c r="I66" s="185"/>
      <c r="J66" s="185"/>
      <c r="K66" s="185"/>
      <c r="L66" s="186"/>
      <c r="N66" s="109"/>
    </row>
    <row r="67" spans="1:16" s="68" customFormat="1" x14ac:dyDescent="0.3">
      <c r="A67" s="108"/>
      <c r="B67" s="4"/>
      <c r="C67" s="59"/>
      <c r="D67" s="59"/>
      <c r="E67" s="59"/>
      <c r="F67" s="59"/>
      <c r="G67" s="59"/>
      <c r="H67" s="59"/>
      <c r="I67" s="59"/>
      <c r="J67" s="59"/>
      <c r="K67" s="59"/>
      <c r="L67" s="59"/>
      <c r="N67" s="109"/>
      <c r="O67" s="74"/>
      <c r="P67" s="74"/>
    </row>
    <row r="68" spans="1:16" s="68" customFormat="1" x14ac:dyDescent="0.3">
      <c r="A68" s="108"/>
      <c r="B68" s="4"/>
      <c r="C68" s="59"/>
      <c r="D68" s="59"/>
      <c r="E68" s="59"/>
      <c r="F68" s="59"/>
      <c r="G68" s="59"/>
      <c r="H68" s="59"/>
      <c r="I68" s="59"/>
      <c r="J68" s="59"/>
      <c r="K68" s="59"/>
      <c r="L68" s="59"/>
      <c r="N68" s="109"/>
      <c r="O68" s="9"/>
      <c r="P68" s="9"/>
    </row>
    <row r="70" spans="1:16" x14ac:dyDescent="0.3">
      <c r="O70" s="9"/>
      <c r="P70" s="9"/>
    </row>
  </sheetData>
  <sheetProtection algorithmName="SHA-512" hashValue="9K6aXbDF0feEjLPNc8yx8FS2sU6S7AYJvQ2XTZyIBf5R6JAqdKf5ijCA5c2d+WSU7Ev1wDMxBR5BuCjyi9/nEA==" saltValue="Llmh3ktw7BLaOrs2+nrwhQ==" spinCount="100000" sheet="1" objects="1" scenarios="1" selectLockedCells="1"/>
  <mergeCells count="56">
    <mergeCell ref="B56:L56"/>
    <mergeCell ref="B58:L65"/>
    <mergeCell ref="D24:K24"/>
    <mergeCell ref="B23:F23"/>
    <mergeCell ref="G23:K23"/>
    <mergeCell ref="B40:C42"/>
    <mergeCell ref="D40:F40"/>
    <mergeCell ref="D41:F41"/>
    <mergeCell ref="D42:F42"/>
    <mergeCell ref="B49:L49"/>
    <mergeCell ref="B50:L50"/>
    <mergeCell ref="B51:L51"/>
    <mergeCell ref="D52:D53"/>
    <mergeCell ref="E52:E53"/>
    <mergeCell ref="F52:F53"/>
    <mergeCell ref="G52:G53"/>
    <mergeCell ref="H52:H53"/>
    <mergeCell ref="B43:C45"/>
    <mergeCell ref="D43:F43"/>
    <mergeCell ref="D44:F44"/>
    <mergeCell ref="D45:F45"/>
    <mergeCell ref="D46:E46"/>
    <mergeCell ref="B47:L47"/>
    <mergeCell ref="B34:C36"/>
    <mergeCell ref="D34:F34"/>
    <mergeCell ref="D35:F35"/>
    <mergeCell ref="D36:F36"/>
    <mergeCell ref="B37:C39"/>
    <mergeCell ref="D37:F37"/>
    <mergeCell ref="D38:F38"/>
    <mergeCell ref="D39:F39"/>
    <mergeCell ref="B33:K33"/>
    <mergeCell ref="B20:L20"/>
    <mergeCell ref="B21:L21"/>
    <mergeCell ref="G27:G28"/>
    <mergeCell ref="H27:H28"/>
    <mergeCell ref="I27:I28"/>
    <mergeCell ref="J27:J28"/>
    <mergeCell ref="K27:K28"/>
    <mergeCell ref="B29:K29"/>
    <mergeCell ref="B30:C32"/>
    <mergeCell ref="D30:F30"/>
    <mergeCell ref="D31:F31"/>
    <mergeCell ref="D32:F32"/>
    <mergeCell ref="B18:L18"/>
    <mergeCell ref="B4:L4"/>
    <mergeCell ref="B5:L5"/>
    <mergeCell ref="B6:L6"/>
    <mergeCell ref="B8:L8"/>
    <mergeCell ref="B9:L9"/>
    <mergeCell ref="B10:L10"/>
    <mergeCell ref="B12:L12"/>
    <mergeCell ref="B13:L14"/>
    <mergeCell ref="B15:L15"/>
    <mergeCell ref="B16:L16"/>
    <mergeCell ref="B17:L17"/>
  </mergeCells>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54:H54 G37:K38 G30:K31 G34:K35 G40:K41" xr:uid="{94E72C64-5798-43B9-B45C-84AFE7780B9C}">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xr:uid="{803E271F-950D-4B6F-9C79-1F1BB1F6AB96}">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2:K45 F46:J46 G32:K32 G36:K36 G39:K39" xr:uid="{7C2996B4-0D5B-4D01-9BC3-D2F537014ED6}">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24:D25 G23" xr:uid="{DE46A115-0676-4909-A681-F1A6B65BF7BA}">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3">
    <tabColor rgb="FFFFC000"/>
  </sheetPr>
  <dimension ref="A1"/>
  <sheetViews>
    <sheetView showGridLines="0" workbookViewId="0"/>
  </sheetViews>
  <sheetFormatPr defaultColWidth="9.109375" defaultRowHeight="14.4" x14ac:dyDescent="0.3"/>
  <cols>
    <col min="1" max="16384" width="9.109375" style="28"/>
  </cols>
  <sheetData/>
  <sheetProtection algorithmName="SHA-512" hashValue="dB/5lqw4WuS8jn5zjgPWzyVErwH+LydAd21Wz4v7mp8ptgXMCKwOGxRaZg/Lhw/iknZC887EaQB0BJLFAe63oQ==" saltValue="JtRu2P+8gbLuj/FLmmoBXQ==" spinCount="100000" sheet="1" objects="1" scenarios="1" selectLockedCell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4">
    <tabColor rgb="FF92D050"/>
    <pageSetUpPr fitToPage="1"/>
  </sheetPr>
  <dimension ref="A1:P111"/>
  <sheetViews>
    <sheetView showGridLines="0" zoomScaleNormal="100" zoomScaleSheetLayoutView="80"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0" style="74" hidden="1" customWidth="1"/>
    <col min="18" max="16384" width="9.44140625" style="74"/>
  </cols>
  <sheetData>
    <row r="1" spans="1:16" x14ac:dyDescent="0.3">
      <c r="O1" s="74" t="s">
        <v>337</v>
      </c>
      <c r="P1" s="74" t="s">
        <v>337</v>
      </c>
    </row>
    <row r="2" spans="1:16" x14ac:dyDescent="0.3">
      <c r="B2" s="10" t="str">
        <f>Pro!B2</f>
        <v>PROTECTED</v>
      </c>
      <c r="C2" s="10"/>
      <c r="O2" s="9" t="s">
        <v>70</v>
      </c>
      <c r="P2" s="9" t="s">
        <v>83</v>
      </c>
    </row>
    <row r="3" spans="1:16" x14ac:dyDescent="0.3">
      <c r="B3" s="12"/>
      <c r="C3" s="12"/>
      <c r="O3" s="2"/>
      <c r="P3" s="2"/>
    </row>
    <row r="4" spans="1:16" s="2" customFormat="1" x14ac:dyDescent="0.3">
      <c r="A4" s="4"/>
      <c r="B4" s="326" t="str">
        <f>Info!B4</f>
        <v>IMPORTERS' QUESTIONNAIRE</v>
      </c>
      <c r="C4" s="326"/>
      <c r="D4" s="326"/>
      <c r="E4" s="326"/>
      <c r="F4" s="326"/>
      <c r="G4" s="326"/>
      <c r="H4" s="326"/>
      <c r="I4" s="326"/>
      <c r="J4" s="326"/>
      <c r="K4" s="326"/>
      <c r="L4" s="326"/>
      <c r="M4" s="22"/>
      <c r="N4" s="22"/>
      <c r="O4" s="20"/>
      <c r="P4" s="20"/>
    </row>
    <row r="5" spans="1:16" s="2" customFormat="1" x14ac:dyDescent="0.3">
      <c r="A5" s="4"/>
      <c r="B5" s="326" t="str">
        <f>Info!B5</f>
        <v>RR-2025-008</v>
      </c>
      <c r="C5" s="326"/>
      <c r="D5" s="326"/>
      <c r="E5" s="326"/>
      <c r="F5" s="326"/>
      <c r="G5" s="326"/>
      <c r="H5" s="326"/>
      <c r="I5" s="326"/>
      <c r="J5" s="326"/>
      <c r="K5" s="326"/>
      <c r="L5" s="326"/>
      <c r="M5" s="22"/>
      <c r="N5" s="22"/>
      <c r="O5" s="20"/>
      <c r="P5" s="20"/>
    </row>
    <row r="6" spans="1:16" s="6" customFormat="1" x14ac:dyDescent="0.3">
      <c r="A6" s="4"/>
      <c r="B6" s="326" t="str">
        <f>Info!B6</f>
        <v>PHOTOVOLTAIC MODULES AND LAMINATES</v>
      </c>
      <c r="C6" s="326"/>
      <c r="D6" s="326"/>
      <c r="E6" s="326"/>
      <c r="F6" s="326"/>
      <c r="G6" s="326"/>
      <c r="H6" s="326"/>
      <c r="I6" s="326"/>
      <c r="J6" s="326"/>
      <c r="K6" s="326"/>
      <c r="L6" s="326"/>
      <c r="M6" s="20"/>
      <c r="N6" s="20"/>
      <c r="O6" s="21"/>
    </row>
    <row r="7" spans="1:16" s="6" customFormat="1" x14ac:dyDescent="0.3">
      <c r="A7" s="4"/>
      <c r="B7" s="98"/>
      <c r="C7" s="121"/>
      <c r="D7" s="121"/>
      <c r="E7" s="121"/>
      <c r="F7" s="121"/>
      <c r="G7" s="121"/>
      <c r="H7" s="121"/>
      <c r="I7" s="121"/>
      <c r="J7" s="121"/>
      <c r="K7" s="121"/>
      <c r="L7" s="121"/>
      <c r="M7" s="20"/>
      <c r="N7" s="20"/>
      <c r="O7" s="15"/>
      <c r="P7" s="15"/>
    </row>
    <row r="8" spans="1:16" s="6" customFormat="1" x14ac:dyDescent="0.3">
      <c r="A8" s="4"/>
      <c r="B8" s="406" t="str">
        <f>Public!B8</f>
        <v>The following questions refer to the goods as defined in the product description on the Intro tab.</v>
      </c>
      <c r="C8" s="406"/>
      <c r="D8" s="406"/>
      <c r="E8" s="406"/>
      <c r="F8" s="406"/>
      <c r="G8" s="406"/>
      <c r="H8" s="406"/>
      <c r="I8" s="406"/>
      <c r="J8" s="406"/>
      <c r="K8" s="406"/>
      <c r="L8" s="406"/>
      <c r="M8" s="20"/>
      <c r="N8" s="20"/>
      <c r="O8" s="15"/>
      <c r="P8" s="15"/>
    </row>
    <row r="9" spans="1:16" s="6" customFormat="1" x14ac:dyDescent="0.3">
      <c r="A9" s="4"/>
      <c r="B9" s="406" t="str">
        <f>Public!B9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x14ac:dyDescent="0.3">
      <c r="A13" s="4"/>
      <c r="B13" s="406" t="str">
        <f>Pro!B13</f>
        <v>• Report only sales from your firm’s imports. Sales of purchased goods from Canadian producers must be excluded.</v>
      </c>
      <c r="C13" s="406"/>
      <c r="D13" s="406"/>
      <c r="E13" s="406"/>
      <c r="F13" s="406"/>
      <c r="G13" s="406"/>
      <c r="H13" s="406"/>
      <c r="I13" s="406"/>
      <c r="J13" s="406"/>
      <c r="K13" s="406"/>
      <c r="L13" s="406"/>
      <c r="M13" s="20"/>
      <c r="N13" s="20"/>
      <c r="O13" s="15"/>
      <c r="P13" s="15"/>
    </row>
    <row r="14" spans="1:16" s="6" customFormat="1" x14ac:dyDescent="0.3">
      <c r="A14" s="4"/>
      <c r="B14" s="406" t="str">
        <f>Pro!B15</f>
        <v>• Report all sales to Canadian and foreign associated firms.</v>
      </c>
      <c r="C14" s="406"/>
      <c r="D14" s="406"/>
      <c r="E14" s="406"/>
      <c r="F14" s="406"/>
      <c r="G14" s="406"/>
      <c r="H14" s="406"/>
      <c r="I14" s="406"/>
      <c r="J14" s="406"/>
      <c r="K14" s="406"/>
      <c r="L14" s="406"/>
      <c r="M14" s="20"/>
      <c r="N14" s="20"/>
      <c r="O14" s="15"/>
      <c r="P14" s="15"/>
    </row>
    <row r="15" spans="1:16" s="6" customFormat="1" x14ac:dyDescent="0.3">
      <c r="A15" s="4"/>
      <c r="B15" s="406" t="str">
        <f>Pro!B16</f>
        <v>• Report all sales as of the date of shipment to the customer or the customer’s warehouse.</v>
      </c>
      <c r="C15" s="406"/>
      <c r="D15" s="406"/>
      <c r="E15" s="406"/>
      <c r="F15" s="406"/>
      <c r="G15" s="406"/>
      <c r="H15" s="406"/>
      <c r="I15" s="406"/>
      <c r="J15" s="406"/>
      <c r="K15" s="406"/>
      <c r="L15" s="406"/>
      <c r="M15" s="20"/>
      <c r="N15" s="20"/>
      <c r="O15" s="15"/>
      <c r="P15" s="15"/>
    </row>
    <row r="16" spans="1:16" s="6" customFormat="1" x14ac:dyDescent="0.3">
      <c r="A16" s="4"/>
      <c r="B16" s="406" t="str">
        <f>Pro!B17</f>
        <v>• Report all values in Canadian dollars.</v>
      </c>
      <c r="C16" s="406"/>
      <c r="D16" s="406"/>
      <c r="E16" s="406"/>
      <c r="F16" s="406"/>
      <c r="G16" s="406"/>
      <c r="H16" s="406"/>
      <c r="I16" s="406"/>
      <c r="J16" s="406"/>
      <c r="K16" s="406"/>
      <c r="L16" s="406"/>
      <c r="M16" s="20"/>
      <c r="N16" s="20"/>
      <c r="O16" s="15"/>
      <c r="P16" s="15"/>
    </row>
    <row r="17" spans="1:16" s="6" customFormat="1" x14ac:dyDescent="0.3">
      <c r="A17" s="4"/>
      <c r="B17" s="406" t="str">
        <f>'China•Chine'!B18</f>
        <v>• If your firm is an end user or a retailer, your firm does not need to report sales of imports or inventories of imports.</v>
      </c>
      <c r="C17" s="406"/>
      <c r="D17" s="406"/>
      <c r="E17" s="406"/>
      <c r="F17" s="406"/>
      <c r="G17" s="406"/>
      <c r="H17" s="406"/>
      <c r="I17" s="406"/>
      <c r="J17" s="406"/>
      <c r="K17" s="406"/>
      <c r="L17" s="406"/>
      <c r="M17" s="20"/>
      <c r="N17" s="20"/>
      <c r="O17" s="15"/>
      <c r="P17" s="15"/>
    </row>
    <row r="18" spans="1:16" s="6" customFormat="1" x14ac:dyDescent="0.3">
      <c r="A18" s="4"/>
      <c r="B18" s="14"/>
      <c r="C18" s="14"/>
      <c r="D18" s="3"/>
      <c r="E18" s="3"/>
      <c r="F18" s="3"/>
      <c r="G18" s="3"/>
      <c r="H18" s="3"/>
      <c r="I18" s="3"/>
      <c r="J18" s="3"/>
      <c r="K18" s="3"/>
      <c r="L18" s="3"/>
      <c r="O18" s="15"/>
      <c r="P18" s="15"/>
    </row>
    <row r="19" spans="1:16" x14ac:dyDescent="0.3">
      <c r="B19" s="275" t="str">
        <f>UPPER(IF(Intro!$G$21="English",O19,P19))</f>
        <v>INVENTORIES AND EXPORT SALES</v>
      </c>
      <c r="C19" s="276"/>
      <c r="D19" s="276"/>
      <c r="E19" s="276"/>
      <c r="F19" s="276"/>
      <c r="G19" s="276"/>
      <c r="H19" s="276"/>
      <c r="I19" s="276"/>
      <c r="J19" s="276"/>
      <c r="K19" s="276"/>
      <c r="L19" s="277"/>
      <c r="M19" s="74"/>
      <c r="O19" s="74" t="s">
        <v>299</v>
      </c>
      <c r="P19" s="74" t="s">
        <v>300</v>
      </c>
    </row>
    <row r="20" spans="1:16" x14ac:dyDescent="0.3">
      <c r="B20" s="396" t="s">
        <v>12</v>
      </c>
      <c r="C20" s="397"/>
      <c r="D20" s="397"/>
      <c r="E20" s="397"/>
      <c r="F20" s="397"/>
      <c r="G20" s="397"/>
      <c r="H20" s="397"/>
      <c r="I20" s="397"/>
      <c r="J20" s="397"/>
      <c r="K20" s="397"/>
      <c r="L20" s="398"/>
      <c r="M20" s="74"/>
    </row>
    <row r="21" spans="1:16" x14ac:dyDescent="0.3">
      <c r="B21" s="16"/>
      <c r="C21" s="26"/>
      <c r="D21" s="27"/>
      <c r="E21" s="27"/>
      <c r="F21" s="27"/>
      <c r="G21" s="27"/>
      <c r="H21" s="27"/>
      <c r="I21" s="27"/>
      <c r="J21" s="27"/>
      <c r="K21" s="27"/>
      <c r="L21" s="17"/>
      <c r="M21" s="74"/>
    </row>
    <row r="22" spans="1:16" x14ac:dyDescent="0.3">
      <c r="B22" s="254" t="str">
        <f>IF(Intro!$G$21="English",O22,P22)</f>
        <v>Provide your firm's inventories and export sales of imports of the goods.</v>
      </c>
      <c r="C22" s="255"/>
      <c r="D22" s="255"/>
      <c r="E22" s="255"/>
      <c r="F22" s="255"/>
      <c r="G22" s="255"/>
      <c r="H22" s="255"/>
      <c r="I22" s="255"/>
      <c r="J22" s="255"/>
      <c r="K22" s="255"/>
      <c r="L22" s="256"/>
      <c r="M22" s="74"/>
      <c r="O22" s="18" t="s">
        <v>131</v>
      </c>
      <c r="P22" s="18" t="s">
        <v>65</v>
      </c>
    </row>
    <row r="23" spans="1:16" x14ac:dyDescent="0.3">
      <c r="B23" s="95"/>
      <c r="C23" s="26"/>
      <c r="D23" s="27"/>
      <c r="E23" s="27"/>
      <c r="F23" s="27"/>
      <c r="G23" s="27"/>
      <c r="H23" s="27"/>
      <c r="I23" s="27"/>
      <c r="J23" s="27"/>
      <c r="K23" s="27"/>
      <c r="L23" s="17"/>
      <c r="M23" s="74"/>
      <c r="O23" s="18"/>
    </row>
    <row r="24" spans="1:16" x14ac:dyDescent="0.3">
      <c r="B24" s="95"/>
      <c r="E24" s="26"/>
      <c r="F24" s="74"/>
      <c r="G24" s="472">
        <f>Variables!$B$6</f>
        <v>2023</v>
      </c>
      <c r="H24" s="472">
        <f>G24+1</f>
        <v>2024</v>
      </c>
      <c r="I24" s="472">
        <f>H24+1</f>
        <v>2025</v>
      </c>
      <c r="J24" s="472" t="str">
        <f>IF(Intro!$G$21="English",Variables!B9,Variables!C9)</f>
        <v>Jan-Mar 2025</v>
      </c>
      <c r="K24" s="472" t="str">
        <f>IF(Intro!$G$21="English",Variables!B10,Variables!C10)</f>
        <v>Jan-Mar 2026</v>
      </c>
      <c r="L24" s="103"/>
      <c r="M24" s="74"/>
      <c r="O24" s="18"/>
    </row>
    <row r="25" spans="1:16" x14ac:dyDescent="0.3">
      <c r="B25" s="95"/>
      <c r="E25" s="26"/>
      <c r="F25" s="74"/>
      <c r="G25" s="474"/>
      <c r="H25" s="474"/>
      <c r="I25" s="474"/>
      <c r="J25" s="474"/>
      <c r="K25" s="474"/>
      <c r="L25" s="103"/>
      <c r="M25" s="74"/>
      <c r="O25" s="18"/>
    </row>
    <row r="26" spans="1:16" x14ac:dyDescent="0.3">
      <c r="B26" s="407" t="str">
        <f>IF(Intro!$G$21="English",O26,P26)</f>
        <v>Beginning inventory</v>
      </c>
      <c r="C26" s="357"/>
      <c r="D26" s="542" t="str">
        <f>IF(Intro!$G$21="English",Variables!$B$23,Variables!$C$23)</f>
        <v>Watts</v>
      </c>
      <c r="E26" s="542"/>
      <c r="F26" s="542"/>
      <c r="G26" s="188"/>
      <c r="H26" s="188"/>
      <c r="I26" s="188"/>
      <c r="J26" s="188"/>
      <c r="K26" s="188"/>
      <c r="L26" s="103"/>
      <c r="M26" s="74"/>
      <c r="O26" s="74" t="s">
        <v>281</v>
      </c>
      <c r="P26" s="74" t="s">
        <v>282</v>
      </c>
    </row>
    <row r="27" spans="1:16" x14ac:dyDescent="0.3">
      <c r="B27" s="407"/>
      <c r="C27" s="357"/>
      <c r="D27" s="542" t="s">
        <v>177</v>
      </c>
      <c r="E27" s="542"/>
      <c r="F27" s="542"/>
      <c r="G27" s="189"/>
      <c r="H27" s="189"/>
      <c r="I27" s="189"/>
      <c r="J27" s="189"/>
      <c r="K27" s="189"/>
      <c r="L27" s="103"/>
      <c r="M27" s="74"/>
    </row>
    <row r="28" spans="1:16" ht="15" thickBot="1" x14ac:dyDescent="0.35">
      <c r="B28" s="485"/>
      <c r="C28" s="486"/>
      <c r="D28" s="476" t="str">
        <f>"$ / "&amp;IF(Intro!$G$21="English",Variables!$B$24,Variables!$C$24)</f>
        <v>$ / Watt</v>
      </c>
      <c r="E28" s="476"/>
      <c r="F28" s="476"/>
      <c r="G28" s="212" t="str">
        <f>IF(G26=0,"-",G27/G26)</f>
        <v>-</v>
      </c>
      <c r="H28" s="212" t="str">
        <f>IF(H26=0,"-",H27/H26)</f>
        <v>-</v>
      </c>
      <c r="I28" s="212" t="str">
        <f>IF(I26=0,"-",I27/I26)</f>
        <v>-</v>
      </c>
      <c r="J28" s="212" t="str">
        <f>IF(J26=0,"-",J27/J26)</f>
        <v>-</v>
      </c>
      <c r="K28" s="212" t="str">
        <f>IF(K26=0,"-",K27/K26)</f>
        <v>-</v>
      </c>
      <c r="L28" s="103"/>
      <c r="M28" s="74"/>
    </row>
    <row r="29" spans="1:16" ht="15" thickBot="1" x14ac:dyDescent="0.35">
      <c r="B29" s="539" t="str">
        <f>IF(Intro!$G$21="English",O29,P29)</f>
        <v>Imports</v>
      </c>
      <c r="C29" s="540"/>
      <c r="D29" s="541" t="str">
        <f>D26</f>
        <v>Watts</v>
      </c>
      <c r="E29" s="541"/>
      <c r="F29" s="541"/>
      <c r="G29" s="200">
        <f>SUM(Begin:End!G30)</f>
        <v>0</v>
      </c>
      <c r="H29" s="200">
        <f>SUM(Begin:End!H30)</f>
        <v>0</v>
      </c>
      <c r="I29" s="200">
        <f>SUM(Begin:End!I30)</f>
        <v>0</v>
      </c>
      <c r="J29" s="200">
        <f>SUM(Begin:End!J30)</f>
        <v>0</v>
      </c>
      <c r="K29" s="200">
        <f>SUM(Begin:End!K30)</f>
        <v>0</v>
      </c>
      <c r="L29" s="103"/>
      <c r="M29" s="74"/>
      <c r="O29" s="74" t="s">
        <v>380</v>
      </c>
      <c r="P29" s="74" t="s">
        <v>203</v>
      </c>
    </row>
    <row r="30" spans="1:16" x14ac:dyDescent="0.3">
      <c r="B30" s="407"/>
      <c r="C30" s="357"/>
      <c r="D30" s="542" t="str">
        <f>IF(Intro!G$21="English","net delivered selling value (CAD)","valeur de vente nette rendue (CAD)")</f>
        <v>net delivered selling value (CAD)</v>
      </c>
      <c r="E30" s="542"/>
      <c r="F30" s="542"/>
      <c r="G30" s="200">
        <f>SUM(Begin:End!G31)</f>
        <v>0</v>
      </c>
      <c r="H30" s="200">
        <f>SUM(Begin:End!H31)</f>
        <v>0</v>
      </c>
      <c r="I30" s="200">
        <f>SUM(Begin:End!I31)</f>
        <v>0</v>
      </c>
      <c r="J30" s="200">
        <f>SUM(Begin:End!J31)</f>
        <v>0</v>
      </c>
      <c r="K30" s="200">
        <f>SUM(Begin:End!K31)</f>
        <v>0</v>
      </c>
      <c r="L30" s="103"/>
      <c r="M30" s="74"/>
    </row>
    <row r="31" spans="1:16" ht="15" thickBot="1" x14ac:dyDescent="0.35">
      <c r="B31" s="485"/>
      <c r="C31" s="486"/>
      <c r="D31" s="476" t="str">
        <f>D28</f>
        <v>$ / Watt</v>
      </c>
      <c r="E31" s="476"/>
      <c r="F31" s="476"/>
      <c r="G31" s="212" t="str">
        <f>IF(G29=0,"-",G30/G29)</f>
        <v>-</v>
      </c>
      <c r="H31" s="212" t="str">
        <f>IF(H29=0,"-",H30/H29)</f>
        <v>-</v>
      </c>
      <c r="I31" s="212" t="str">
        <f>IF(I29=0,"-",I30/I29)</f>
        <v>-</v>
      </c>
      <c r="J31" s="212" t="str">
        <f>IF(J29=0,"-",J30/J29)</f>
        <v>-</v>
      </c>
      <c r="K31" s="212" t="str">
        <f>IF(K29=0,"-",K30/K29)</f>
        <v>-</v>
      </c>
      <c r="L31" s="103"/>
      <c r="M31" s="74"/>
    </row>
    <row r="32" spans="1:16" ht="15" thickBot="1" x14ac:dyDescent="0.35">
      <c r="B32" s="539" t="str">
        <f>IF(Intro!$G$21="English",O32,P32)</f>
        <v>Sales in Canada</v>
      </c>
      <c r="C32" s="540"/>
      <c r="D32" s="541" t="str">
        <f>D26</f>
        <v>Watts</v>
      </c>
      <c r="E32" s="541"/>
      <c r="F32" s="541"/>
      <c r="G32" s="200">
        <f>SUM(Begin:End!G43)</f>
        <v>0</v>
      </c>
      <c r="H32" s="200">
        <f>SUM(Begin:End!H43)</f>
        <v>0</v>
      </c>
      <c r="I32" s="200">
        <f>SUM(Begin:End!I43)</f>
        <v>0</v>
      </c>
      <c r="J32" s="200">
        <f>SUM(Begin:End!J43)</f>
        <v>0</v>
      </c>
      <c r="K32" s="200">
        <f>SUM(Begin:End!K43)</f>
        <v>0</v>
      </c>
      <c r="L32" s="103"/>
      <c r="M32" s="74"/>
      <c r="O32" s="74" t="s">
        <v>176</v>
      </c>
      <c r="P32" s="74" t="s">
        <v>218</v>
      </c>
    </row>
    <row r="33" spans="1:16" x14ac:dyDescent="0.3">
      <c r="B33" s="407"/>
      <c r="C33" s="357"/>
      <c r="D33" s="542" t="str">
        <f>IF(Intro!G$21="English","net delivered selling value (CAD)","valeur de vente nette rendue (CAD)")</f>
        <v>net delivered selling value (CAD)</v>
      </c>
      <c r="E33" s="542"/>
      <c r="F33" s="542"/>
      <c r="G33" s="200">
        <f>SUM(Begin:End!G44)</f>
        <v>0</v>
      </c>
      <c r="H33" s="200">
        <f>SUM(Begin:End!H44)</f>
        <v>0</v>
      </c>
      <c r="I33" s="200">
        <f>SUM(Begin:End!I44)</f>
        <v>0</v>
      </c>
      <c r="J33" s="200">
        <f>SUM(Begin:End!J44)</f>
        <v>0</v>
      </c>
      <c r="K33" s="200">
        <f>SUM(Begin:End!K44)</f>
        <v>0</v>
      </c>
      <c r="L33" s="103"/>
      <c r="M33" s="74"/>
    </row>
    <row r="34" spans="1:16" ht="15" thickBot="1" x14ac:dyDescent="0.35">
      <c r="B34" s="485"/>
      <c r="C34" s="486"/>
      <c r="D34" s="476" t="str">
        <f>D28</f>
        <v>$ / Watt</v>
      </c>
      <c r="E34" s="476"/>
      <c r="F34" s="476"/>
      <c r="G34" s="212" t="str">
        <f>IF(G32=0,"-",G33/G32)</f>
        <v>-</v>
      </c>
      <c r="H34" s="212" t="str">
        <f>IF(H32=0,"-",H33/H32)</f>
        <v>-</v>
      </c>
      <c r="I34" s="212" t="str">
        <f>IF(I32=0,"-",I33/I32)</f>
        <v>-</v>
      </c>
      <c r="J34" s="212" t="str">
        <f>IF(J32=0,"-",J33/J32)</f>
        <v>-</v>
      </c>
      <c r="K34" s="212" t="str">
        <f>IF(K32=0,"-",K33/K32)</f>
        <v>-</v>
      </c>
      <c r="L34" s="103"/>
      <c r="M34" s="74"/>
    </row>
    <row r="35" spans="1:16" x14ac:dyDescent="0.3">
      <c r="B35" s="539" t="str">
        <f>IF(Intro!$G$21="English",O35,P35)</f>
        <v>Export sales</v>
      </c>
      <c r="C35" s="540"/>
      <c r="D35" s="541" t="str">
        <f>D26</f>
        <v>Watts</v>
      </c>
      <c r="E35" s="541"/>
      <c r="F35" s="541"/>
      <c r="G35" s="190"/>
      <c r="H35" s="190"/>
      <c r="I35" s="190"/>
      <c r="J35" s="190"/>
      <c r="K35" s="190"/>
      <c r="L35" s="103"/>
      <c r="M35" s="74"/>
      <c r="O35" s="74" t="s">
        <v>283</v>
      </c>
      <c r="P35" s="74" t="s">
        <v>116</v>
      </c>
    </row>
    <row r="36" spans="1:16" x14ac:dyDescent="0.3">
      <c r="B36" s="407"/>
      <c r="C36" s="357"/>
      <c r="D36" s="542" t="str">
        <f>IF(Intro!G$21="English","net delivered selling value (CAD)","valeur de vente nette rendue (CAD)")</f>
        <v>net delivered selling value (CAD)</v>
      </c>
      <c r="E36" s="542"/>
      <c r="F36" s="542"/>
      <c r="G36" s="189"/>
      <c r="H36" s="189"/>
      <c r="I36" s="189"/>
      <c r="J36" s="189"/>
      <c r="K36" s="189"/>
      <c r="L36" s="103"/>
      <c r="M36" s="74"/>
    </row>
    <row r="37" spans="1:16" ht="15" thickBot="1" x14ac:dyDescent="0.35">
      <c r="B37" s="485"/>
      <c r="C37" s="486"/>
      <c r="D37" s="476" t="str">
        <f>D28</f>
        <v>$ / Watt</v>
      </c>
      <c r="E37" s="476"/>
      <c r="F37" s="476"/>
      <c r="G37" s="212" t="str">
        <f>IF(G35=0,"-",G36/G35)</f>
        <v>-</v>
      </c>
      <c r="H37" s="212" t="str">
        <f>IF(H35=0,"-",H36/H35)</f>
        <v>-</v>
      </c>
      <c r="I37" s="212" t="str">
        <f>IF(I35=0,"-",I36/I35)</f>
        <v>-</v>
      </c>
      <c r="J37" s="212" t="str">
        <f>IF(J35=0,"-",J36/J35)</f>
        <v>-</v>
      </c>
      <c r="K37" s="212" t="str">
        <f>IF(K35=0,"-",K36/K35)</f>
        <v>-</v>
      </c>
      <c r="L37" s="103"/>
      <c r="M37" s="74"/>
    </row>
    <row r="38" spans="1:16" x14ac:dyDescent="0.3">
      <c r="B38" s="295" t="str">
        <f>IF(Intro!$G$21="English",O38,P38)</f>
        <v>Ending inventory</v>
      </c>
      <c r="C38" s="296"/>
      <c r="D38" s="543" t="str">
        <f>D26</f>
        <v>Watts</v>
      </c>
      <c r="E38" s="543"/>
      <c r="F38" s="543"/>
      <c r="G38" s="191"/>
      <c r="H38" s="191"/>
      <c r="I38" s="191"/>
      <c r="J38" s="191"/>
      <c r="K38" s="191"/>
      <c r="L38" s="103"/>
      <c r="M38" s="74"/>
      <c r="O38" s="74" t="s">
        <v>117</v>
      </c>
      <c r="P38" s="74" t="s">
        <v>323</v>
      </c>
    </row>
    <row r="39" spans="1:16" x14ac:dyDescent="0.3">
      <c r="B39" s="407"/>
      <c r="C39" s="357"/>
      <c r="D39" s="542" t="str">
        <f>D27</f>
        <v>CAD</v>
      </c>
      <c r="E39" s="542"/>
      <c r="F39" s="542"/>
      <c r="G39" s="189"/>
      <c r="H39" s="189"/>
      <c r="I39" s="189"/>
      <c r="J39" s="189"/>
      <c r="K39" s="189"/>
      <c r="L39" s="103"/>
      <c r="M39" s="74"/>
    </row>
    <row r="40" spans="1:16" ht="15" thickBot="1" x14ac:dyDescent="0.35">
      <c r="B40" s="407"/>
      <c r="C40" s="357"/>
      <c r="D40" s="542" t="str">
        <f>D28</f>
        <v>$ / Watt</v>
      </c>
      <c r="E40" s="542"/>
      <c r="F40" s="542"/>
      <c r="G40" s="212" t="str">
        <f>IF(G38=0,"-",G39/G38)</f>
        <v>-</v>
      </c>
      <c r="H40" s="212" t="str">
        <f>IF(H38=0,"-",H39/H38)</f>
        <v>-</v>
      </c>
      <c r="I40" s="212" t="str">
        <f>IF(I38=0,"-",I39/I38)</f>
        <v>-</v>
      </c>
      <c r="J40" s="212" t="str">
        <f>IF(J38=0,"-",J39/J38)</f>
        <v>-</v>
      </c>
      <c r="K40" s="212" t="str">
        <f>IF(K38=0,"-",K39/K38)</f>
        <v>-</v>
      </c>
      <c r="L40" s="103"/>
      <c r="M40" s="74"/>
    </row>
    <row r="41" spans="1:16" x14ac:dyDescent="0.3">
      <c r="B41" s="122"/>
      <c r="C41" s="123"/>
      <c r="D41" s="123"/>
      <c r="E41" s="123"/>
      <c r="F41" s="123"/>
      <c r="G41" s="123"/>
      <c r="H41" s="123"/>
      <c r="I41" s="123"/>
      <c r="J41" s="123"/>
      <c r="K41" s="123"/>
      <c r="L41" s="124"/>
      <c r="M41" s="74"/>
    </row>
    <row r="42" spans="1:16" s="9" customFormat="1" x14ac:dyDescent="0.3">
      <c r="A42" s="7"/>
      <c r="B42" s="378" t="s">
        <v>15</v>
      </c>
      <c r="C42" s="379"/>
      <c r="D42" s="379"/>
      <c r="E42" s="379"/>
      <c r="F42" s="379"/>
      <c r="G42" s="379"/>
      <c r="H42" s="379"/>
      <c r="I42" s="379"/>
      <c r="J42" s="379"/>
      <c r="K42" s="379"/>
      <c r="L42" s="380"/>
      <c r="M42" s="125"/>
      <c r="O42" s="74"/>
    </row>
    <row r="43" spans="1:16" x14ac:dyDescent="0.3">
      <c r="B43" s="83"/>
      <c r="C43" s="30"/>
      <c r="D43" s="30"/>
      <c r="E43" s="30"/>
      <c r="F43" s="30"/>
      <c r="G43" s="30"/>
      <c r="H43" s="30"/>
      <c r="I43" s="30"/>
      <c r="J43" s="30"/>
      <c r="K43" s="30"/>
      <c r="L43" s="126"/>
      <c r="M43" s="74"/>
    </row>
    <row r="44" spans="1:16" x14ac:dyDescent="0.3">
      <c r="B44" s="284" t="str">
        <f>IF(Intro!$G$21="English",O44,P44)</f>
        <v>Using data provided in Question 1 on the country tabs with the data provided in Question 1 on the Invent-Stock tab, the questionnaire calculates ending inventory as follows:</v>
      </c>
      <c r="C44" s="285"/>
      <c r="D44" s="285"/>
      <c r="E44" s="285"/>
      <c r="F44" s="285"/>
      <c r="G44" s="285"/>
      <c r="H44" s="285"/>
      <c r="I44" s="285"/>
      <c r="J44" s="285"/>
      <c r="K44" s="285"/>
      <c r="L44" s="338"/>
      <c r="M44" s="74"/>
      <c r="O44" s="74" t="s">
        <v>334</v>
      </c>
      <c r="P44" s="74" t="s">
        <v>335</v>
      </c>
    </row>
    <row r="45" spans="1:16" x14ac:dyDescent="0.3">
      <c r="B45" s="83"/>
      <c r="C45" s="30"/>
      <c r="D45" s="30"/>
      <c r="E45" s="30"/>
      <c r="F45" s="30"/>
      <c r="G45" s="30"/>
      <c r="H45" s="30"/>
      <c r="I45" s="30"/>
      <c r="J45" s="30"/>
      <c r="K45" s="30"/>
      <c r="L45" s="126"/>
      <c r="M45" s="74"/>
    </row>
    <row r="46" spans="1:16" x14ac:dyDescent="0.3">
      <c r="B46" s="95"/>
      <c r="F46" s="26"/>
      <c r="G46" s="472">
        <f>Variables!$B$6</f>
        <v>2023</v>
      </c>
      <c r="H46" s="472">
        <f>G46+1</f>
        <v>2024</v>
      </c>
      <c r="I46" s="472">
        <f>H46+1</f>
        <v>2025</v>
      </c>
      <c r="J46" s="472" t="str">
        <f>J24</f>
        <v>Jan-Mar 2025</v>
      </c>
      <c r="K46" s="472" t="str">
        <f>K24</f>
        <v>Jan-Mar 2026</v>
      </c>
      <c r="L46" s="103"/>
      <c r="M46" s="74"/>
      <c r="O46" s="18"/>
    </row>
    <row r="47" spans="1:16" x14ac:dyDescent="0.3">
      <c r="B47" s="95"/>
      <c r="F47" s="26"/>
      <c r="G47" s="474"/>
      <c r="H47" s="474"/>
      <c r="I47" s="474"/>
      <c r="J47" s="474"/>
      <c r="K47" s="474"/>
      <c r="L47" s="103"/>
      <c r="M47" s="74"/>
      <c r="O47" s="18"/>
    </row>
    <row r="48" spans="1:16" hidden="1" x14ac:dyDescent="0.3">
      <c r="B48" s="203"/>
      <c r="C48" s="204"/>
      <c r="D48" s="204"/>
      <c r="E48" s="205"/>
      <c r="F48" s="201"/>
      <c r="G48" s="537" t="str">
        <f ca="1">_xlfn.FORMULATEXT(G50)</f>
        <v>=G26+G29-G32-G35</v>
      </c>
      <c r="H48" s="537" t="str">
        <f t="shared" ref="H48:K48" ca="1" si="0">_xlfn.FORMULATEXT(H50)</f>
        <v>=H26+H29-H32-H35</v>
      </c>
      <c r="I48" s="537" t="str">
        <f t="shared" ca="1" si="0"/>
        <v>=I26+I29-I32-I35</v>
      </c>
      <c r="J48" s="537" t="str">
        <f t="shared" ca="1" si="0"/>
        <v>=J26+J29-J32-J35</v>
      </c>
      <c r="K48" s="537" t="str">
        <f t="shared" ca="1" si="0"/>
        <v>=K26+K29-K32-K35</v>
      </c>
      <c r="L48" s="103"/>
      <c r="M48" s="74"/>
      <c r="O48" s="18"/>
    </row>
    <row r="49" spans="1:16" hidden="1" x14ac:dyDescent="0.3">
      <c r="B49" s="95"/>
      <c r="E49" s="206"/>
      <c r="F49" s="202"/>
      <c r="G49" s="538"/>
      <c r="H49" s="538"/>
      <c r="I49" s="538"/>
      <c r="J49" s="538"/>
      <c r="K49" s="538"/>
      <c r="L49" s="103"/>
      <c r="M49" s="74"/>
      <c r="O49" s="18"/>
    </row>
    <row r="50" spans="1:16" x14ac:dyDescent="0.3">
      <c r="B50" s="550" t="str">
        <f>IF(Intro!$G$21="English",O50,P50)</f>
        <v>Ending inventory</v>
      </c>
      <c r="C50" s="551"/>
      <c r="D50" s="551"/>
      <c r="E50" s="552"/>
      <c r="F50" s="213" t="str">
        <f>IF(Intro!$G$21="English",Variables!$B$23,Variables!$C$23)</f>
        <v>Watts</v>
      </c>
      <c r="G50" s="187">
        <f>G26+G29-G32-G35</f>
        <v>0</v>
      </c>
      <c r="H50" s="187">
        <f t="shared" ref="H50:K50" si="1">H26+H29-H32-H35</f>
        <v>0</v>
      </c>
      <c r="I50" s="187">
        <f t="shared" si="1"/>
        <v>0</v>
      </c>
      <c r="J50" s="187">
        <f t="shared" si="1"/>
        <v>0</v>
      </c>
      <c r="K50" s="187">
        <f t="shared" si="1"/>
        <v>0</v>
      </c>
      <c r="L50" s="103"/>
      <c r="M50" s="74"/>
      <c r="O50" s="74" t="s">
        <v>117</v>
      </c>
      <c r="P50" s="74" t="s">
        <v>323</v>
      </c>
    </row>
    <row r="51" spans="1:16" ht="14.1" customHeight="1" x14ac:dyDescent="0.3">
      <c r="B51" s="553" t="str">
        <f>IF(Intro!$G$21="English",O51,P51)</f>
        <v>Difference between ending inventory in Question 1 on the Invent-Stock tab and the calculated ending inventory</v>
      </c>
      <c r="C51" s="554"/>
      <c r="D51" s="554"/>
      <c r="E51" s="555"/>
      <c r="F51" s="544" t="str">
        <f>IF(Intro!$G$21="English",Variables!$B$23,Variables!$C$23)</f>
        <v>Watts</v>
      </c>
      <c r="G51" s="547">
        <f>G38-G50</f>
        <v>0</v>
      </c>
      <c r="H51" s="547">
        <f>H38-H50</f>
        <v>0</v>
      </c>
      <c r="I51" s="547">
        <f>I38-I50</f>
        <v>0</v>
      </c>
      <c r="J51" s="547">
        <f>J38-J50</f>
        <v>0</v>
      </c>
      <c r="K51" s="547">
        <f>K38-K50</f>
        <v>0</v>
      </c>
      <c r="L51" s="103"/>
      <c r="M51" s="74"/>
      <c r="O51" s="74" t="s">
        <v>147</v>
      </c>
      <c r="P51" s="74" t="s">
        <v>325</v>
      </c>
    </row>
    <row r="52" spans="1:16" x14ac:dyDescent="0.3">
      <c r="B52" s="553"/>
      <c r="C52" s="554"/>
      <c r="D52" s="554"/>
      <c r="E52" s="555"/>
      <c r="F52" s="545"/>
      <c r="G52" s="548"/>
      <c r="H52" s="548"/>
      <c r="I52" s="548"/>
      <c r="J52" s="548"/>
      <c r="K52" s="548"/>
      <c r="L52" s="103"/>
      <c r="M52" s="74"/>
    </row>
    <row r="53" spans="1:16" x14ac:dyDescent="0.3">
      <c r="B53" s="553"/>
      <c r="C53" s="554"/>
      <c r="D53" s="554"/>
      <c r="E53" s="555"/>
      <c r="F53" s="546"/>
      <c r="G53" s="549"/>
      <c r="H53" s="549"/>
      <c r="I53" s="549"/>
      <c r="J53" s="549"/>
      <c r="K53" s="549"/>
      <c r="L53" s="103"/>
      <c r="M53" s="74"/>
    </row>
    <row r="54" spans="1:16" x14ac:dyDescent="0.3">
      <c r="B54" s="83"/>
      <c r="C54" s="30"/>
      <c r="D54" s="30"/>
      <c r="E54" s="30"/>
      <c r="F54" s="30"/>
      <c r="G54" s="30"/>
      <c r="H54" s="30"/>
      <c r="I54" s="30"/>
      <c r="J54" s="30"/>
      <c r="K54" s="30"/>
      <c r="L54" s="126"/>
      <c r="M54" s="74"/>
    </row>
    <row r="55" spans="1:16" x14ac:dyDescent="0.3">
      <c r="B55" s="386" t="str">
        <f>IF(Intro!$G$21="English",O55,P55)</f>
        <v>If the volume of ending inventory in Question 1 on the Invent-Stock tab differs from the calculated ending inventory, explain why there is a difference.</v>
      </c>
      <c r="C55" s="387"/>
      <c r="D55" s="387"/>
      <c r="E55" s="387"/>
      <c r="F55" s="387"/>
      <c r="G55" s="387"/>
      <c r="H55" s="387"/>
      <c r="I55" s="387"/>
      <c r="J55" s="387"/>
      <c r="K55" s="387"/>
      <c r="L55" s="388"/>
      <c r="M55" s="74"/>
      <c r="O55" s="25" t="s">
        <v>132</v>
      </c>
      <c r="P55" s="74" t="s">
        <v>324</v>
      </c>
    </row>
    <row r="56" spans="1:16" x14ac:dyDescent="0.3">
      <c r="B56" s="83"/>
      <c r="C56" s="30"/>
      <c r="D56" s="30"/>
      <c r="E56" s="30"/>
      <c r="F56" s="30"/>
      <c r="G56" s="30"/>
      <c r="H56" s="30"/>
      <c r="I56" s="30"/>
      <c r="J56" s="30"/>
      <c r="K56" s="30"/>
      <c r="L56" s="126"/>
      <c r="M56" s="74"/>
    </row>
    <row r="57" spans="1:16" s="9" customFormat="1" x14ac:dyDescent="0.3">
      <c r="A57" s="7"/>
      <c r="B57" s="383"/>
      <c r="C57" s="384"/>
      <c r="D57" s="384"/>
      <c r="E57" s="384"/>
      <c r="F57" s="384"/>
      <c r="G57" s="384"/>
      <c r="H57" s="384"/>
      <c r="I57" s="384"/>
      <c r="J57" s="384"/>
      <c r="K57" s="384"/>
      <c r="L57" s="385"/>
      <c r="M57" s="28"/>
    </row>
    <row r="58" spans="1:16" s="9" customFormat="1" x14ac:dyDescent="0.3">
      <c r="A58" s="7"/>
      <c r="B58" s="383"/>
      <c r="C58" s="384"/>
      <c r="D58" s="384"/>
      <c r="E58" s="384"/>
      <c r="F58" s="384"/>
      <c r="G58" s="384"/>
      <c r="H58" s="384"/>
      <c r="I58" s="384"/>
      <c r="J58" s="384"/>
      <c r="K58" s="384"/>
      <c r="L58" s="385"/>
      <c r="M58" s="28"/>
    </row>
    <row r="59" spans="1:16" s="9" customFormat="1" x14ac:dyDescent="0.3">
      <c r="A59" s="7"/>
      <c r="B59" s="383"/>
      <c r="C59" s="384"/>
      <c r="D59" s="384"/>
      <c r="E59" s="384"/>
      <c r="F59" s="384"/>
      <c r="G59" s="384"/>
      <c r="H59" s="384"/>
      <c r="I59" s="384"/>
      <c r="J59" s="384"/>
      <c r="K59" s="384"/>
      <c r="L59" s="385"/>
      <c r="M59" s="28"/>
    </row>
    <row r="60" spans="1:16" s="9" customFormat="1" x14ac:dyDescent="0.3">
      <c r="A60" s="7"/>
      <c r="B60" s="383"/>
      <c r="C60" s="384"/>
      <c r="D60" s="384"/>
      <c r="E60" s="384"/>
      <c r="F60" s="384"/>
      <c r="G60" s="384"/>
      <c r="H60" s="384"/>
      <c r="I60" s="384"/>
      <c r="J60" s="384"/>
      <c r="K60" s="384"/>
      <c r="L60" s="385"/>
      <c r="M60" s="28"/>
    </row>
    <row r="61" spans="1:16" s="9" customFormat="1" x14ac:dyDescent="0.3">
      <c r="A61" s="7"/>
      <c r="B61" s="383"/>
      <c r="C61" s="384"/>
      <c r="D61" s="384"/>
      <c r="E61" s="384"/>
      <c r="F61" s="384"/>
      <c r="G61" s="384"/>
      <c r="H61" s="384"/>
      <c r="I61" s="384"/>
      <c r="J61" s="384"/>
      <c r="K61" s="384"/>
      <c r="L61" s="385"/>
      <c r="M61" s="28"/>
    </row>
    <row r="62" spans="1:16" s="9" customFormat="1" x14ac:dyDescent="0.3">
      <c r="A62" s="7"/>
      <c r="B62" s="383"/>
      <c r="C62" s="384"/>
      <c r="D62" s="384"/>
      <c r="E62" s="384"/>
      <c r="F62" s="384"/>
      <c r="G62" s="384"/>
      <c r="H62" s="384"/>
      <c r="I62" s="384"/>
      <c r="J62" s="384"/>
      <c r="K62" s="384"/>
      <c r="L62" s="385"/>
      <c r="M62" s="28"/>
    </row>
    <row r="63" spans="1:16" s="9" customFormat="1" x14ac:dyDescent="0.3">
      <c r="A63" s="7"/>
      <c r="B63" s="383"/>
      <c r="C63" s="384"/>
      <c r="D63" s="384"/>
      <c r="E63" s="384"/>
      <c r="F63" s="384"/>
      <c r="G63" s="384"/>
      <c r="H63" s="384"/>
      <c r="I63" s="384"/>
      <c r="J63" s="384"/>
      <c r="K63" s="384"/>
      <c r="L63" s="385"/>
      <c r="M63" s="28"/>
    </row>
    <row r="64" spans="1:16" s="9" customFormat="1" x14ac:dyDescent="0.3">
      <c r="A64" s="7"/>
      <c r="B64" s="383"/>
      <c r="C64" s="384"/>
      <c r="D64" s="384"/>
      <c r="E64" s="384"/>
      <c r="F64" s="384"/>
      <c r="G64" s="384"/>
      <c r="H64" s="384"/>
      <c r="I64" s="384"/>
      <c r="J64" s="384"/>
      <c r="K64" s="384"/>
      <c r="L64" s="385"/>
      <c r="M64" s="28"/>
    </row>
    <row r="65" spans="1:16" x14ac:dyDescent="0.3">
      <c r="B65" s="122"/>
      <c r="C65" s="123"/>
      <c r="D65" s="123"/>
      <c r="E65" s="123"/>
      <c r="F65" s="123"/>
      <c r="G65" s="123"/>
      <c r="H65" s="123"/>
      <c r="I65" s="123"/>
      <c r="J65" s="123"/>
      <c r="K65" s="123"/>
      <c r="L65" s="124"/>
      <c r="M65" s="74"/>
    </row>
    <row r="66" spans="1:16" s="9" customFormat="1" x14ac:dyDescent="0.3">
      <c r="A66" s="7"/>
      <c r="B66" s="378" t="s">
        <v>16</v>
      </c>
      <c r="C66" s="379"/>
      <c r="D66" s="379"/>
      <c r="E66" s="379"/>
      <c r="F66" s="379"/>
      <c r="G66" s="379"/>
      <c r="H66" s="379"/>
      <c r="I66" s="379"/>
      <c r="J66" s="379"/>
      <c r="K66" s="379"/>
      <c r="L66" s="380"/>
      <c r="M66" s="125"/>
    </row>
    <row r="67" spans="1:16" x14ac:dyDescent="0.3">
      <c r="B67" s="83"/>
      <c r="C67" s="30"/>
      <c r="D67" s="30"/>
      <c r="E67" s="30"/>
      <c r="F67" s="30"/>
      <c r="G67" s="30"/>
      <c r="H67" s="30"/>
      <c r="I67" s="30"/>
      <c r="J67" s="30"/>
      <c r="K67" s="30"/>
      <c r="L67" s="126"/>
      <c r="M67" s="74"/>
    </row>
    <row r="68" spans="1:16" ht="14.85" customHeight="1" x14ac:dyDescent="0.3">
      <c r="B68" s="254" t="str">
        <f>IF(Intro!$G$21="English",O68,P68)</f>
        <v>Describe how your firm determines the value of inventory. Provide any changes in the method of valuation or major write-downs of inventory that have occurred since January 1, 2023.</v>
      </c>
      <c r="C68" s="255"/>
      <c r="D68" s="255"/>
      <c r="E68" s="255"/>
      <c r="F68" s="255"/>
      <c r="G68" s="255"/>
      <c r="H68" s="255"/>
      <c r="I68" s="255"/>
      <c r="J68" s="255"/>
      <c r="K68" s="255"/>
      <c r="L68" s="256"/>
      <c r="M68" s="74"/>
      <c r="O68" s="74"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8" s="74"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9" spans="1:16" x14ac:dyDescent="0.3">
      <c r="B69" s="254"/>
      <c r="C69" s="255"/>
      <c r="D69" s="255"/>
      <c r="E69" s="255"/>
      <c r="F69" s="255"/>
      <c r="G69" s="255"/>
      <c r="H69" s="255"/>
      <c r="I69" s="255"/>
      <c r="J69" s="255"/>
      <c r="K69" s="255"/>
      <c r="L69" s="256"/>
      <c r="M69" s="74"/>
    </row>
    <row r="70" spans="1:16" x14ac:dyDescent="0.3">
      <c r="B70" s="83"/>
      <c r="C70" s="30"/>
      <c r="D70" s="30"/>
      <c r="E70" s="30"/>
      <c r="F70" s="30"/>
      <c r="G70" s="30"/>
      <c r="H70" s="30"/>
      <c r="I70" s="30"/>
      <c r="J70" s="30"/>
      <c r="K70" s="30"/>
      <c r="L70" s="126"/>
      <c r="M70" s="74"/>
    </row>
    <row r="71" spans="1:16" s="9" customFormat="1" x14ac:dyDescent="0.3">
      <c r="A71" s="7"/>
      <c r="B71" s="383"/>
      <c r="C71" s="384"/>
      <c r="D71" s="384"/>
      <c r="E71" s="384"/>
      <c r="F71" s="384"/>
      <c r="G71" s="384"/>
      <c r="H71" s="384"/>
      <c r="I71" s="384"/>
      <c r="J71" s="384"/>
      <c r="K71" s="384"/>
      <c r="L71" s="385"/>
      <c r="M71" s="28"/>
    </row>
    <row r="72" spans="1:16" s="9" customFormat="1" x14ac:dyDescent="0.3">
      <c r="A72" s="7"/>
      <c r="B72" s="383"/>
      <c r="C72" s="384"/>
      <c r="D72" s="384"/>
      <c r="E72" s="384"/>
      <c r="F72" s="384"/>
      <c r="G72" s="384"/>
      <c r="H72" s="384"/>
      <c r="I72" s="384"/>
      <c r="J72" s="384"/>
      <c r="K72" s="384"/>
      <c r="L72" s="385"/>
      <c r="M72" s="28"/>
    </row>
    <row r="73" spans="1:16" s="9" customFormat="1" x14ac:dyDescent="0.3">
      <c r="A73" s="7"/>
      <c r="B73" s="383"/>
      <c r="C73" s="384"/>
      <c r="D73" s="384"/>
      <c r="E73" s="384"/>
      <c r="F73" s="384"/>
      <c r="G73" s="384"/>
      <c r="H73" s="384"/>
      <c r="I73" s="384"/>
      <c r="J73" s="384"/>
      <c r="K73" s="384"/>
      <c r="L73" s="385"/>
      <c r="M73" s="28"/>
    </row>
    <row r="74" spans="1:16" s="9" customFormat="1" x14ac:dyDescent="0.3">
      <c r="A74" s="7"/>
      <c r="B74" s="383"/>
      <c r="C74" s="384"/>
      <c r="D74" s="384"/>
      <c r="E74" s="384"/>
      <c r="F74" s="384"/>
      <c r="G74" s="384"/>
      <c r="H74" s="384"/>
      <c r="I74" s="384"/>
      <c r="J74" s="384"/>
      <c r="K74" s="384"/>
      <c r="L74" s="385"/>
      <c r="M74" s="28"/>
    </row>
    <row r="75" spans="1:16" s="9" customFormat="1" x14ac:dyDescent="0.3">
      <c r="A75" s="7"/>
      <c r="B75" s="383"/>
      <c r="C75" s="384"/>
      <c r="D75" s="384"/>
      <c r="E75" s="384"/>
      <c r="F75" s="384"/>
      <c r="G75" s="384"/>
      <c r="H75" s="384"/>
      <c r="I75" s="384"/>
      <c r="J75" s="384"/>
      <c r="K75" s="384"/>
      <c r="L75" s="385"/>
      <c r="M75" s="28"/>
    </row>
    <row r="76" spans="1:16" s="9" customFormat="1" x14ac:dyDescent="0.3">
      <c r="A76" s="7"/>
      <c r="B76" s="383"/>
      <c r="C76" s="384"/>
      <c r="D76" s="384"/>
      <c r="E76" s="384"/>
      <c r="F76" s="384"/>
      <c r="G76" s="384"/>
      <c r="H76" s="384"/>
      <c r="I76" s="384"/>
      <c r="J76" s="384"/>
      <c r="K76" s="384"/>
      <c r="L76" s="385"/>
      <c r="M76" s="28"/>
    </row>
    <row r="77" spans="1:16" s="9" customFormat="1" x14ac:dyDescent="0.3">
      <c r="A77" s="7"/>
      <c r="B77" s="383"/>
      <c r="C77" s="384"/>
      <c r="D77" s="384"/>
      <c r="E77" s="384"/>
      <c r="F77" s="384"/>
      <c r="G77" s="384"/>
      <c r="H77" s="384"/>
      <c r="I77" s="384"/>
      <c r="J77" s="384"/>
      <c r="K77" s="384"/>
      <c r="L77" s="385"/>
      <c r="M77" s="28"/>
    </row>
    <row r="78" spans="1:16" s="9" customFormat="1" x14ac:dyDescent="0.3">
      <c r="A78" s="7"/>
      <c r="B78" s="383"/>
      <c r="C78" s="384"/>
      <c r="D78" s="384"/>
      <c r="E78" s="384"/>
      <c r="F78" s="384"/>
      <c r="G78" s="384"/>
      <c r="H78" s="384"/>
      <c r="I78" s="384"/>
      <c r="J78" s="384"/>
      <c r="K78" s="384"/>
      <c r="L78" s="385"/>
      <c r="M78" s="28"/>
    </row>
    <row r="79" spans="1:16" x14ac:dyDescent="0.3">
      <c r="B79" s="122"/>
      <c r="C79" s="123"/>
      <c r="D79" s="123"/>
      <c r="E79" s="123"/>
      <c r="F79" s="123"/>
      <c r="G79" s="123"/>
      <c r="H79" s="123"/>
      <c r="I79" s="123"/>
      <c r="J79" s="123"/>
      <c r="K79" s="123"/>
      <c r="L79" s="124"/>
      <c r="M79" s="74"/>
    </row>
    <row r="80" spans="1:16" s="9" customFormat="1" x14ac:dyDescent="0.3">
      <c r="A80" s="7"/>
      <c r="B80" s="378" t="s">
        <v>17</v>
      </c>
      <c r="C80" s="379"/>
      <c r="D80" s="379"/>
      <c r="E80" s="379"/>
      <c r="F80" s="379"/>
      <c r="G80" s="379"/>
      <c r="H80" s="379"/>
      <c r="I80" s="379"/>
      <c r="J80" s="379"/>
      <c r="K80" s="379"/>
      <c r="L80" s="380"/>
      <c r="M80" s="125"/>
    </row>
    <row r="81" spans="1:16" x14ac:dyDescent="0.3">
      <c r="B81" s="83"/>
      <c r="C81" s="30"/>
      <c r="D81" s="30"/>
      <c r="E81" s="30"/>
      <c r="F81" s="30"/>
      <c r="G81" s="30"/>
      <c r="H81" s="30"/>
      <c r="I81" s="30"/>
      <c r="J81" s="30"/>
      <c r="K81" s="30"/>
      <c r="L81" s="126"/>
      <c r="M81" s="74"/>
    </row>
    <row r="82" spans="1:16" ht="14.85" customHeight="1" x14ac:dyDescent="0.3">
      <c r="B82" s="284" t="str">
        <f>IF(Intro!$G$21="English",O82,P82)</f>
        <v>Describe any changes in your firm’s inventory levels of the goods since January 1, 2023 and whether these changes impacted your firm’s ability to supply customers.</v>
      </c>
      <c r="C82" s="285"/>
      <c r="D82" s="285"/>
      <c r="E82" s="285"/>
      <c r="F82" s="285"/>
      <c r="G82" s="285"/>
      <c r="H82" s="285"/>
      <c r="I82" s="285"/>
      <c r="J82" s="285"/>
      <c r="K82" s="285"/>
      <c r="L82" s="338"/>
      <c r="M82" s="74"/>
      <c r="O82" s="74"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2" s="74"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3" spans="1:16" x14ac:dyDescent="0.3">
      <c r="B83" s="284"/>
      <c r="C83" s="285"/>
      <c r="D83" s="285"/>
      <c r="E83" s="285"/>
      <c r="F83" s="285"/>
      <c r="G83" s="285"/>
      <c r="H83" s="285"/>
      <c r="I83" s="285"/>
      <c r="J83" s="285"/>
      <c r="K83" s="285"/>
      <c r="L83" s="338"/>
      <c r="M83" s="74"/>
    </row>
    <row r="84" spans="1:16" x14ac:dyDescent="0.3">
      <c r="B84" s="83"/>
      <c r="C84" s="30"/>
      <c r="D84" s="30"/>
      <c r="E84" s="30"/>
      <c r="F84" s="30"/>
      <c r="G84" s="30"/>
      <c r="H84" s="30"/>
      <c r="I84" s="30"/>
      <c r="J84" s="30"/>
      <c r="K84" s="30"/>
      <c r="L84" s="126"/>
      <c r="M84" s="74"/>
    </row>
    <row r="85" spans="1:16" s="9" customFormat="1" x14ac:dyDescent="0.3">
      <c r="A85" s="7"/>
      <c r="B85" s="383"/>
      <c r="C85" s="384"/>
      <c r="D85" s="384"/>
      <c r="E85" s="384"/>
      <c r="F85" s="384"/>
      <c r="G85" s="384"/>
      <c r="H85" s="384"/>
      <c r="I85" s="384"/>
      <c r="J85" s="384"/>
      <c r="K85" s="384"/>
      <c r="L85" s="385"/>
      <c r="M85" s="28"/>
    </row>
    <row r="86" spans="1:16" s="9" customFormat="1" x14ac:dyDescent="0.3">
      <c r="A86" s="7"/>
      <c r="B86" s="383"/>
      <c r="C86" s="384"/>
      <c r="D86" s="384"/>
      <c r="E86" s="384"/>
      <c r="F86" s="384"/>
      <c r="G86" s="384"/>
      <c r="H86" s="384"/>
      <c r="I86" s="384"/>
      <c r="J86" s="384"/>
      <c r="K86" s="384"/>
      <c r="L86" s="385"/>
      <c r="M86" s="28"/>
    </row>
    <row r="87" spans="1:16" s="9" customFormat="1" x14ac:dyDescent="0.3">
      <c r="A87" s="7"/>
      <c r="B87" s="383"/>
      <c r="C87" s="384"/>
      <c r="D87" s="384"/>
      <c r="E87" s="384"/>
      <c r="F87" s="384"/>
      <c r="G87" s="384"/>
      <c r="H87" s="384"/>
      <c r="I87" s="384"/>
      <c r="J87" s="384"/>
      <c r="K87" s="384"/>
      <c r="L87" s="385"/>
      <c r="M87" s="28"/>
    </row>
    <row r="88" spans="1:16" s="9" customFormat="1" x14ac:dyDescent="0.3">
      <c r="A88" s="7"/>
      <c r="B88" s="383"/>
      <c r="C88" s="384"/>
      <c r="D88" s="384"/>
      <c r="E88" s="384"/>
      <c r="F88" s="384"/>
      <c r="G88" s="384"/>
      <c r="H88" s="384"/>
      <c r="I88" s="384"/>
      <c r="J88" s="384"/>
      <c r="K88" s="384"/>
      <c r="L88" s="385"/>
      <c r="M88" s="28"/>
    </row>
    <row r="89" spans="1:16" s="9" customFormat="1" x14ac:dyDescent="0.3">
      <c r="A89" s="7"/>
      <c r="B89" s="383"/>
      <c r="C89" s="384"/>
      <c r="D89" s="384"/>
      <c r="E89" s="384"/>
      <c r="F89" s="384"/>
      <c r="G89" s="384"/>
      <c r="H89" s="384"/>
      <c r="I89" s="384"/>
      <c r="J89" s="384"/>
      <c r="K89" s="384"/>
      <c r="L89" s="385"/>
      <c r="M89" s="28"/>
    </row>
    <row r="90" spans="1:16" s="9" customFormat="1" x14ac:dyDescent="0.3">
      <c r="A90" s="7"/>
      <c r="B90" s="383"/>
      <c r="C90" s="384"/>
      <c r="D90" s="384"/>
      <c r="E90" s="384"/>
      <c r="F90" s="384"/>
      <c r="G90" s="384"/>
      <c r="H90" s="384"/>
      <c r="I90" s="384"/>
      <c r="J90" s="384"/>
      <c r="K90" s="384"/>
      <c r="L90" s="385"/>
      <c r="M90" s="28"/>
    </row>
    <row r="91" spans="1:16" s="9" customFormat="1" x14ac:dyDescent="0.3">
      <c r="A91" s="7"/>
      <c r="B91" s="383"/>
      <c r="C91" s="384"/>
      <c r="D91" s="384"/>
      <c r="E91" s="384"/>
      <c r="F91" s="384"/>
      <c r="G91" s="384"/>
      <c r="H91" s="384"/>
      <c r="I91" s="384"/>
      <c r="J91" s="384"/>
      <c r="K91" s="384"/>
      <c r="L91" s="385"/>
      <c r="M91" s="28"/>
    </row>
    <row r="92" spans="1:16" s="9" customFormat="1" x14ac:dyDescent="0.3">
      <c r="A92" s="7"/>
      <c r="B92" s="383"/>
      <c r="C92" s="384"/>
      <c r="D92" s="384"/>
      <c r="E92" s="384"/>
      <c r="F92" s="384"/>
      <c r="G92" s="384"/>
      <c r="H92" s="384"/>
      <c r="I92" s="384"/>
      <c r="J92" s="384"/>
      <c r="K92" s="384"/>
      <c r="L92" s="385"/>
      <c r="M92" s="28"/>
    </row>
    <row r="93" spans="1:16" x14ac:dyDescent="0.3">
      <c r="B93" s="122"/>
      <c r="C93" s="123"/>
      <c r="D93" s="123"/>
      <c r="E93" s="123"/>
      <c r="F93" s="123"/>
      <c r="G93" s="123"/>
      <c r="H93" s="123"/>
      <c r="I93" s="123"/>
      <c r="J93" s="123"/>
      <c r="K93" s="123"/>
      <c r="L93" s="124"/>
      <c r="M93" s="74"/>
    </row>
    <row r="94" spans="1:16" s="9" customFormat="1" x14ac:dyDescent="0.3">
      <c r="A94" s="7"/>
      <c r="B94" s="378" t="s">
        <v>18</v>
      </c>
      <c r="C94" s="379"/>
      <c r="D94" s="379"/>
      <c r="E94" s="379"/>
      <c r="F94" s="379"/>
      <c r="G94" s="379"/>
      <c r="H94" s="379"/>
      <c r="I94" s="379"/>
      <c r="J94" s="379"/>
      <c r="K94" s="379"/>
      <c r="L94" s="380"/>
      <c r="M94" s="125"/>
    </row>
    <row r="95" spans="1:16" x14ac:dyDescent="0.3">
      <c r="B95" s="83"/>
      <c r="C95" s="30"/>
      <c r="D95" s="30"/>
      <c r="E95" s="30"/>
      <c r="F95" s="30"/>
      <c r="G95" s="30"/>
      <c r="H95" s="30"/>
      <c r="I95" s="30"/>
      <c r="J95" s="30"/>
      <c r="K95" s="30"/>
      <c r="L95" s="126"/>
      <c r="M95" s="74"/>
    </row>
    <row r="96" spans="1:16" ht="14.85" customHeight="1" x14ac:dyDescent="0.3">
      <c r="B96" s="284" t="str">
        <f>IF(Intro!$G$21="English",O96,P96)</f>
        <v>Describe your firm’s plans to manage inventory levels, in the next two years. Provide the rationale and assumptions underlying these strategies and objectives.</v>
      </c>
      <c r="C96" s="285"/>
      <c r="D96" s="285"/>
      <c r="E96" s="285"/>
      <c r="F96" s="285"/>
      <c r="G96" s="285"/>
      <c r="H96" s="285"/>
      <c r="I96" s="285"/>
      <c r="J96" s="285"/>
      <c r="K96" s="285"/>
      <c r="L96" s="338"/>
      <c r="M96" s="74"/>
      <c r="O96" s="74" t="s">
        <v>161</v>
      </c>
      <c r="P96" s="74" t="s">
        <v>118</v>
      </c>
    </row>
    <row r="97" spans="1:14" x14ac:dyDescent="0.3">
      <c r="B97" s="83"/>
      <c r="C97" s="30"/>
      <c r="D97" s="30"/>
      <c r="E97" s="30"/>
      <c r="F97" s="30"/>
      <c r="G97" s="30"/>
      <c r="H97" s="30"/>
      <c r="I97" s="30"/>
      <c r="J97" s="30"/>
      <c r="K97" s="30"/>
      <c r="L97" s="126"/>
      <c r="M97" s="74"/>
    </row>
    <row r="98" spans="1:14" s="9" customFormat="1" x14ac:dyDescent="0.3">
      <c r="A98" s="7"/>
      <c r="B98" s="383"/>
      <c r="C98" s="384"/>
      <c r="D98" s="384"/>
      <c r="E98" s="384"/>
      <c r="F98" s="384"/>
      <c r="G98" s="384"/>
      <c r="H98" s="384"/>
      <c r="I98" s="384"/>
      <c r="J98" s="384"/>
      <c r="K98" s="384"/>
      <c r="L98" s="385"/>
      <c r="M98" s="28"/>
    </row>
    <row r="99" spans="1:14" s="9" customFormat="1" x14ac:dyDescent="0.3">
      <c r="A99" s="7"/>
      <c r="B99" s="383"/>
      <c r="C99" s="384"/>
      <c r="D99" s="384"/>
      <c r="E99" s="384"/>
      <c r="F99" s="384"/>
      <c r="G99" s="384"/>
      <c r="H99" s="384"/>
      <c r="I99" s="384"/>
      <c r="J99" s="384"/>
      <c r="K99" s="384"/>
      <c r="L99" s="385"/>
      <c r="M99" s="28"/>
    </row>
    <row r="100" spans="1:14" s="9" customFormat="1" x14ac:dyDescent="0.3">
      <c r="A100" s="7"/>
      <c r="B100" s="383"/>
      <c r="C100" s="384"/>
      <c r="D100" s="384"/>
      <c r="E100" s="384"/>
      <c r="F100" s="384"/>
      <c r="G100" s="384"/>
      <c r="H100" s="384"/>
      <c r="I100" s="384"/>
      <c r="J100" s="384"/>
      <c r="K100" s="384"/>
      <c r="L100" s="385"/>
      <c r="M100" s="28"/>
    </row>
    <row r="101" spans="1:14" s="9" customFormat="1" x14ac:dyDescent="0.3">
      <c r="A101" s="7"/>
      <c r="B101" s="383"/>
      <c r="C101" s="384"/>
      <c r="D101" s="384"/>
      <c r="E101" s="384"/>
      <c r="F101" s="384"/>
      <c r="G101" s="384"/>
      <c r="H101" s="384"/>
      <c r="I101" s="384"/>
      <c r="J101" s="384"/>
      <c r="K101" s="384"/>
      <c r="L101" s="385"/>
      <c r="M101" s="28"/>
    </row>
    <row r="102" spans="1:14" s="9" customFormat="1" x14ac:dyDescent="0.3">
      <c r="A102" s="7"/>
      <c r="B102" s="383"/>
      <c r="C102" s="384"/>
      <c r="D102" s="384"/>
      <c r="E102" s="384"/>
      <c r="F102" s="384"/>
      <c r="G102" s="384"/>
      <c r="H102" s="384"/>
      <c r="I102" s="384"/>
      <c r="J102" s="384"/>
      <c r="K102" s="384"/>
      <c r="L102" s="385"/>
      <c r="M102" s="28"/>
    </row>
    <row r="103" spans="1:14" s="9" customFormat="1" x14ac:dyDescent="0.3">
      <c r="A103" s="7"/>
      <c r="B103" s="383"/>
      <c r="C103" s="384"/>
      <c r="D103" s="384"/>
      <c r="E103" s="384"/>
      <c r="F103" s="384"/>
      <c r="G103" s="384"/>
      <c r="H103" s="384"/>
      <c r="I103" s="384"/>
      <c r="J103" s="384"/>
      <c r="K103" s="384"/>
      <c r="L103" s="385"/>
      <c r="M103" s="28"/>
    </row>
    <row r="104" spans="1:14" s="9" customFormat="1" x14ac:dyDescent="0.3">
      <c r="A104" s="7"/>
      <c r="B104" s="383"/>
      <c r="C104" s="384"/>
      <c r="D104" s="384"/>
      <c r="E104" s="384"/>
      <c r="F104" s="384"/>
      <c r="G104" s="384"/>
      <c r="H104" s="384"/>
      <c r="I104" s="384"/>
      <c r="J104" s="384"/>
      <c r="K104" s="384"/>
      <c r="L104" s="385"/>
      <c r="M104" s="28"/>
    </row>
    <row r="105" spans="1:14" s="9" customFormat="1" x14ac:dyDescent="0.3">
      <c r="A105" s="7"/>
      <c r="B105" s="383"/>
      <c r="C105" s="384"/>
      <c r="D105" s="384"/>
      <c r="E105" s="384"/>
      <c r="F105" s="384"/>
      <c r="G105" s="384"/>
      <c r="H105" s="384"/>
      <c r="I105" s="384"/>
      <c r="J105" s="384"/>
      <c r="K105" s="384"/>
      <c r="L105" s="385"/>
      <c r="M105" s="28"/>
    </row>
    <row r="106" spans="1:14" x14ac:dyDescent="0.3">
      <c r="B106" s="122"/>
      <c r="C106" s="123"/>
      <c r="D106" s="123"/>
      <c r="E106" s="123"/>
      <c r="F106" s="123"/>
      <c r="G106" s="123"/>
      <c r="H106" s="123"/>
      <c r="I106" s="123"/>
      <c r="J106" s="123"/>
      <c r="K106" s="123"/>
      <c r="L106" s="124"/>
      <c r="M106" s="74"/>
    </row>
    <row r="107" spans="1:14" s="68" customFormat="1" x14ac:dyDescent="0.3">
      <c r="A107" s="108"/>
      <c r="B107" s="4"/>
      <c r="C107" s="59"/>
      <c r="D107" s="59"/>
      <c r="E107" s="59"/>
      <c r="F107" s="59"/>
      <c r="G107" s="59"/>
      <c r="H107" s="59"/>
      <c r="I107" s="59"/>
      <c r="J107" s="59"/>
      <c r="K107" s="59"/>
      <c r="L107" s="59"/>
      <c r="N107" s="109"/>
    </row>
    <row r="108" spans="1:14" s="68" customFormat="1" x14ac:dyDescent="0.3">
      <c r="A108" s="108"/>
      <c r="B108" s="4"/>
      <c r="C108" s="59"/>
      <c r="D108" s="59"/>
      <c r="E108" s="59"/>
      <c r="F108" s="59"/>
      <c r="G108" s="59"/>
      <c r="H108" s="59"/>
      <c r="I108" s="59"/>
      <c r="J108" s="59"/>
      <c r="K108" s="59"/>
      <c r="L108" s="59"/>
      <c r="N108" s="109"/>
    </row>
    <row r="109" spans="1:14" s="68" customFormat="1" x14ac:dyDescent="0.3">
      <c r="A109" s="108"/>
      <c r="B109" s="4"/>
      <c r="C109" s="59"/>
      <c r="D109" s="59"/>
      <c r="E109" s="59"/>
      <c r="F109" s="59"/>
      <c r="G109" s="59"/>
      <c r="H109" s="59"/>
      <c r="I109" s="59"/>
      <c r="J109" s="59"/>
      <c r="K109" s="59"/>
      <c r="L109" s="59"/>
      <c r="N109" s="109"/>
    </row>
    <row r="110" spans="1:14" s="68" customFormat="1" x14ac:dyDescent="0.3">
      <c r="A110" s="108"/>
      <c r="B110" s="4"/>
      <c r="C110" s="59"/>
      <c r="D110" s="59"/>
      <c r="E110" s="59"/>
      <c r="F110" s="59"/>
      <c r="G110" s="59"/>
      <c r="H110" s="59"/>
      <c r="I110" s="59"/>
      <c r="J110" s="59"/>
      <c r="K110" s="59"/>
      <c r="L110" s="59"/>
      <c r="N110" s="109"/>
    </row>
    <row r="111" spans="1:14" s="68" customFormat="1" x14ac:dyDescent="0.3">
      <c r="A111" s="108"/>
      <c r="B111" s="4"/>
      <c r="C111" s="59"/>
      <c r="D111" s="59"/>
      <c r="E111" s="59"/>
      <c r="F111" s="59"/>
      <c r="G111" s="59"/>
      <c r="H111" s="59"/>
      <c r="I111" s="59"/>
      <c r="J111" s="59"/>
      <c r="K111" s="59"/>
      <c r="L111" s="59"/>
      <c r="N111" s="109"/>
    </row>
  </sheetData>
  <sheetProtection algorithmName="SHA-512" hashValue="fp4+5wWKE1pFrPRUpAVmByTMbcgXOIltu/cUIdR0WfcEeny5wd/LMxSvK4Kt0MrlGySD0g80obOIhj29wUbXqQ==" saltValue="a93nrSHHJSsVBouublKoyQ==" spinCount="100000" sheet="1" objects="1" scenarios="1" selectLockedCells="1"/>
  <mergeCells count="71">
    <mergeCell ref="B42:L42"/>
    <mergeCell ref="B66:L66"/>
    <mergeCell ref="B80:L80"/>
    <mergeCell ref="B94:L94"/>
    <mergeCell ref="B55:L55"/>
    <mergeCell ref="B44:L44"/>
    <mergeCell ref="F51:F53"/>
    <mergeCell ref="G51:G53"/>
    <mergeCell ref="H51:H53"/>
    <mergeCell ref="I51:I53"/>
    <mergeCell ref="J51:J53"/>
    <mergeCell ref="B50:E50"/>
    <mergeCell ref="B51:E53"/>
    <mergeCell ref="K51:K53"/>
    <mergeCell ref="G48:G49"/>
    <mergeCell ref="H48:H49"/>
    <mergeCell ref="B26:C28"/>
    <mergeCell ref="B14:L14"/>
    <mergeCell ref="B8:L8"/>
    <mergeCell ref="B9:L9"/>
    <mergeCell ref="B10:L10"/>
    <mergeCell ref="B12:L12"/>
    <mergeCell ref="B13:L13"/>
    <mergeCell ref="B15:L15"/>
    <mergeCell ref="B16:L16"/>
    <mergeCell ref="B17:L17"/>
    <mergeCell ref="B22:L22"/>
    <mergeCell ref="B38:C40"/>
    <mergeCell ref="B35:C37"/>
    <mergeCell ref="D40:F40"/>
    <mergeCell ref="B4:L4"/>
    <mergeCell ref="B5:L5"/>
    <mergeCell ref="D26:F26"/>
    <mergeCell ref="D27:F27"/>
    <mergeCell ref="D28:F28"/>
    <mergeCell ref="K24:K25"/>
    <mergeCell ref="B6:L6"/>
    <mergeCell ref="G24:G25"/>
    <mergeCell ref="H24:H25"/>
    <mergeCell ref="I24:I25"/>
    <mergeCell ref="J24:J25"/>
    <mergeCell ref="B19:L19"/>
    <mergeCell ref="B20:L20"/>
    <mergeCell ref="D35:F35"/>
    <mergeCell ref="D36:F36"/>
    <mergeCell ref="D37:F37"/>
    <mergeCell ref="D38:F38"/>
    <mergeCell ref="D39:F39"/>
    <mergeCell ref="B96:L96"/>
    <mergeCell ref="B98:L105"/>
    <mergeCell ref="B57:L64"/>
    <mergeCell ref="B71:L78"/>
    <mergeCell ref="B68:L69"/>
    <mergeCell ref="B82:L83"/>
    <mergeCell ref="B85:L92"/>
    <mergeCell ref="B32:C34"/>
    <mergeCell ref="D32:F32"/>
    <mergeCell ref="D33:F33"/>
    <mergeCell ref="D34:F34"/>
    <mergeCell ref="B29:C31"/>
    <mergeCell ref="D29:F29"/>
    <mergeCell ref="D30:F30"/>
    <mergeCell ref="D31:F31"/>
    <mergeCell ref="I48:I49"/>
    <mergeCell ref="J48:J49"/>
    <mergeCell ref="K48:K49"/>
    <mergeCell ref="G46:G47"/>
    <mergeCell ref="H46:H47"/>
    <mergeCell ref="I46:I47"/>
    <mergeCell ref="J46:J47"/>
    <mergeCell ref="K46:K47"/>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71 B85 B57:B60 B98 B73:B75 B87:B89 B100:B102"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0:K51 G37:K37 G34:K34 G28:K28 G31:K31 G40:K40"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K27 G38:K39 G29:K30 G32:K33 G35:K36" xr:uid="{52FF75CF-728F-46B7-833D-64BEB3C47C2F}">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5"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84EE-8712-4D5C-8F64-F3FEB49D6751}">
  <sheetPr>
    <tabColor rgb="FF92D050"/>
    <pageSetUpPr fitToPage="1"/>
  </sheetPr>
  <dimension ref="A1:Q63"/>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9.44140625" style="74" hidden="1" customWidth="1"/>
    <col min="18" max="16384" width="9.44140625" style="74"/>
  </cols>
  <sheetData>
    <row r="1" spans="1:16" x14ac:dyDescent="0.3">
      <c r="O1" s="74" t="s">
        <v>337</v>
      </c>
      <c r="P1" s="74" t="s">
        <v>337</v>
      </c>
    </row>
    <row r="2" spans="1:16" x14ac:dyDescent="0.3">
      <c r="B2" s="10" t="str">
        <f>Pro!B2</f>
        <v>PROTECTED</v>
      </c>
      <c r="C2" s="10"/>
      <c r="O2" s="9" t="s">
        <v>70</v>
      </c>
      <c r="P2" s="9" t="s">
        <v>83</v>
      </c>
    </row>
    <row r="3" spans="1:16" x14ac:dyDescent="0.3">
      <c r="B3" s="12"/>
      <c r="C3" s="12"/>
      <c r="O3" s="2"/>
      <c r="P3" s="2"/>
    </row>
    <row r="4" spans="1:16" s="2" customFormat="1" x14ac:dyDescent="0.3">
      <c r="A4" s="4"/>
      <c r="B4" s="326" t="str">
        <f>Info!B4</f>
        <v>IMPORTERS' QUESTIONNAIRE</v>
      </c>
      <c r="C4" s="326"/>
      <c r="D4" s="326"/>
      <c r="E4" s="326"/>
      <c r="F4" s="326"/>
      <c r="G4" s="326"/>
      <c r="H4" s="326"/>
      <c r="I4" s="326"/>
      <c r="J4" s="326"/>
      <c r="K4" s="326"/>
      <c r="L4" s="326"/>
      <c r="M4" s="22"/>
      <c r="N4" s="22"/>
      <c r="O4" s="20"/>
      <c r="P4" s="20"/>
    </row>
    <row r="5" spans="1:16" s="2" customFormat="1" x14ac:dyDescent="0.3">
      <c r="A5" s="4"/>
      <c r="B5" s="326" t="str">
        <f>Info!B5</f>
        <v>RR-2025-008</v>
      </c>
      <c r="C5" s="326"/>
      <c r="D5" s="326"/>
      <c r="E5" s="326"/>
      <c r="F5" s="326"/>
      <c r="G5" s="326"/>
      <c r="H5" s="326"/>
      <c r="I5" s="326"/>
      <c r="J5" s="326"/>
      <c r="K5" s="326"/>
      <c r="L5" s="326"/>
      <c r="M5" s="22"/>
      <c r="N5" s="22"/>
      <c r="O5" s="20"/>
      <c r="P5" s="20"/>
    </row>
    <row r="6" spans="1:16" s="6" customFormat="1" x14ac:dyDescent="0.3">
      <c r="A6" s="4"/>
      <c r="B6" s="326" t="str">
        <f>Info!B6</f>
        <v>PHOTOVOLTAIC MODULES AND LAMINATES</v>
      </c>
      <c r="C6" s="326"/>
      <c r="D6" s="326"/>
      <c r="E6" s="326"/>
      <c r="F6" s="326"/>
      <c r="G6" s="326"/>
      <c r="H6" s="326"/>
      <c r="I6" s="326"/>
      <c r="J6" s="326"/>
      <c r="K6" s="326"/>
      <c r="L6" s="326"/>
      <c r="M6" s="20"/>
      <c r="N6" s="20"/>
      <c r="O6" s="15"/>
      <c r="P6" s="15"/>
    </row>
    <row r="7" spans="1:16" s="6" customFormat="1" x14ac:dyDescent="0.3">
      <c r="A7" s="4"/>
      <c r="B7" s="14"/>
      <c r="C7" s="14"/>
      <c r="D7" s="3"/>
      <c r="E7" s="3"/>
      <c r="F7" s="3"/>
      <c r="G7" s="3"/>
      <c r="H7" s="3"/>
      <c r="I7" s="3"/>
      <c r="J7" s="3"/>
      <c r="K7" s="3"/>
      <c r="L7" s="3"/>
      <c r="O7" s="15"/>
      <c r="P7" s="15"/>
    </row>
    <row r="8" spans="1:16" x14ac:dyDescent="0.3">
      <c r="B8" s="251" t="str">
        <f>UPPER(IF(Intro!$G$21="English",O8,P8))</f>
        <v>PROTECTED COMMENTS</v>
      </c>
      <c r="C8" s="252"/>
      <c r="D8" s="252"/>
      <c r="E8" s="252"/>
      <c r="F8" s="252"/>
      <c r="G8" s="252"/>
      <c r="H8" s="252"/>
      <c r="I8" s="252"/>
      <c r="J8" s="252"/>
      <c r="K8" s="252"/>
      <c r="L8" s="253"/>
      <c r="M8" s="74"/>
      <c r="O8" s="74" t="s">
        <v>66</v>
      </c>
      <c r="P8" s="74" t="s">
        <v>162</v>
      </c>
    </row>
    <row r="9" spans="1:16" x14ac:dyDescent="0.3">
      <c r="B9" s="16"/>
      <c r="C9" s="26"/>
      <c r="D9" s="27"/>
      <c r="E9" s="27"/>
      <c r="F9" s="27"/>
      <c r="G9" s="27"/>
      <c r="H9" s="27"/>
      <c r="I9" s="27"/>
      <c r="J9" s="27"/>
      <c r="K9" s="27"/>
      <c r="L9" s="17"/>
      <c r="M9" s="74"/>
    </row>
    <row r="10" spans="1:16" x14ac:dyDescent="0.3">
      <c r="B10" s="254" t="str">
        <f>AddPub!B10</f>
        <v>Should your firm wish to add any comments related to its responses, submit them here. Be sure to indicate the applicable question number.</v>
      </c>
      <c r="C10" s="255"/>
      <c r="D10" s="255"/>
      <c r="E10" s="255"/>
      <c r="F10" s="255"/>
      <c r="G10" s="255"/>
      <c r="H10" s="255"/>
      <c r="I10" s="255"/>
      <c r="J10" s="255"/>
      <c r="K10" s="255"/>
      <c r="L10" s="256"/>
      <c r="M10" s="74"/>
      <c r="O10" s="18"/>
    </row>
    <row r="11" spans="1:16" x14ac:dyDescent="0.3">
      <c r="B11" s="95"/>
      <c r="C11" s="26"/>
      <c r="D11" s="27"/>
      <c r="E11" s="27"/>
      <c r="F11" s="27"/>
      <c r="G11" s="27"/>
      <c r="H11" s="27"/>
      <c r="I11" s="27"/>
      <c r="J11" s="27"/>
      <c r="K11" s="27"/>
      <c r="L11" s="17"/>
      <c r="M11" s="74"/>
      <c r="O11" s="102" t="s">
        <v>328</v>
      </c>
      <c r="P11" s="102" t="s">
        <v>329</v>
      </c>
    </row>
    <row r="12" spans="1:16" ht="28.8" x14ac:dyDescent="0.3">
      <c r="A12" s="104" t="s">
        <v>371</v>
      </c>
      <c r="B12" s="197"/>
      <c r="C12" s="198" t="str">
        <f>IF(Intro!$G$21="English",O11,P11)</f>
        <v>Tab and Question</v>
      </c>
      <c r="D12" s="461" t="str">
        <f>IF(Intro!$G$21="English",O12,P12)</f>
        <v>Comments</v>
      </c>
      <c r="E12" s="462"/>
      <c r="F12" s="462"/>
      <c r="G12" s="462"/>
      <c r="H12" s="462"/>
      <c r="I12" s="462"/>
      <c r="J12" s="462"/>
      <c r="K12" s="462"/>
      <c r="L12" s="463"/>
      <c r="M12" s="74"/>
      <c r="O12" s="18" t="s">
        <v>101</v>
      </c>
      <c r="P12" s="74" t="s">
        <v>102</v>
      </c>
    </row>
    <row r="13" spans="1:16" x14ac:dyDescent="0.3">
      <c r="A13" s="104"/>
      <c r="B13" s="464" t="str">
        <f>IF(Intro!$G$21="English",O13,P13)</f>
        <v>Comment 1</v>
      </c>
      <c r="C13" s="447"/>
      <c r="D13" s="448"/>
      <c r="E13" s="449"/>
      <c r="F13" s="449"/>
      <c r="G13" s="449"/>
      <c r="H13" s="449"/>
      <c r="I13" s="449"/>
      <c r="J13" s="449"/>
      <c r="K13" s="449"/>
      <c r="L13" s="450"/>
      <c r="M13" s="74"/>
      <c r="O13" s="18" t="s">
        <v>103</v>
      </c>
      <c r="P13" s="74" t="s">
        <v>104</v>
      </c>
    </row>
    <row r="14" spans="1:16" x14ac:dyDescent="0.3">
      <c r="A14" s="104"/>
      <c r="B14" s="465"/>
      <c r="C14" s="447"/>
      <c r="D14" s="451"/>
      <c r="E14" s="452"/>
      <c r="F14" s="452"/>
      <c r="G14" s="452"/>
      <c r="H14" s="452"/>
      <c r="I14" s="452"/>
      <c r="J14" s="452"/>
      <c r="K14" s="452"/>
      <c r="L14" s="453"/>
      <c r="M14" s="74"/>
      <c r="O14" s="18"/>
    </row>
    <row r="15" spans="1:16" x14ac:dyDescent="0.3">
      <c r="A15" s="104"/>
      <c r="B15" s="465"/>
      <c r="C15" s="447"/>
      <c r="D15" s="451"/>
      <c r="E15" s="452"/>
      <c r="F15" s="452"/>
      <c r="G15" s="452"/>
      <c r="H15" s="452"/>
      <c r="I15" s="452"/>
      <c r="J15" s="452"/>
      <c r="K15" s="452"/>
      <c r="L15" s="453"/>
      <c r="M15" s="74"/>
      <c r="O15" s="18"/>
    </row>
    <row r="16" spans="1:16" x14ac:dyDescent="0.3">
      <c r="A16" s="104"/>
      <c r="B16" s="465"/>
      <c r="C16" s="447"/>
      <c r="D16" s="451"/>
      <c r="E16" s="452"/>
      <c r="F16" s="452"/>
      <c r="G16" s="452"/>
      <c r="H16" s="452"/>
      <c r="I16" s="452"/>
      <c r="J16" s="452"/>
      <c r="K16" s="452"/>
      <c r="L16" s="453"/>
      <c r="M16" s="74"/>
      <c r="O16" s="18"/>
    </row>
    <row r="17" spans="1:16" x14ac:dyDescent="0.3">
      <c r="A17" s="104"/>
      <c r="B17" s="465"/>
      <c r="C17" s="447"/>
      <c r="D17" s="451"/>
      <c r="E17" s="452"/>
      <c r="F17" s="452"/>
      <c r="G17" s="452"/>
      <c r="H17" s="452"/>
      <c r="I17" s="452"/>
      <c r="J17" s="452"/>
      <c r="K17" s="452"/>
      <c r="L17" s="453"/>
      <c r="M17" s="74"/>
      <c r="O17" s="18"/>
    </row>
    <row r="18" spans="1:16" x14ac:dyDescent="0.3">
      <c r="A18" s="104"/>
      <c r="B18" s="465"/>
      <c r="C18" s="447"/>
      <c r="D18" s="451"/>
      <c r="E18" s="452"/>
      <c r="F18" s="452"/>
      <c r="G18" s="452"/>
      <c r="H18" s="452"/>
      <c r="I18" s="452"/>
      <c r="J18" s="452"/>
      <c r="K18" s="452"/>
      <c r="L18" s="453"/>
      <c r="M18" s="74"/>
      <c r="O18" s="18"/>
    </row>
    <row r="19" spans="1:16" x14ac:dyDescent="0.3">
      <c r="A19" s="104"/>
      <c r="B19" s="465"/>
      <c r="C19" s="447"/>
      <c r="D19" s="451"/>
      <c r="E19" s="452"/>
      <c r="F19" s="452"/>
      <c r="G19" s="452"/>
      <c r="H19" s="452"/>
      <c r="I19" s="452"/>
      <c r="J19" s="452"/>
      <c r="K19" s="452"/>
      <c r="L19" s="453"/>
      <c r="M19" s="74"/>
      <c r="O19" s="18"/>
    </row>
    <row r="20" spans="1:16" x14ac:dyDescent="0.3">
      <c r="A20" s="104"/>
      <c r="B20" s="465"/>
      <c r="C20" s="447"/>
      <c r="D20" s="451"/>
      <c r="E20" s="452"/>
      <c r="F20" s="452"/>
      <c r="G20" s="452"/>
      <c r="H20" s="452"/>
      <c r="I20" s="452"/>
      <c r="J20" s="452"/>
      <c r="K20" s="452"/>
      <c r="L20" s="453"/>
      <c r="M20" s="74"/>
      <c r="O20" s="18"/>
    </row>
    <row r="21" spans="1:16" x14ac:dyDescent="0.3">
      <c r="A21" s="104"/>
      <c r="B21" s="465"/>
      <c r="C21" s="447"/>
      <c r="D21" s="451"/>
      <c r="E21" s="452"/>
      <c r="F21" s="452"/>
      <c r="G21" s="452"/>
      <c r="H21" s="452"/>
      <c r="I21" s="452"/>
      <c r="J21" s="452"/>
      <c r="K21" s="452"/>
      <c r="L21" s="453"/>
      <c r="M21" s="74"/>
      <c r="O21" s="18"/>
    </row>
    <row r="22" spans="1:16" x14ac:dyDescent="0.3">
      <c r="A22" s="104"/>
      <c r="B22" s="466"/>
      <c r="C22" s="447"/>
      <c r="D22" s="454"/>
      <c r="E22" s="455"/>
      <c r="F22" s="455"/>
      <c r="G22" s="455"/>
      <c r="H22" s="455"/>
      <c r="I22" s="455"/>
      <c r="J22" s="455"/>
      <c r="K22" s="455"/>
      <c r="L22" s="456"/>
      <c r="M22" s="74"/>
      <c r="O22" s="18"/>
    </row>
    <row r="23" spans="1:16" x14ac:dyDescent="0.3">
      <c r="A23" s="104"/>
      <c r="B23" s="464" t="str">
        <f>IF(Intro!$G$21="English",O23,P23)</f>
        <v>Comment 2</v>
      </c>
      <c r="C23" s="447"/>
      <c r="D23" s="448"/>
      <c r="E23" s="449"/>
      <c r="F23" s="449"/>
      <c r="G23" s="449"/>
      <c r="H23" s="449"/>
      <c r="I23" s="449"/>
      <c r="J23" s="449"/>
      <c r="K23" s="449"/>
      <c r="L23" s="450"/>
      <c r="M23" s="74"/>
      <c r="O23" s="18" t="s">
        <v>105</v>
      </c>
      <c r="P23" s="74" t="s">
        <v>106</v>
      </c>
    </row>
    <row r="24" spans="1:16" x14ac:dyDescent="0.3">
      <c r="A24" s="104"/>
      <c r="B24" s="465"/>
      <c r="C24" s="447"/>
      <c r="D24" s="451"/>
      <c r="E24" s="452"/>
      <c r="F24" s="452"/>
      <c r="G24" s="452"/>
      <c r="H24" s="452"/>
      <c r="I24" s="452"/>
      <c r="J24" s="452"/>
      <c r="K24" s="452"/>
      <c r="L24" s="453"/>
      <c r="M24" s="74"/>
      <c r="O24" s="18"/>
    </row>
    <row r="25" spans="1:16" x14ac:dyDescent="0.3">
      <c r="A25" s="104"/>
      <c r="B25" s="465"/>
      <c r="C25" s="447"/>
      <c r="D25" s="451"/>
      <c r="E25" s="452"/>
      <c r="F25" s="452"/>
      <c r="G25" s="452"/>
      <c r="H25" s="452"/>
      <c r="I25" s="452"/>
      <c r="J25" s="452"/>
      <c r="K25" s="452"/>
      <c r="L25" s="453"/>
      <c r="M25" s="74"/>
      <c r="O25" s="18"/>
    </row>
    <row r="26" spans="1:16" x14ac:dyDescent="0.3">
      <c r="A26" s="104"/>
      <c r="B26" s="465"/>
      <c r="C26" s="447"/>
      <c r="D26" s="451"/>
      <c r="E26" s="452"/>
      <c r="F26" s="452"/>
      <c r="G26" s="452"/>
      <c r="H26" s="452"/>
      <c r="I26" s="452"/>
      <c r="J26" s="452"/>
      <c r="K26" s="452"/>
      <c r="L26" s="453"/>
      <c r="M26" s="74"/>
      <c r="O26" s="18"/>
    </row>
    <row r="27" spans="1:16" x14ac:dyDescent="0.3">
      <c r="A27" s="104"/>
      <c r="B27" s="465"/>
      <c r="C27" s="447"/>
      <c r="D27" s="451"/>
      <c r="E27" s="452"/>
      <c r="F27" s="452"/>
      <c r="G27" s="452"/>
      <c r="H27" s="452"/>
      <c r="I27" s="452"/>
      <c r="J27" s="452"/>
      <c r="K27" s="452"/>
      <c r="L27" s="453"/>
      <c r="M27" s="74"/>
      <c r="O27" s="18"/>
    </row>
    <row r="28" spans="1:16" x14ac:dyDescent="0.3">
      <c r="A28" s="104"/>
      <c r="B28" s="465"/>
      <c r="C28" s="447"/>
      <c r="D28" s="451"/>
      <c r="E28" s="452"/>
      <c r="F28" s="452"/>
      <c r="G28" s="452"/>
      <c r="H28" s="452"/>
      <c r="I28" s="452"/>
      <c r="J28" s="452"/>
      <c r="K28" s="452"/>
      <c r="L28" s="453"/>
      <c r="M28" s="74"/>
      <c r="O28" s="18"/>
    </row>
    <row r="29" spans="1:16" x14ac:dyDescent="0.3">
      <c r="A29" s="199"/>
      <c r="B29" s="465"/>
      <c r="C29" s="447"/>
      <c r="D29" s="451"/>
      <c r="E29" s="452"/>
      <c r="F29" s="452"/>
      <c r="G29" s="452"/>
      <c r="H29" s="452"/>
      <c r="I29" s="452"/>
      <c r="J29" s="452"/>
      <c r="K29" s="452"/>
      <c r="L29" s="453"/>
      <c r="M29" s="74"/>
      <c r="O29" s="18"/>
    </row>
    <row r="30" spans="1:16" x14ac:dyDescent="0.3">
      <c r="A30" s="104"/>
      <c r="B30" s="465"/>
      <c r="C30" s="447"/>
      <c r="D30" s="451"/>
      <c r="E30" s="452"/>
      <c r="F30" s="452"/>
      <c r="G30" s="452"/>
      <c r="H30" s="452"/>
      <c r="I30" s="452"/>
      <c r="J30" s="452"/>
      <c r="K30" s="452"/>
      <c r="L30" s="453"/>
      <c r="M30" s="74"/>
      <c r="O30" s="18"/>
    </row>
    <row r="31" spans="1:16" x14ac:dyDescent="0.3">
      <c r="A31" s="104"/>
      <c r="B31" s="465"/>
      <c r="C31" s="447"/>
      <c r="D31" s="451"/>
      <c r="E31" s="452"/>
      <c r="F31" s="452"/>
      <c r="G31" s="452"/>
      <c r="H31" s="452"/>
      <c r="I31" s="452"/>
      <c r="J31" s="452"/>
      <c r="K31" s="452"/>
      <c r="L31" s="453"/>
      <c r="M31" s="74"/>
      <c r="O31" s="18"/>
    </row>
    <row r="32" spans="1:16" x14ac:dyDescent="0.3">
      <c r="A32" s="104"/>
      <c r="B32" s="466"/>
      <c r="C32" s="447"/>
      <c r="D32" s="454"/>
      <c r="E32" s="455"/>
      <c r="F32" s="455"/>
      <c r="G32" s="455"/>
      <c r="H32" s="455"/>
      <c r="I32" s="455"/>
      <c r="J32" s="455"/>
      <c r="K32" s="455"/>
      <c r="L32" s="456"/>
      <c r="M32" s="74"/>
      <c r="O32" s="18"/>
    </row>
    <row r="33" spans="1:16" x14ac:dyDescent="0.3">
      <c r="A33" s="104"/>
      <c r="B33" s="464" t="str">
        <f>IF(Intro!$G$21="English",O33,P33)</f>
        <v>Comment 3</v>
      </c>
      <c r="C33" s="447"/>
      <c r="D33" s="448"/>
      <c r="E33" s="449"/>
      <c r="F33" s="449"/>
      <c r="G33" s="449"/>
      <c r="H33" s="449"/>
      <c r="I33" s="449"/>
      <c r="J33" s="449"/>
      <c r="K33" s="449"/>
      <c r="L33" s="450"/>
      <c r="M33" s="74"/>
      <c r="O33" s="18" t="s">
        <v>107</v>
      </c>
      <c r="P33" s="74" t="s">
        <v>108</v>
      </c>
    </row>
    <row r="34" spans="1:16" x14ac:dyDescent="0.3">
      <c r="A34" s="104"/>
      <c r="B34" s="465"/>
      <c r="C34" s="447"/>
      <c r="D34" s="451"/>
      <c r="E34" s="452"/>
      <c r="F34" s="452"/>
      <c r="G34" s="452"/>
      <c r="H34" s="452"/>
      <c r="I34" s="452"/>
      <c r="J34" s="452"/>
      <c r="K34" s="452"/>
      <c r="L34" s="453"/>
      <c r="M34" s="74"/>
      <c r="O34" s="18"/>
    </row>
    <row r="35" spans="1:16" x14ac:dyDescent="0.3">
      <c r="A35" s="104"/>
      <c r="B35" s="465"/>
      <c r="C35" s="447"/>
      <c r="D35" s="451"/>
      <c r="E35" s="452"/>
      <c r="F35" s="452"/>
      <c r="G35" s="452"/>
      <c r="H35" s="452"/>
      <c r="I35" s="452"/>
      <c r="J35" s="452"/>
      <c r="K35" s="452"/>
      <c r="L35" s="453"/>
      <c r="M35" s="74"/>
      <c r="O35" s="18"/>
    </row>
    <row r="36" spans="1:16" x14ac:dyDescent="0.3">
      <c r="A36" s="104"/>
      <c r="B36" s="465"/>
      <c r="C36" s="447"/>
      <c r="D36" s="451"/>
      <c r="E36" s="452"/>
      <c r="F36" s="452"/>
      <c r="G36" s="452"/>
      <c r="H36" s="452"/>
      <c r="I36" s="452"/>
      <c r="J36" s="452"/>
      <c r="K36" s="452"/>
      <c r="L36" s="453"/>
      <c r="M36" s="74"/>
      <c r="O36" s="18"/>
    </row>
    <row r="37" spans="1:16" x14ac:dyDescent="0.3">
      <c r="A37" s="104"/>
      <c r="B37" s="465"/>
      <c r="C37" s="447"/>
      <c r="D37" s="451"/>
      <c r="E37" s="452"/>
      <c r="F37" s="452"/>
      <c r="G37" s="452"/>
      <c r="H37" s="452"/>
      <c r="I37" s="452"/>
      <c r="J37" s="452"/>
      <c r="K37" s="452"/>
      <c r="L37" s="453"/>
      <c r="M37" s="74"/>
      <c r="O37" s="18"/>
    </row>
    <row r="38" spans="1:16" x14ac:dyDescent="0.3">
      <c r="A38" s="104"/>
      <c r="B38" s="465"/>
      <c r="C38" s="447"/>
      <c r="D38" s="451"/>
      <c r="E38" s="452"/>
      <c r="F38" s="452"/>
      <c r="G38" s="452"/>
      <c r="H38" s="452"/>
      <c r="I38" s="452"/>
      <c r="J38" s="452"/>
      <c r="K38" s="452"/>
      <c r="L38" s="453"/>
      <c r="M38" s="74"/>
      <c r="O38" s="18"/>
    </row>
    <row r="39" spans="1:16" x14ac:dyDescent="0.3">
      <c r="A39" s="104"/>
      <c r="B39" s="465"/>
      <c r="C39" s="447"/>
      <c r="D39" s="451"/>
      <c r="E39" s="452"/>
      <c r="F39" s="452"/>
      <c r="G39" s="452"/>
      <c r="H39" s="452"/>
      <c r="I39" s="452"/>
      <c r="J39" s="452"/>
      <c r="K39" s="452"/>
      <c r="L39" s="453"/>
      <c r="M39" s="74"/>
      <c r="O39" s="18"/>
    </row>
    <row r="40" spans="1:16" x14ac:dyDescent="0.3">
      <c r="A40" s="104"/>
      <c r="B40" s="465"/>
      <c r="C40" s="447"/>
      <c r="D40" s="451"/>
      <c r="E40" s="452"/>
      <c r="F40" s="452"/>
      <c r="G40" s="452"/>
      <c r="H40" s="452"/>
      <c r="I40" s="452"/>
      <c r="J40" s="452"/>
      <c r="K40" s="452"/>
      <c r="L40" s="453"/>
      <c r="M40" s="74"/>
      <c r="O40" s="18"/>
    </row>
    <row r="41" spans="1:16" x14ac:dyDescent="0.3">
      <c r="A41" s="104"/>
      <c r="B41" s="465"/>
      <c r="C41" s="447"/>
      <c r="D41" s="451"/>
      <c r="E41" s="452"/>
      <c r="F41" s="452"/>
      <c r="G41" s="452"/>
      <c r="H41" s="452"/>
      <c r="I41" s="452"/>
      <c r="J41" s="452"/>
      <c r="K41" s="452"/>
      <c r="L41" s="453"/>
      <c r="M41" s="74"/>
      <c r="O41" s="18"/>
    </row>
    <row r="42" spans="1:16" x14ac:dyDescent="0.3">
      <c r="A42" s="104"/>
      <c r="B42" s="466"/>
      <c r="C42" s="447"/>
      <c r="D42" s="454"/>
      <c r="E42" s="455"/>
      <c r="F42" s="455"/>
      <c r="G42" s="455"/>
      <c r="H42" s="455"/>
      <c r="I42" s="455"/>
      <c r="J42" s="455"/>
      <c r="K42" s="455"/>
      <c r="L42" s="456"/>
      <c r="M42" s="74"/>
      <c r="O42" s="18"/>
    </row>
    <row r="43" spans="1:16" x14ac:dyDescent="0.3">
      <c r="A43" s="104"/>
      <c r="B43" s="464" t="str">
        <f>IF(Intro!$G$21="English",O43,P43)</f>
        <v>Comment 4</v>
      </c>
      <c r="C43" s="447"/>
      <c r="D43" s="448"/>
      <c r="E43" s="449"/>
      <c r="F43" s="449"/>
      <c r="G43" s="449"/>
      <c r="H43" s="449"/>
      <c r="I43" s="449"/>
      <c r="J43" s="449"/>
      <c r="K43" s="449"/>
      <c r="L43" s="450"/>
      <c r="M43" s="74"/>
      <c r="O43" s="18" t="s">
        <v>109</v>
      </c>
      <c r="P43" s="74" t="s">
        <v>110</v>
      </c>
    </row>
    <row r="44" spans="1:16" x14ac:dyDescent="0.3">
      <c r="A44" s="104"/>
      <c r="B44" s="465"/>
      <c r="C44" s="447"/>
      <c r="D44" s="451"/>
      <c r="E44" s="452"/>
      <c r="F44" s="452"/>
      <c r="G44" s="452"/>
      <c r="H44" s="452"/>
      <c r="I44" s="452"/>
      <c r="J44" s="452"/>
      <c r="K44" s="452"/>
      <c r="L44" s="453"/>
      <c r="M44" s="74"/>
      <c r="O44" s="18"/>
    </row>
    <row r="45" spans="1:16" x14ac:dyDescent="0.3">
      <c r="A45" s="104"/>
      <c r="B45" s="465"/>
      <c r="C45" s="447"/>
      <c r="D45" s="451"/>
      <c r="E45" s="452"/>
      <c r="F45" s="452"/>
      <c r="G45" s="452"/>
      <c r="H45" s="452"/>
      <c r="I45" s="452"/>
      <c r="J45" s="452"/>
      <c r="K45" s="452"/>
      <c r="L45" s="453"/>
      <c r="M45" s="74"/>
      <c r="O45" s="18"/>
    </row>
    <row r="46" spans="1:16" x14ac:dyDescent="0.3">
      <c r="A46" s="104"/>
      <c r="B46" s="465"/>
      <c r="C46" s="447"/>
      <c r="D46" s="451"/>
      <c r="E46" s="452"/>
      <c r="F46" s="452"/>
      <c r="G46" s="452"/>
      <c r="H46" s="452"/>
      <c r="I46" s="452"/>
      <c r="J46" s="452"/>
      <c r="K46" s="452"/>
      <c r="L46" s="453"/>
      <c r="M46" s="74"/>
      <c r="O46" s="18"/>
    </row>
    <row r="47" spans="1:16" x14ac:dyDescent="0.3">
      <c r="A47" s="104"/>
      <c r="B47" s="465"/>
      <c r="C47" s="447"/>
      <c r="D47" s="451"/>
      <c r="E47" s="452"/>
      <c r="F47" s="452"/>
      <c r="G47" s="452"/>
      <c r="H47" s="452"/>
      <c r="I47" s="452"/>
      <c r="J47" s="452"/>
      <c r="K47" s="452"/>
      <c r="L47" s="453"/>
      <c r="M47" s="74"/>
      <c r="O47" s="18"/>
    </row>
    <row r="48" spans="1:16" x14ac:dyDescent="0.3">
      <c r="A48" s="104"/>
      <c r="B48" s="465"/>
      <c r="C48" s="447"/>
      <c r="D48" s="451"/>
      <c r="E48" s="452"/>
      <c r="F48" s="452"/>
      <c r="G48" s="452"/>
      <c r="H48" s="452"/>
      <c r="I48" s="452"/>
      <c r="J48" s="452"/>
      <c r="K48" s="452"/>
      <c r="L48" s="453"/>
      <c r="M48" s="74"/>
      <c r="O48" s="18"/>
    </row>
    <row r="49" spans="1:16" x14ac:dyDescent="0.3">
      <c r="A49" s="104"/>
      <c r="B49" s="465"/>
      <c r="C49" s="447"/>
      <c r="D49" s="451"/>
      <c r="E49" s="452"/>
      <c r="F49" s="452"/>
      <c r="G49" s="452"/>
      <c r="H49" s="452"/>
      <c r="I49" s="452"/>
      <c r="J49" s="452"/>
      <c r="K49" s="452"/>
      <c r="L49" s="453"/>
      <c r="M49" s="74"/>
      <c r="O49" s="18"/>
    </row>
    <row r="50" spans="1:16" x14ac:dyDescent="0.3">
      <c r="A50" s="104"/>
      <c r="B50" s="465"/>
      <c r="C50" s="447"/>
      <c r="D50" s="451"/>
      <c r="E50" s="452"/>
      <c r="F50" s="452"/>
      <c r="G50" s="452"/>
      <c r="H50" s="452"/>
      <c r="I50" s="452"/>
      <c r="J50" s="452"/>
      <c r="K50" s="452"/>
      <c r="L50" s="453"/>
      <c r="M50" s="74"/>
      <c r="O50" s="18"/>
    </row>
    <row r="51" spans="1:16" x14ac:dyDescent="0.3">
      <c r="A51" s="104"/>
      <c r="B51" s="465"/>
      <c r="C51" s="447"/>
      <c r="D51" s="451"/>
      <c r="E51" s="452"/>
      <c r="F51" s="452"/>
      <c r="G51" s="452"/>
      <c r="H51" s="452"/>
      <c r="I51" s="452"/>
      <c r="J51" s="452"/>
      <c r="K51" s="452"/>
      <c r="L51" s="453"/>
      <c r="M51" s="74"/>
      <c r="O51" s="18"/>
    </row>
    <row r="52" spans="1:16" x14ac:dyDescent="0.3">
      <c r="A52" s="104"/>
      <c r="B52" s="466"/>
      <c r="C52" s="447"/>
      <c r="D52" s="454"/>
      <c r="E52" s="455"/>
      <c r="F52" s="455"/>
      <c r="G52" s="455"/>
      <c r="H52" s="455"/>
      <c r="I52" s="455"/>
      <c r="J52" s="455"/>
      <c r="K52" s="455"/>
      <c r="L52" s="456"/>
      <c r="M52" s="74"/>
      <c r="O52" s="18"/>
    </row>
    <row r="53" spans="1:16" x14ac:dyDescent="0.3">
      <c r="A53" s="104"/>
      <c r="B53" s="464" t="str">
        <f>IF(Intro!$G$21="English",O53,P53)</f>
        <v>Comment 5</v>
      </c>
      <c r="C53" s="447"/>
      <c r="D53" s="448"/>
      <c r="E53" s="449"/>
      <c r="F53" s="449"/>
      <c r="G53" s="449"/>
      <c r="H53" s="449"/>
      <c r="I53" s="449"/>
      <c r="J53" s="449"/>
      <c r="K53" s="449"/>
      <c r="L53" s="450"/>
      <c r="M53" s="74"/>
      <c r="O53" s="18" t="s">
        <v>111</v>
      </c>
      <c r="P53" s="74" t="s">
        <v>112</v>
      </c>
    </row>
    <row r="54" spans="1:16" x14ac:dyDescent="0.3">
      <c r="A54" s="104"/>
      <c r="B54" s="465"/>
      <c r="C54" s="447"/>
      <c r="D54" s="451"/>
      <c r="E54" s="452"/>
      <c r="F54" s="452"/>
      <c r="G54" s="452"/>
      <c r="H54" s="452"/>
      <c r="I54" s="452"/>
      <c r="J54" s="452"/>
      <c r="K54" s="452"/>
      <c r="L54" s="453"/>
      <c r="M54" s="74"/>
      <c r="O54" s="18"/>
    </row>
    <row r="55" spans="1:16" x14ac:dyDescent="0.3">
      <c r="A55" s="104"/>
      <c r="B55" s="465"/>
      <c r="C55" s="447"/>
      <c r="D55" s="451"/>
      <c r="E55" s="452"/>
      <c r="F55" s="452"/>
      <c r="G55" s="452"/>
      <c r="H55" s="452"/>
      <c r="I55" s="452"/>
      <c r="J55" s="452"/>
      <c r="K55" s="452"/>
      <c r="L55" s="453"/>
      <c r="M55" s="74"/>
      <c r="O55" s="18"/>
    </row>
    <row r="56" spans="1:16" x14ac:dyDescent="0.3">
      <c r="A56" s="104"/>
      <c r="B56" s="465"/>
      <c r="C56" s="447"/>
      <c r="D56" s="451"/>
      <c r="E56" s="452"/>
      <c r="F56" s="452"/>
      <c r="G56" s="452"/>
      <c r="H56" s="452"/>
      <c r="I56" s="452"/>
      <c r="J56" s="452"/>
      <c r="K56" s="452"/>
      <c r="L56" s="453"/>
      <c r="M56" s="74"/>
      <c r="O56" s="18"/>
    </row>
    <row r="57" spans="1:16" x14ac:dyDescent="0.3">
      <c r="A57" s="104"/>
      <c r="B57" s="465"/>
      <c r="C57" s="447"/>
      <c r="D57" s="451"/>
      <c r="E57" s="452"/>
      <c r="F57" s="452"/>
      <c r="G57" s="452"/>
      <c r="H57" s="452"/>
      <c r="I57" s="452"/>
      <c r="J57" s="452"/>
      <c r="K57" s="452"/>
      <c r="L57" s="453"/>
      <c r="M57" s="74"/>
      <c r="O57" s="18"/>
    </row>
    <row r="58" spans="1:16" x14ac:dyDescent="0.3">
      <c r="A58" s="104"/>
      <c r="B58" s="465"/>
      <c r="C58" s="447"/>
      <c r="D58" s="451"/>
      <c r="E58" s="452"/>
      <c r="F58" s="452"/>
      <c r="G58" s="452"/>
      <c r="H58" s="452"/>
      <c r="I58" s="452"/>
      <c r="J58" s="452"/>
      <c r="K58" s="452"/>
      <c r="L58" s="453"/>
      <c r="M58" s="74"/>
      <c r="O58" s="18"/>
    </row>
    <row r="59" spans="1:16" x14ac:dyDescent="0.3">
      <c r="A59" s="104"/>
      <c r="B59" s="465"/>
      <c r="C59" s="447"/>
      <c r="D59" s="451"/>
      <c r="E59" s="452"/>
      <c r="F59" s="452"/>
      <c r="G59" s="452"/>
      <c r="H59" s="452"/>
      <c r="I59" s="452"/>
      <c r="J59" s="452"/>
      <c r="K59" s="452"/>
      <c r="L59" s="453"/>
      <c r="M59" s="74"/>
      <c r="O59" s="18"/>
    </row>
    <row r="60" spans="1:16" x14ac:dyDescent="0.3">
      <c r="A60" s="104"/>
      <c r="B60" s="465"/>
      <c r="C60" s="447"/>
      <c r="D60" s="451"/>
      <c r="E60" s="452"/>
      <c r="F60" s="452"/>
      <c r="G60" s="452"/>
      <c r="H60" s="452"/>
      <c r="I60" s="452"/>
      <c r="J60" s="452"/>
      <c r="K60" s="452"/>
      <c r="L60" s="453"/>
      <c r="M60" s="74"/>
      <c r="O60" s="18"/>
    </row>
    <row r="61" spans="1:16" x14ac:dyDescent="0.3">
      <c r="A61" s="104"/>
      <c r="B61" s="465"/>
      <c r="C61" s="447"/>
      <c r="D61" s="451"/>
      <c r="E61" s="452"/>
      <c r="F61" s="452"/>
      <c r="G61" s="452"/>
      <c r="H61" s="452"/>
      <c r="I61" s="452"/>
      <c r="J61" s="452"/>
      <c r="K61" s="452"/>
      <c r="L61" s="453"/>
      <c r="M61" s="74"/>
      <c r="O61" s="18"/>
    </row>
    <row r="62" spans="1:16" x14ac:dyDescent="0.3">
      <c r="A62" s="104"/>
      <c r="B62" s="467"/>
      <c r="C62" s="457"/>
      <c r="D62" s="458"/>
      <c r="E62" s="459"/>
      <c r="F62" s="459"/>
      <c r="G62" s="459"/>
      <c r="H62" s="459"/>
      <c r="I62" s="459"/>
      <c r="J62" s="459"/>
      <c r="K62" s="459"/>
      <c r="L62" s="460"/>
      <c r="M62" s="74"/>
      <c r="O62" s="18"/>
    </row>
    <row r="63" spans="1:16" s="68" customFormat="1" x14ac:dyDescent="0.3">
      <c r="A63" s="108"/>
      <c r="B63" s="4"/>
      <c r="C63" s="59"/>
      <c r="D63" s="59"/>
      <c r="E63" s="59"/>
      <c r="F63" s="59"/>
      <c r="G63" s="59"/>
      <c r="H63" s="59"/>
      <c r="I63" s="59"/>
      <c r="J63" s="59"/>
      <c r="K63" s="59"/>
      <c r="L63" s="59"/>
      <c r="N63" s="109"/>
    </row>
  </sheetData>
  <sheetProtection algorithmName="SHA-512" hashValue="3WH8nNDf8NuTP3qc+TxvifXuwk+t7k0C2+2t4tpG1YqshBpErVw+YRrYa2B9x4BbQ3nwf4wKfozSwOevVJBGPg==" saltValue="X18iZWKYYr50tVh3La1JHw==" spinCount="100000" sheet="1" objects="1" scenarios="1" selectLockedCells="1"/>
  <mergeCells count="21">
    <mergeCell ref="B13:B22"/>
    <mergeCell ref="B23:B32"/>
    <mergeCell ref="B33:B42"/>
    <mergeCell ref="B43:B52"/>
    <mergeCell ref="B53:B62"/>
    <mergeCell ref="D12:L12"/>
    <mergeCell ref="C13:C22"/>
    <mergeCell ref="D13:L22"/>
    <mergeCell ref="C23:C32"/>
    <mergeCell ref="D23:L32"/>
    <mergeCell ref="B4:L4"/>
    <mergeCell ref="B5:L5"/>
    <mergeCell ref="B6:L6"/>
    <mergeCell ref="B10:L10"/>
    <mergeCell ref="B8:L8"/>
    <mergeCell ref="C33:C42"/>
    <mergeCell ref="D33:L42"/>
    <mergeCell ref="C43:C52"/>
    <mergeCell ref="D43:L52"/>
    <mergeCell ref="C53:C62"/>
    <mergeCell ref="D53:L62"/>
  </mergeCells>
  <printOptions horizontalCentered="1"/>
  <pageMargins left="0.25" right="0.25" top="0.75" bottom="0.75" header="0.3" footer="0.3"/>
  <pageSetup scale="63" fitToHeight="0" orientation="portrait" r:id="rId1"/>
  <headerFooter>
    <oddFooter>&amp;L&amp;A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6">
    <tabColor rgb="FF00B0F0"/>
    <pageSetUpPr fitToPage="1"/>
  </sheetPr>
  <dimension ref="A1:Q48"/>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9.44140625" style="74" hidden="1" customWidth="1"/>
    <col min="18" max="19" width="9.44140625" style="74" customWidth="1"/>
    <col min="20" max="16384" width="9.44140625" style="74"/>
  </cols>
  <sheetData>
    <row r="1" spans="1:16" x14ac:dyDescent="0.3">
      <c r="O1" s="74" t="s">
        <v>337</v>
      </c>
      <c r="P1" s="74" t="s">
        <v>337</v>
      </c>
    </row>
    <row r="2" spans="1:16" x14ac:dyDescent="0.3">
      <c r="B2" s="10" t="s">
        <v>46</v>
      </c>
      <c r="O2" s="9" t="s">
        <v>70</v>
      </c>
      <c r="P2" s="9" t="s">
        <v>83</v>
      </c>
    </row>
    <row r="3" spans="1:16" x14ac:dyDescent="0.3">
      <c r="B3" s="12"/>
      <c r="O3" s="2"/>
      <c r="P3" s="2"/>
    </row>
    <row r="4" spans="1:16" s="2" customFormat="1" x14ac:dyDescent="0.3">
      <c r="A4" s="4"/>
      <c r="B4" s="326" t="str">
        <f>Info!B4</f>
        <v>IMPORTERS' QUESTIONNAIRE</v>
      </c>
      <c r="C4" s="326"/>
      <c r="D4" s="326"/>
      <c r="E4" s="326"/>
      <c r="F4" s="326"/>
      <c r="G4" s="326"/>
      <c r="H4" s="326"/>
      <c r="I4" s="326"/>
      <c r="J4" s="326"/>
      <c r="K4" s="326"/>
      <c r="L4" s="326"/>
      <c r="M4" s="22"/>
      <c r="N4" s="22"/>
      <c r="O4" s="20"/>
      <c r="P4" s="20"/>
    </row>
    <row r="5" spans="1:16" s="2" customFormat="1" x14ac:dyDescent="0.3">
      <c r="A5" s="4"/>
      <c r="B5" s="326" t="str">
        <f>Info!B5</f>
        <v>RR-2025-008</v>
      </c>
      <c r="C5" s="326"/>
      <c r="D5" s="326"/>
      <c r="E5" s="326"/>
      <c r="F5" s="326"/>
      <c r="G5" s="326"/>
      <c r="H5" s="326"/>
      <c r="I5" s="326"/>
      <c r="J5" s="326"/>
      <c r="K5" s="326"/>
      <c r="L5" s="326"/>
      <c r="M5" s="22"/>
      <c r="N5" s="22"/>
      <c r="O5" s="20"/>
      <c r="P5" s="20"/>
    </row>
    <row r="6" spans="1:16" s="6" customFormat="1" x14ac:dyDescent="0.3">
      <c r="A6" s="4"/>
      <c r="B6" s="326" t="str">
        <f>Info!B6</f>
        <v>PHOTOVOLTAIC MODULES AND LAMINATES</v>
      </c>
      <c r="C6" s="326"/>
      <c r="D6" s="326"/>
      <c r="E6" s="326"/>
      <c r="F6" s="326"/>
      <c r="G6" s="326"/>
      <c r="H6" s="326"/>
      <c r="I6" s="326"/>
      <c r="J6" s="326"/>
      <c r="K6" s="326"/>
      <c r="L6" s="326"/>
      <c r="M6" s="20"/>
      <c r="N6" s="20"/>
      <c r="O6" s="15"/>
      <c r="P6" s="15"/>
    </row>
    <row r="7" spans="1:16" s="20" customFormat="1" x14ac:dyDescent="0.3">
      <c r="A7" s="46"/>
      <c r="B7" s="49"/>
      <c r="C7" s="49"/>
      <c r="D7" s="49"/>
      <c r="E7" s="49"/>
      <c r="F7" s="49"/>
      <c r="G7" s="49"/>
      <c r="H7" s="49"/>
      <c r="I7" s="49"/>
      <c r="J7" s="49"/>
      <c r="K7" s="49"/>
      <c r="L7" s="49"/>
      <c r="O7" s="15"/>
      <c r="P7" s="15"/>
    </row>
    <row r="8" spans="1:16" x14ac:dyDescent="0.3">
      <c r="B8" s="562" t="str">
        <f>IF(Intro!$G$21="English",O8,P8)</f>
        <v>CONFIRMATION OF REPORTED DATA</v>
      </c>
      <c r="C8" s="563"/>
      <c r="D8" s="563"/>
      <c r="E8" s="563"/>
      <c r="F8" s="563"/>
      <c r="G8" s="563"/>
      <c r="H8" s="563"/>
      <c r="I8" s="563"/>
      <c r="J8" s="563"/>
      <c r="K8" s="563"/>
      <c r="L8" s="564"/>
      <c r="M8" s="74"/>
      <c r="O8" s="74" t="s">
        <v>40</v>
      </c>
      <c r="P8" s="74" t="s">
        <v>29</v>
      </c>
    </row>
    <row r="9" spans="1:16" x14ac:dyDescent="0.3">
      <c r="B9" s="251" t="str">
        <f>IF(Intro!$G$21="English",O9,P9)</f>
        <v>GENERAL</v>
      </c>
      <c r="C9" s="252"/>
      <c r="D9" s="252"/>
      <c r="E9" s="252"/>
      <c r="F9" s="252"/>
      <c r="G9" s="252"/>
      <c r="H9" s="252"/>
      <c r="I9" s="252"/>
      <c r="J9" s="252"/>
      <c r="K9" s="252"/>
      <c r="L9" s="253"/>
      <c r="M9" s="74"/>
      <c r="O9" s="85" t="s">
        <v>284</v>
      </c>
      <c r="P9" s="85" t="s">
        <v>285</v>
      </c>
    </row>
    <row r="10" spans="1:16" x14ac:dyDescent="0.3">
      <c r="B10" s="83"/>
      <c r="C10" s="30"/>
      <c r="D10" s="30"/>
      <c r="E10" s="30"/>
      <c r="F10" s="30"/>
      <c r="G10" s="30"/>
      <c r="H10" s="30"/>
      <c r="I10" s="30"/>
      <c r="J10" s="30"/>
      <c r="K10" s="30"/>
      <c r="L10" s="126"/>
      <c r="M10" s="74"/>
    </row>
    <row r="11" spans="1:16" x14ac:dyDescent="0.3">
      <c r="B11" s="83"/>
      <c r="C11" s="30"/>
      <c r="D11" s="30"/>
      <c r="E11" s="30"/>
      <c r="F11" s="30"/>
      <c r="G11" s="30"/>
      <c r="H11" s="30"/>
      <c r="I11" s="30"/>
      <c r="J11" s="9" t="str">
        <f>IF(Intro!$G$21="English",O11,P11)</f>
        <v>Select Yes or No</v>
      </c>
      <c r="K11" s="30"/>
      <c r="L11" s="126"/>
      <c r="M11" s="74"/>
      <c r="O11" s="74" t="s">
        <v>134</v>
      </c>
      <c r="P11" s="74" t="s">
        <v>135</v>
      </c>
    </row>
    <row r="12" spans="1:16" s="28" customFormat="1" x14ac:dyDescent="0.3">
      <c r="A12" s="110"/>
      <c r="B12" s="407" t="str">
        <f>IF(Intro!$G$21="English",O12,P12)</f>
        <v>Confirm that all data reported in this questionnaire pertain to the goods as defined in the "Intro" tab.</v>
      </c>
      <c r="C12" s="357"/>
      <c r="D12" s="357"/>
      <c r="E12" s="357"/>
      <c r="F12" s="357"/>
      <c r="G12" s="357"/>
      <c r="H12" s="357"/>
      <c r="I12" s="357"/>
      <c r="J12" s="173"/>
      <c r="K12" s="1"/>
      <c r="L12" s="132"/>
      <c r="O12" s="28" t="s">
        <v>326</v>
      </c>
      <c r="P12" s="28" t="s">
        <v>327</v>
      </c>
    </row>
    <row r="13" spans="1:16" s="28" customFormat="1" x14ac:dyDescent="0.3">
      <c r="A13" s="110"/>
      <c r="B13" s="407" t="str">
        <f>IF(Intro!$G$21="English",O13,P13)</f>
        <v>Confirm that all the sources of imports (countries) of the goods have been reported in this questionnaire.</v>
      </c>
      <c r="C13" s="357"/>
      <c r="D13" s="357"/>
      <c r="E13" s="357"/>
      <c r="F13" s="357"/>
      <c r="G13" s="357"/>
      <c r="H13" s="357"/>
      <c r="I13" s="357"/>
      <c r="J13" s="173"/>
      <c r="K13" s="1"/>
      <c r="L13" s="132"/>
      <c r="O13" s="28" t="s">
        <v>355</v>
      </c>
      <c r="P13" s="28" t="s">
        <v>356</v>
      </c>
    </row>
    <row r="14" spans="1:16" s="28" customFormat="1" x14ac:dyDescent="0.3">
      <c r="A14" s="110"/>
      <c r="B14" s="560" t="str">
        <f>IF(Intro!$G$21="English",O14,P14)</f>
        <v>Confirm that all volumes reported in this questionnaire are in Watts.</v>
      </c>
      <c r="C14" s="561"/>
      <c r="D14" s="561"/>
      <c r="E14" s="561"/>
      <c r="F14" s="561"/>
      <c r="G14" s="561"/>
      <c r="H14" s="561"/>
      <c r="I14" s="561"/>
      <c r="J14" s="86"/>
      <c r="K14" s="1"/>
      <c r="L14" s="103"/>
      <c r="O14" s="28" t="str">
        <f>"Confirm that all volumes reported in this questionnaire are in "&amp;(Variables!B23)&amp;"."</f>
        <v>Confirm that all volumes reported in this questionnaire are in Watts.</v>
      </c>
      <c r="P14" s="28" t="str">
        <f>"Confirmez que tous les volumes déclarés dans ce questionnaire sont en "&amp;(Variables!C23)&amp;"."</f>
        <v>Confirmez que tous les volumes déclarés dans ce questionnaire sont en Watts.</v>
      </c>
    </row>
    <row r="15" spans="1:16" s="28" customFormat="1" x14ac:dyDescent="0.3">
      <c r="A15" s="110"/>
      <c r="B15" s="560" t="str">
        <f>IF(Intro!$G$21="English",O15,P15)</f>
        <v>Confirm that all values reported in this questionnaire are in Canadian dollars.</v>
      </c>
      <c r="C15" s="561" t="e">
        <f>IF(SUM(#REF!)&lt;&gt;0,"X","-")</f>
        <v>#REF!</v>
      </c>
      <c r="D15" s="561" t="e">
        <f>IF(SUM(#REF!)&lt;&gt;0,"X","-")</f>
        <v>#REF!</v>
      </c>
      <c r="E15" s="561" t="e">
        <f>IF(SUM(#REF!)&lt;&gt;0,"X","-")</f>
        <v>#REF!</v>
      </c>
      <c r="F15" s="561" t="e">
        <f>IF(SUM(#REF!)&lt;&gt;0,"X","-")</f>
        <v>#REF!</v>
      </c>
      <c r="G15" s="561" t="e">
        <f>IF(SUM(#REF!)&lt;&gt;0,"X","-")</f>
        <v>#REF!</v>
      </c>
      <c r="H15" s="561"/>
      <c r="I15" s="561"/>
      <c r="J15" s="86"/>
      <c r="K15" s="1"/>
      <c r="L15" s="103"/>
      <c r="O15" s="28" t="s">
        <v>164</v>
      </c>
      <c r="P15" s="28" t="s">
        <v>163</v>
      </c>
    </row>
    <row r="16" spans="1:16" s="28" customFormat="1" x14ac:dyDescent="0.3">
      <c r="A16" s="110"/>
      <c r="B16" s="560" t="str">
        <f>IF(Intro!$G$21="English",O16,P16)</f>
        <v>Confirm that all information is reported on a calendar-year basis.</v>
      </c>
      <c r="C16" s="561" t="e">
        <f>IF(SUM(#REF!)&lt;&gt;0,"X","-")</f>
        <v>#REF!</v>
      </c>
      <c r="D16" s="561" t="e">
        <f>IF(SUM(#REF!)&lt;&gt;0,"X","-")</f>
        <v>#REF!</v>
      </c>
      <c r="E16" s="561" t="e">
        <f>IF(SUM(#REF!)&lt;&gt;0,"X","-")</f>
        <v>#REF!</v>
      </c>
      <c r="F16" s="561" t="e">
        <f>IF(SUM(#REF!)&lt;&gt;0,"X","-")</f>
        <v>#REF!</v>
      </c>
      <c r="G16" s="561" t="e">
        <f>IF(SUM(#REF!)&lt;&gt;0,"X","-")</f>
        <v>#REF!</v>
      </c>
      <c r="H16" s="561"/>
      <c r="I16" s="561"/>
      <c r="J16" s="86"/>
      <c r="K16" s="1"/>
      <c r="L16" s="132"/>
      <c r="O16" s="28" t="s">
        <v>67</v>
      </c>
      <c r="P16" s="28" t="s">
        <v>68</v>
      </c>
    </row>
    <row r="17" spans="1:16" x14ac:dyDescent="0.3">
      <c r="B17" s="83"/>
      <c r="C17" s="30"/>
      <c r="D17" s="30"/>
      <c r="E17" s="30"/>
      <c r="F17" s="30"/>
      <c r="G17" s="30"/>
      <c r="H17" s="30"/>
      <c r="I17" s="30"/>
      <c r="J17" s="30"/>
      <c r="K17" s="30"/>
      <c r="L17" s="126"/>
      <c r="M17" s="74"/>
    </row>
    <row r="18" spans="1:16" s="28" customFormat="1" x14ac:dyDescent="0.3">
      <c r="A18" s="110"/>
      <c r="B18" s="254" t="str">
        <f>IF(Intro!$G$21="English",O18,P18)</f>
        <v>If no, explain.</v>
      </c>
      <c r="C18" s="255"/>
      <c r="D18" s="255"/>
      <c r="E18" s="255"/>
      <c r="F18" s="255"/>
      <c r="G18" s="255"/>
      <c r="H18" s="255"/>
      <c r="I18" s="255"/>
      <c r="J18" s="255"/>
      <c r="K18" s="34"/>
      <c r="L18" s="132"/>
      <c r="O18" s="87" t="s">
        <v>309</v>
      </c>
      <c r="P18" s="6" t="s">
        <v>310</v>
      </c>
    </row>
    <row r="19" spans="1:16" s="28" customFormat="1" x14ac:dyDescent="0.3">
      <c r="A19" s="110"/>
      <c r="B19" s="95"/>
      <c r="C19" s="96"/>
      <c r="D19" s="96"/>
      <c r="E19" s="96"/>
      <c r="F19" s="96"/>
      <c r="G19" s="96"/>
      <c r="H19" s="96"/>
      <c r="I19" s="96"/>
      <c r="J19" s="96"/>
      <c r="K19" s="34"/>
      <c r="L19" s="132"/>
      <c r="O19" s="87"/>
      <c r="P19" s="6"/>
    </row>
    <row r="20" spans="1:16" s="28" customFormat="1" x14ac:dyDescent="0.3">
      <c r="A20" s="110"/>
      <c r="B20" s="559"/>
      <c r="C20" s="452"/>
      <c r="D20" s="452"/>
      <c r="E20" s="452"/>
      <c r="F20" s="452"/>
      <c r="G20" s="452"/>
      <c r="H20" s="452"/>
      <c r="I20" s="452"/>
      <c r="J20" s="452"/>
      <c r="K20" s="452"/>
      <c r="L20" s="453"/>
    </row>
    <row r="21" spans="1:16" s="28" customFormat="1" x14ac:dyDescent="0.3">
      <c r="A21" s="110"/>
      <c r="B21" s="559"/>
      <c r="C21" s="452"/>
      <c r="D21" s="452"/>
      <c r="E21" s="452"/>
      <c r="F21" s="452"/>
      <c r="G21" s="452"/>
      <c r="H21" s="452"/>
      <c r="I21" s="452"/>
      <c r="J21" s="452"/>
      <c r="K21" s="452"/>
      <c r="L21" s="453"/>
    </row>
    <row r="22" spans="1:16" s="28" customFormat="1" x14ac:dyDescent="0.3">
      <c r="A22" s="110"/>
      <c r="B22" s="559"/>
      <c r="C22" s="452"/>
      <c r="D22" s="452"/>
      <c r="E22" s="452"/>
      <c r="F22" s="452"/>
      <c r="G22" s="452"/>
      <c r="H22" s="452"/>
      <c r="I22" s="452"/>
      <c r="J22" s="452"/>
      <c r="K22" s="452"/>
      <c r="L22" s="453"/>
    </row>
    <row r="23" spans="1:16" s="28" customFormat="1" x14ac:dyDescent="0.3">
      <c r="A23" s="110"/>
      <c r="B23" s="559"/>
      <c r="C23" s="452"/>
      <c r="D23" s="452"/>
      <c r="E23" s="452"/>
      <c r="F23" s="452"/>
      <c r="G23" s="452"/>
      <c r="H23" s="452"/>
      <c r="I23" s="452"/>
      <c r="J23" s="452"/>
      <c r="K23" s="452"/>
      <c r="L23" s="453"/>
    </row>
    <row r="24" spans="1:16" s="28" customFormat="1" x14ac:dyDescent="0.3">
      <c r="A24" s="110"/>
      <c r="B24" s="559"/>
      <c r="C24" s="452"/>
      <c r="D24" s="452"/>
      <c r="E24" s="452"/>
      <c r="F24" s="452"/>
      <c r="G24" s="452"/>
      <c r="H24" s="452"/>
      <c r="I24" s="452"/>
      <c r="J24" s="452"/>
      <c r="K24" s="452"/>
      <c r="L24" s="453"/>
    </row>
    <row r="25" spans="1:16" s="28" customFormat="1" x14ac:dyDescent="0.3">
      <c r="A25" s="110"/>
      <c r="B25" s="559"/>
      <c r="C25" s="452"/>
      <c r="D25" s="452"/>
      <c r="E25" s="452"/>
      <c r="F25" s="452"/>
      <c r="G25" s="452"/>
      <c r="H25" s="452"/>
      <c r="I25" s="452"/>
      <c r="J25" s="452"/>
      <c r="K25" s="452"/>
      <c r="L25" s="453"/>
    </row>
    <row r="26" spans="1:16" s="28" customFormat="1" x14ac:dyDescent="0.3">
      <c r="A26" s="110"/>
      <c r="B26" s="559"/>
      <c r="C26" s="452"/>
      <c r="D26" s="452"/>
      <c r="E26" s="452"/>
      <c r="F26" s="452"/>
      <c r="G26" s="452"/>
      <c r="H26" s="452"/>
      <c r="I26" s="452"/>
      <c r="J26" s="452"/>
      <c r="K26" s="452"/>
      <c r="L26" s="453"/>
    </row>
    <row r="27" spans="1:16" s="28" customFormat="1" x14ac:dyDescent="0.3">
      <c r="A27" s="110"/>
      <c r="B27" s="559"/>
      <c r="C27" s="452"/>
      <c r="D27" s="452"/>
      <c r="E27" s="452"/>
      <c r="F27" s="452"/>
      <c r="G27" s="452"/>
      <c r="H27" s="452"/>
      <c r="I27" s="452"/>
      <c r="J27" s="452"/>
      <c r="K27" s="452"/>
      <c r="L27" s="453"/>
    </row>
    <row r="28" spans="1:16" x14ac:dyDescent="0.3">
      <c r="B28" s="122"/>
      <c r="C28" s="123"/>
      <c r="D28" s="123"/>
      <c r="E28" s="123"/>
      <c r="F28" s="123"/>
      <c r="G28" s="123"/>
      <c r="H28" s="123"/>
      <c r="I28" s="123"/>
      <c r="J28" s="123"/>
      <c r="K28" s="123"/>
      <c r="L28" s="124"/>
      <c r="M28" s="74"/>
    </row>
    <row r="29" spans="1:16" x14ac:dyDescent="0.3">
      <c r="B29" s="251" t="str">
        <f>IF(Intro!$G$21="English",O29,P29)</f>
        <v>IMPORTS AND SALES</v>
      </c>
      <c r="C29" s="252"/>
      <c r="D29" s="252"/>
      <c r="E29" s="252"/>
      <c r="F29" s="252"/>
      <c r="G29" s="252"/>
      <c r="H29" s="252"/>
      <c r="I29" s="252"/>
      <c r="J29" s="252"/>
      <c r="K29" s="252"/>
      <c r="L29" s="253"/>
      <c r="M29" s="74"/>
      <c r="O29" s="85" t="s">
        <v>273</v>
      </c>
      <c r="P29" s="85" t="s">
        <v>287</v>
      </c>
    </row>
    <row r="30" spans="1:16" x14ac:dyDescent="0.3">
      <c r="B30" s="83"/>
      <c r="C30" s="30"/>
      <c r="D30" s="30"/>
      <c r="E30" s="30"/>
      <c r="F30" s="30"/>
      <c r="G30" s="30"/>
      <c r="H30" s="30"/>
      <c r="I30" s="30"/>
      <c r="J30" s="30"/>
      <c r="K30" s="30"/>
      <c r="L30" s="126"/>
      <c r="M30" s="74"/>
    </row>
    <row r="31" spans="1:16" x14ac:dyDescent="0.3">
      <c r="B31" s="284" t="str">
        <f>IF(Intro!$G$21="English",O31,P31)</f>
        <v>Note: Public/non-confidential information in this table is automatically generated from the information provided in the "Imp" tabs and "Invent-Stock" tab. Any changes to this public summary must therefore be made in those tabs.</v>
      </c>
      <c r="C31" s="285"/>
      <c r="D31" s="285"/>
      <c r="E31" s="285"/>
      <c r="F31" s="285"/>
      <c r="G31" s="285"/>
      <c r="H31" s="285"/>
      <c r="I31" s="285"/>
      <c r="J31" s="285"/>
      <c r="K31" s="285"/>
      <c r="L31" s="338"/>
      <c r="M31" s="74"/>
      <c r="O31" s="74" t="s">
        <v>286</v>
      </c>
      <c r="P31" s="74" t="s">
        <v>133</v>
      </c>
    </row>
    <row r="32" spans="1:16" x14ac:dyDescent="0.3">
      <c r="B32" s="284"/>
      <c r="C32" s="285"/>
      <c r="D32" s="285"/>
      <c r="E32" s="285"/>
      <c r="F32" s="285"/>
      <c r="G32" s="285"/>
      <c r="H32" s="285"/>
      <c r="I32" s="285"/>
      <c r="J32" s="285"/>
      <c r="K32" s="285"/>
      <c r="L32" s="338"/>
      <c r="M32" s="74"/>
    </row>
    <row r="33" spans="1:15" x14ac:dyDescent="0.3">
      <c r="B33" s="95"/>
      <c r="E33" s="74"/>
      <c r="F33" s="74"/>
      <c r="G33" s="74"/>
      <c r="H33" s="74"/>
      <c r="I33" s="74"/>
      <c r="J33" s="28"/>
      <c r="K33" s="28"/>
      <c r="L33" s="103"/>
      <c r="M33" s="74"/>
      <c r="O33" s="18"/>
    </row>
    <row r="34" spans="1:15" ht="14.85" customHeight="1" x14ac:dyDescent="0.3">
      <c r="B34" s="99"/>
      <c r="D34" s="74"/>
      <c r="F34" s="472">
        <f>Variables!B6</f>
        <v>2023</v>
      </c>
      <c r="G34" s="472">
        <f>F34+1</f>
        <v>2024</v>
      </c>
      <c r="H34" s="472">
        <f>G34+1</f>
        <v>2025</v>
      </c>
      <c r="I34" s="472" t="str">
        <f>IF(Intro!$G$21="English",Variables!B9,Variables!C9)</f>
        <v>Jan-Mar 2025</v>
      </c>
      <c r="J34" s="472" t="str">
        <f>IF(Intro!$G$21="English",Variables!B10,Variables!C10)</f>
        <v>Jan-Mar 2026</v>
      </c>
      <c r="K34" s="28"/>
      <c r="L34" s="103"/>
      <c r="M34" s="74"/>
      <c r="O34" s="18"/>
    </row>
    <row r="35" spans="1:15" s="9" customFormat="1" x14ac:dyDescent="0.3">
      <c r="A35" s="23"/>
      <c r="B35" s="99"/>
      <c r="C35" s="1"/>
      <c r="E35" s="1"/>
      <c r="F35" s="474"/>
      <c r="G35" s="474"/>
      <c r="H35" s="474"/>
      <c r="I35" s="474"/>
      <c r="J35" s="474"/>
      <c r="K35" s="28"/>
      <c r="L35" s="103"/>
      <c r="O35" s="24"/>
    </row>
    <row r="36" spans="1:15" s="28" customFormat="1" ht="14.85" customHeight="1" x14ac:dyDescent="0.3">
      <c r="A36" s="110"/>
      <c r="B36" s="129"/>
      <c r="C36" s="127"/>
      <c r="D36" s="128"/>
      <c r="E36" s="127" t="str">
        <f>IF(Intro!$G$21="English","Imports from "&amp;Variables!B31,"Importations de "&amp;Variables!C31)</f>
        <v>Imports from People's Republic of China</v>
      </c>
      <c r="F36" s="192" t="str">
        <f>IF(SUM('China•Chine'!G30:G31)&lt;&gt;0,"X","-")</f>
        <v>-</v>
      </c>
      <c r="G36" s="192" t="str">
        <f>IF(SUM('China•Chine'!H30:H31)&lt;&gt;0,"X","-")</f>
        <v>-</v>
      </c>
      <c r="H36" s="192" t="str">
        <f>IF(SUM('China•Chine'!I30:I31)&lt;&gt;0,"X","-")</f>
        <v>-</v>
      </c>
      <c r="I36" s="192" t="str">
        <f>IF(SUM('China•Chine'!J30:J31)&lt;&gt;0,"X","-")</f>
        <v>-</v>
      </c>
      <c r="J36" s="192" t="str">
        <f>IF(SUM('China•Chine'!K30:K31)&lt;&gt;0,"X","-")</f>
        <v>-</v>
      </c>
      <c r="L36" s="103"/>
    </row>
    <row r="37" spans="1:15" s="28" customFormat="1" ht="14.85" customHeight="1" x14ac:dyDescent="0.3">
      <c r="A37" s="110"/>
      <c r="B37" s="129"/>
      <c r="C37" s="127"/>
      <c r="D37" s="128"/>
      <c r="E37" s="127" t="str">
        <f>IF(Intro!$G$21="English","Imports from "&amp;Variables!B32,"Importations de "&amp;Variables!C32)</f>
        <v>Imports from United States of America</v>
      </c>
      <c r="F37" s="192" t="str">
        <f>IF(SUM('US•ÉU'!G30:G31)&lt;&gt;0,"X","-")</f>
        <v>-</v>
      </c>
      <c r="G37" s="192" t="str">
        <f>IF(SUM('US•ÉU'!H30:H31)&lt;&gt;0,"X","-")</f>
        <v>-</v>
      </c>
      <c r="H37" s="192" t="str">
        <f>IF(SUM('US•ÉU'!I30:I31)&lt;&gt;0,"X","-")</f>
        <v>-</v>
      </c>
      <c r="I37" s="192" t="str">
        <f>IF(SUM('US•ÉU'!J30:J31)&lt;&gt;0,"X","-")</f>
        <v>-</v>
      </c>
      <c r="J37" s="192" t="str">
        <f>IF(SUM('US•ÉU'!K30:K31)&lt;&gt;0,"X","-")</f>
        <v>-</v>
      </c>
      <c r="L37" s="103"/>
    </row>
    <row r="38" spans="1:15" s="28" customFormat="1" ht="14.85" customHeight="1" x14ac:dyDescent="0.3">
      <c r="A38" s="110"/>
      <c r="B38" s="129"/>
      <c r="C38" s="127"/>
      <c r="D38" s="128"/>
      <c r="E38" s="127" t="str">
        <f>IF(Intro!$G$21="English","Imports from "&amp;Variables!B33,"Importations de "&amp;Variables!C33)</f>
        <v>Imports from Socialist Republic of Vietnam</v>
      </c>
      <c r="F38" s="192" t="str">
        <f>IF(SUM('Vietnam•Vietnam'!G30:G31)&lt;&gt;0,"X","-")</f>
        <v>-</v>
      </c>
      <c r="G38" s="192" t="str">
        <f>IF(SUM('Vietnam•Vietnam'!H30:H31)&lt;&gt;0,"X","-")</f>
        <v>-</v>
      </c>
      <c r="H38" s="192" t="str">
        <f>IF(SUM('Vietnam•Vietnam'!I30:I31)&lt;&gt;0,"X","-")</f>
        <v>-</v>
      </c>
      <c r="I38" s="192" t="str">
        <f>IF(SUM('Vietnam•Vietnam'!J30:J31)&lt;&gt;0,"X","-")</f>
        <v>-</v>
      </c>
      <c r="J38" s="192" t="str">
        <f>IF(SUM('Vietnam•Vietnam'!K30:K31)&lt;&gt;0,"X","-")</f>
        <v>-</v>
      </c>
      <c r="L38" s="103"/>
    </row>
    <row r="39" spans="1:15" s="28" customFormat="1" ht="14.85" customHeight="1" x14ac:dyDescent="0.3">
      <c r="A39" s="110"/>
      <c r="B39" s="129"/>
      <c r="C39" s="127"/>
      <c r="D39" s="128"/>
      <c r="E39" s="127" t="str">
        <f>IF(Intro!$G$21="English","Imports from "&amp;Variables!B34,"Importations de "&amp;Variables!C34)</f>
        <v>Imports from Kingdom of Thailand</v>
      </c>
      <c r="F39" s="192" t="str">
        <f>IF(SUM('Thailand•Thaïlande'!G30:G31)&lt;&gt;0,"X","-")</f>
        <v>-</v>
      </c>
      <c r="G39" s="192" t="str">
        <f>IF(SUM('Thailand•Thaïlande'!H30:H31)&lt;&gt;0,"X","-")</f>
        <v>-</v>
      </c>
      <c r="H39" s="192" t="str">
        <f>IF(SUM('Thailand•Thaïlande'!I30:I31)&lt;&gt;0,"X","-")</f>
        <v>-</v>
      </c>
      <c r="I39" s="192" t="str">
        <f>IF(SUM('Thailand•Thaïlande'!J30:J31)&lt;&gt;0,"X","-")</f>
        <v>-</v>
      </c>
      <c r="J39" s="192" t="str">
        <f>IF(SUM('Thailand•Thaïlande'!K30:K31)&lt;&gt;0,"X","-")</f>
        <v>-</v>
      </c>
      <c r="L39" s="103"/>
    </row>
    <row r="40" spans="1:15" s="28" customFormat="1" x14ac:dyDescent="0.3">
      <c r="A40" s="110"/>
      <c r="B40" s="129"/>
      <c r="C40" s="127"/>
      <c r="D40" s="128"/>
      <c r="E40" s="127" t="str">
        <f>IF(Intro!$G$21="English","Imports from "&amp;Variables!B35,"Importations de "&amp;Variables!C35)</f>
        <v>Imports from Republic of Indonesia</v>
      </c>
      <c r="F40" s="192" t="str">
        <f>IF(SUM('Indonesia•Indonésie'!G30:G31)&lt;&gt;0,"X","-")</f>
        <v>-</v>
      </c>
      <c r="G40" s="192" t="str">
        <f>IF(SUM('Indonesia•Indonésie'!H30:H31)&lt;&gt;0,"X","-")</f>
        <v>-</v>
      </c>
      <c r="H40" s="192" t="str">
        <f>IF(SUM('Indonesia•Indonésie'!I30:I31)&lt;&gt;0,"X","-")</f>
        <v>-</v>
      </c>
      <c r="I40" s="192" t="str">
        <f>IF(SUM('Indonesia•Indonésie'!J30:J31)&lt;&gt;0,"X","-")</f>
        <v>-</v>
      </c>
      <c r="J40" s="192" t="str">
        <f>IF(SUM('Indonesia•Indonésie'!K30:K31)&lt;&gt;0,"X","-")</f>
        <v>-</v>
      </c>
      <c r="L40" s="103"/>
    </row>
    <row r="41" spans="1:15" s="28" customFormat="1" x14ac:dyDescent="0.3">
      <c r="A41" s="110"/>
      <c r="B41" s="129"/>
      <c r="C41" s="127"/>
      <c r="D41" s="128"/>
      <c r="E41" s="127" t="str">
        <f>IF(Intro!$G$21="English","Imports from "&amp;Variables!B36,"Importations de "&amp;Variables!C36)</f>
        <v>Imports from Malaysia</v>
      </c>
      <c r="F41" s="192" t="str">
        <f>IF(SUM('Malaysia•Malaisie'!G30:G31)&lt;&gt;0,"X","-")</f>
        <v>-</v>
      </c>
      <c r="G41" s="192" t="str">
        <f>IF(SUM('Malaysia•Malaisie'!H30:H31)&lt;&gt;0,"X","-")</f>
        <v>-</v>
      </c>
      <c r="H41" s="192" t="str">
        <f>IF(SUM('Malaysia•Malaisie'!I30:I31)&lt;&gt;0,"X","-")</f>
        <v>-</v>
      </c>
      <c r="I41" s="192" t="str">
        <f>IF(SUM('Malaysia•Malaisie'!J30:J31)&lt;&gt;0,"X","-")</f>
        <v>-</v>
      </c>
      <c r="J41" s="192" t="str">
        <f>IF(SUM('Malaysia•Malaisie'!K30:K31)&lt;&gt;0,"X","-")</f>
        <v>-</v>
      </c>
      <c r="L41" s="103"/>
    </row>
    <row r="42" spans="1:15" s="28" customFormat="1" x14ac:dyDescent="0.3">
      <c r="A42" s="110"/>
      <c r="B42" s="129"/>
      <c r="C42" s="127"/>
      <c r="D42" s="128"/>
      <c r="E42" s="127" t="str">
        <f>IF(Intro!$G$21="English","Imports from "&amp;Variables!B37,"Importations de "&amp;Variables!C37)</f>
        <v>Imports from Other Countries</v>
      </c>
      <c r="F42" s="192" t="str">
        <f>IF(SUM('Other•Autre'!G30:G31)&lt;&gt;0,"X","-")</f>
        <v>-</v>
      </c>
      <c r="G42" s="192" t="str">
        <f>IF(SUM('Other•Autre'!H30:H31)&lt;&gt;0,"X","-")</f>
        <v>-</v>
      </c>
      <c r="H42" s="192" t="str">
        <f>IF(SUM('Other•Autre'!I30:I31)&lt;&gt;0,"X","-")</f>
        <v>-</v>
      </c>
      <c r="I42" s="192" t="str">
        <f>IF(SUM('Other•Autre'!J30:J31)&lt;&gt;0,"X","-")</f>
        <v>-</v>
      </c>
      <c r="J42" s="192" t="str">
        <f>IF(SUM('Other•Autre'!K30:K31)&lt;&gt;0,"X","-")</f>
        <v>-</v>
      </c>
      <c r="L42" s="103"/>
    </row>
    <row r="43" spans="1:15" s="28" customFormat="1" x14ac:dyDescent="0.3">
      <c r="A43" s="110"/>
      <c r="B43" s="129"/>
      <c r="C43" s="127"/>
      <c r="D43" s="128"/>
      <c r="E43" s="127"/>
      <c r="F43" s="556"/>
      <c r="G43" s="557"/>
      <c r="H43" s="557"/>
      <c r="I43" s="557"/>
      <c r="J43" s="558"/>
      <c r="L43" s="103"/>
    </row>
    <row r="44" spans="1:15" s="28" customFormat="1" ht="14.85" customHeight="1" x14ac:dyDescent="0.3">
      <c r="A44" s="110"/>
      <c r="B44" s="129"/>
      <c r="C44" s="127"/>
      <c r="D44" s="128"/>
      <c r="E44" s="127" t="str">
        <f>'China•Chine'!B34</f>
        <v>Sales to distributors in Canada</v>
      </c>
      <c r="F44" s="193" t="str">
        <f>IF(SUM(Begin:End!G34:G36)&lt;&gt;0,"X","-")</f>
        <v>-</v>
      </c>
      <c r="G44" s="193" t="str">
        <f>IF(SUM(Begin:End!H34:H36)&lt;&gt;0,"X","-")</f>
        <v>-</v>
      </c>
      <c r="H44" s="193" t="str">
        <f>IF(SUM(Begin:End!I34:I36)&lt;&gt;0,"X","-")</f>
        <v>-</v>
      </c>
      <c r="I44" s="193" t="str">
        <f>IF(SUM(Begin:End!J34:J36)&lt;&gt;0,"X","-")</f>
        <v>-</v>
      </c>
      <c r="J44" s="193" t="str">
        <f>IF(SUM(Begin:End!K34:K36)&lt;&gt;0,"X","-")</f>
        <v>-</v>
      </c>
      <c r="L44" s="103"/>
    </row>
    <row r="45" spans="1:15" s="28" customFormat="1" ht="14.85" customHeight="1" x14ac:dyDescent="0.3">
      <c r="A45" s="110"/>
      <c r="B45" s="129"/>
      <c r="C45" s="127"/>
      <c r="D45" s="128"/>
      <c r="E45" s="127" t="str">
        <f>'China•Chine'!B37</f>
        <v>Sales to end users in Canada</v>
      </c>
      <c r="F45" s="192" t="str">
        <f>IF(SUM(Begin:End!G37:G39)&lt;&gt;0,"X","-")</f>
        <v>-</v>
      </c>
      <c r="G45" s="192" t="str">
        <f>IF(SUM(Begin:End!H37:H39)&lt;&gt;0,"X","-")</f>
        <v>-</v>
      </c>
      <c r="H45" s="192" t="str">
        <f>IF(SUM(Begin:End!I37:I39)&lt;&gt;0,"X","-")</f>
        <v>-</v>
      </c>
      <c r="I45" s="192" t="str">
        <f>IF(SUM(Begin:End!J37:J39)&lt;&gt;0,"X","-")</f>
        <v>-</v>
      </c>
      <c r="J45" s="192" t="str">
        <f>IF(SUM(Begin:End!K37:K39)&lt;&gt;0,"X","-")</f>
        <v>-</v>
      </c>
      <c r="L45" s="103"/>
    </row>
    <row r="46" spans="1:15" s="28" customFormat="1" ht="14.85" customHeight="1" x14ac:dyDescent="0.3">
      <c r="A46" s="110"/>
      <c r="B46" s="129"/>
      <c r="C46" s="127"/>
      <c r="D46" s="128"/>
      <c r="E46" s="127" t="str">
        <f>+'China•Chine'!B40</f>
        <v>Sales to retailers in Canada</v>
      </c>
      <c r="F46" s="192" t="str">
        <f>IF(SUM(Begin:End!G40:G42)&lt;&gt;0,"X","-")</f>
        <v>-</v>
      </c>
      <c r="G46" s="192" t="str">
        <f>IF(SUM(Begin:End!H39:H41)&lt;&gt;0,"X","-")</f>
        <v>-</v>
      </c>
      <c r="H46" s="192" t="str">
        <f>IF(SUM(Begin:End!I39:I41)&lt;&gt;0,"X","-")</f>
        <v>-</v>
      </c>
      <c r="I46" s="192" t="str">
        <f>IF(SUM(Begin:End!J39:J41)&lt;&gt;0,"X","-")</f>
        <v>-</v>
      </c>
      <c r="J46" s="192" t="str">
        <f>IF(SUM(Begin:End!K39:K41)&lt;&gt;0,"X","-")</f>
        <v>-</v>
      </c>
      <c r="L46" s="103"/>
    </row>
    <row r="47" spans="1:15" s="28" customFormat="1" x14ac:dyDescent="0.3">
      <c r="A47" s="110"/>
      <c r="B47" s="129"/>
      <c r="C47" s="127"/>
      <c r="D47" s="128"/>
      <c r="E47" s="127" t="str">
        <f>'Invent•Stock'!B35</f>
        <v>Export sales</v>
      </c>
      <c r="F47" s="192" t="str">
        <f>IF(SUM('Invent•Stock'!G35:G36)&lt;&gt;0,"X","-")</f>
        <v>-</v>
      </c>
      <c r="G47" s="192" t="str">
        <f>IF(SUM('Invent•Stock'!H35:H36)&lt;&gt;0,"X","-")</f>
        <v>-</v>
      </c>
      <c r="H47" s="192" t="str">
        <f>IF(SUM('Invent•Stock'!I35:I36)&lt;&gt;0,"X","-")</f>
        <v>-</v>
      </c>
      <c r="I47" s="192" t="str">
        <f>IF(SUM('Invent•Stock'!J35:J36)&lt;&gt;0,"X","-")</f>
        <v>-</v>
      </c>
      <c r="J47" s="192" t="str">
        <f>IF(SUM('Invent•Stock'!K35:K36)&lt;&gt;0,"X","-")</f>
        <v>-</v>
      </c>
      <c r="L47" s="103"/>
    </row>
    <row r="48" spans="1:15" x14ac:dyDescent="0.3">
      <c r="B48" s="122"/>
      <c r="C48" s="123"/>
      <c r="D48" s="123"/>
      <c r="E48" s="123"/>
      <c r="F48" s="123"/>
      <c r="G48" s="123"/>
      <c r="H48" s="123"/>
      <c r="I48" s="123"/>
      <c r="J48" s="123"/>
      <c r="K48" s="123"/>
      <c r="L48" s="124"/>
      <c r="M48" s="74"/>
    </row>
  </sheetData>
  <sheetProtection algorithmName="SHA-512" hashValue="oH4QuqLWYN+/kIUoLMXz41OiDcX6Er0v9YsylnpSarzYetOpTF6pWwqbvSviuQpbcejth+MGWK85iH0KOwUoJg==" saltValue="jivegZzmh+vcjUPQCNlkTg==" spinCount="100000" sheet="1" objects="1" scenarios="1" selectLockedCells="1"/>
  <mergeCells count="20">
    <mergeCell ref="B4:L4"/>
    <mergeCell ref="B5:L5"/>
    <mergeCell ref="B6:L6"/>
    <mergeCell ref="B9:L9"/>
    <mergeCell ref="B8:L8"/>
    <mergeCell ref="F43:J43"/>
    <mergeCell ref="B12:I12"/>
    <mergeCell ref="B18:J18"/>
    <mergeCell ref="B20:L27"/>
    <mergeCell ref="B13:I13"/>
    <mergeCell ref="B31:L32"/>
    <mergeCell ref="F34:F35"/>
    <mergeCell ref="B14:I14"/>
    <mergeCell ref="B15:I15"/>
    <mergeCell ref="B16:I16"/>
    <mergeCell ref="B29:L29"/>
    <mergeCell ref="G34:G35"/>
    <mergeCell ref="H34:H35"/>
    <mergeCell ref="I34:I35"/>
    <mergeCell ref="J34:J35"/>
  </mergeCells>
  <dataValidations disablePrompts="1"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0:B25" xr:uid="{5581C513-4446-475E-B4BD-D7F497FC6281}">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A730927-405D-4011-AA80-2EE71C4FE207}">
          <x14:formula1>
            <xm:f>Variables!$D$39:$D$40</xm:f>
          </x14:formula1>
          <xm:sqref>J12:J16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3">
    <tabColor rgb="FF00B0F0"/>
    <pageSetUpPr fitToPage="1"/>
  </sheetPr>
  <dimension ref="A1:R143"/>
  <sheetViews>
    <sheetView showGridLines="0" tabSelected="1" topLeftCell="A12" zoomScaleNormal="100" workbookViewId="0">
      <selection activeCell="J12" sqref="J12"/>
    </sheetView>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22" width="8.88671875" style="74" customWidth="1"/>
    <col min="23" max="23" width="9.44140625" style="74" customWidth="1"/>
    <col min="24" max="16384" width="9.44140625" style="74"/>
  </cols>
  <sheetData>
    <row r="1" spans="1:16" x14ac:dyDescent="0.3">
      <c r="O1" s="74" t="s">
        <v>337</v>
      </c>
      <c r="P1" s="74" t="s">
        <v>337</v>
      </c>
    </row>
    <row r="2" spans="1:16" x14ac:dyDescent="0.3">
      <c r="B2" s="10" t="s">
        <v>46</v>
      </c>
      <c r="C2" s="10"/>
      <c r="O2" s="9" t="s">
        <v>70</v>
      </c>
      <c r="P2" s="9" t="s">
        <v>83</v>
      </c>
    </row>
    <row r="3" spans="1:16" x14ac:dyDescent="0.3">
      <c r="B3" s="12"/>
      <c r="C3" s="12"/>
      <c r="O3" s="2"/>
      <c r="P3" s="2"/>
    </row>
    <row r="4" spans="1:16" s="2" customFormat="1" x14ac:dyDescent="0.3">
      <c r="A4" s="4"/>
      <c r="B4" s="326" t="s">
        <v>225</v>
      </c>
      <c r="C4" s="326"/>
      <c r="D4" s="326"/>
      <c r="E4" s="326"/>
      <c r="F4" s="326"/>
      <c r="G4" s="326"/>
      <c r="H4" s="326"/>
      <c r="I4" s="326"/>
      <c r="J4" s="326"/>
      <c r="K4" s="326"/>
      <c r="L4" s="326"/>
      <c r="M4" s="22"/>
      <c r="N4" s="22"/>
      <c r="O4" s="20"/>
      <c r="P4" s="20"/>
    </row>
    <row r="5" spans="1:16" s="2" customFormat="1" x14ac:dyDescent="0.3">
      <c r="A5" s="4"/>
      <c r="B5" s="326" t="str">
        <f>Variables!B2</f>
        <v>RR-2025-008</v>
      </c>
      <c r="C5" s="326"/>
      <c r="D5" s="326"/>
      <c r="E5" s="326"/>
      <c r="F5" s="326"/>
      <c r="G5" s="326"/>
      <c r="H5" s="326"/>
      <c r="I5" s="326"/>
      <c r="J5" s="326"/>
      <c r="K5" s="326"/>
      <c r="L5" s="326"/>
      <c r="M5" s="22"/>
      <c r="N5" s="22"/>
      <c r="O5" s="20"/>
      <c r="P5" s="20"/>
    </row>
    <row r="6" spans="1:16" s="6" customFormat="1" x14ac:dyDescent="0.3">
      <c r="A6" s="4"/>
      <c r="B6" s="326" t="str">
        <f>UPPER(Variables!B3&amp;" | "&amp;Variables!C3)</f>
        <v>PHOTOVOLTAIC MODULES AND LAMINATES | MODULES ET LAMINÉS PHOTOVOLTAÏQUES</v>
      </c>
      <c r="C6" s="326"/>
      <c r="D6" s="326"/>
      <c r="E6" s="326"/>
      <c r="F6" s="326"/>
      <c r="G6" s="326"/>
      <c r="H6" s="326"/>
      <c r="I6" s="326"/>
      <c r="J6" s="326"/>
      <c r="K6" s="326"/>
      <c r="L6" s="326"/>
      <c r="M6" s="20"/>
      <c r="N6" s="20"/>
      <c r="O6" s="15"/>
      <c r="P6" s="15"/>
    </row>
    <row r="7" spans="1:16" s="6" customFormat="1" x14ac:dyDescent="0.3">
      <c r="A7" s="4"/>
      <c r="B7" s="14"/>
      <c r="C7" s="14"/>
      <c r="D7" s="3"/>
      <c r="E7" s="3"/>
      <c r="F7" s="3"/>
      <c r="G7" s="3"/>
      <c r="H7" s="3"/>
      <c r="I7" s="3"/>
      <c r="J7" s="3"/>
      <c r="K7" s="3"/>
      <c r="L7" s="3"/>
      <c r="O7" s="15"/>
      <c r="P7" s="15"/>
    </row>
    <row r="8" spans="1:16" s="2" customFormat="1" x14ac:dyDescent="0.3">
      <c r="A8" s="4"/>
      <c r="B8" s="275" t="s">
        <v>226</v>
      </c>
      <c r="C8" s="276"/>
      <c r="D8" s="276"/>
      <c r="E8" s="276"/>
      <c r="F8" s="276"/>
      <c r="G8" s="276"/>
      <c r="H8" s="276"/>
      <c r="I8" s="276"/>
      <c r="J8" s="276"/>
      <c r="K8" s="276"/>
      <c r="L8" s="277"/>
      <c r="M8" s="22"/>
      <c r="N8" s="22"/>
      <c r="O8" s="20"/>
      <c r="P8" s="20"/>
    </row>
    <row r="9" spans="1:16" x14ac:dyDescent="0.3">
      <c r="B9" s="16"/>
      <c r="C9" s="26"/>
      <c r="D9" s="27"/>
      <c r="E9" s="27"/>
      <c r="F9" s="27"/>
      <c r="G9" s="27"/>
      <c r="H9" s="27"/>
      <c r="I9" s="27"/>
      <c r="J9" s="27"/>
      <c r="K9" s="27"/>
      <c r="L9" s="17"/>
      <c r="M9" s="74"/>
      <c r="O9" s="237" t="s">
        <v>331</v>
      </c>
      <c r="P9" s="237"/>
    </row>
    <row r="10" spans="1:16" x14ac:dyDescent="0.3">
      <c r="B10" s="254"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and the subsidizing of Photovoltaic modules and laminates (as defined below) originating in or exported from China. Your firm's knowledge and experience would aid the Tribunal in the proper conduct of its inquiry by helping it better understand the Canadian market for Photovoltaic modules and laminates. The Tribunal therefore requests a response to this questionnaire from your firm.</v>
      </c>
      <c r="C10" s="255"/>
      <c r="D10" s="255"/>
      <c r="E10" s="255"/>
      <c r="F10" s="255"/>
      <c r="G10" s="34"/>
      <c r="H10" s="327"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et le subventionnement de Modules et laminés photovoltaïques (telles que définies ci-dessous) originaires ou exporté Chine. Les connaissances et l'expérience de votre entreprise aideraient le Tribunal à mener correctement son enquête en lui permettant de mieux comprendre le marché canadien de Modules et laminés photovoltaïques. Le Tribunal demande donc à votre entreprise de répondre à ce questionnaire.</v>
      </c>
      <c r="I10" s="327"/>
      <c r="J10" s="327"/>
      <c r="K10" s="327"/>
      <c r="L10" s="328"/>
      <c r="M10" s="74"/>
      <c r="O10" s="237"/>
      <c r="P10" s="237"/>
    </row>
    <row r="11" spans="1:16" x14ac:dyDescent="0.3">
      <c r="B11" s="254"/>
      <c r="C11" s="255"/>
      <c r="D11" s="255"/>
      <c r="E11" s="255"/>
      <c r="F11" s="255"/>
      <c r="G11" s="34"/>
      <c r="H11" s="327"/>
      <c r="I11" s="327"/>
      <c r="J11" s="327"/>
      <c r="K11" s="327"/>
      <c r="L11" s="328"/>
      <c r="M11" s="74"/>
      <c r="O11" s="237"/>
      <c r="P11" s="237"/>
    </row>
    <row r="12" spans="1:16" x14ac:dyDescent="0.3">
      <c r="B12" s="254"/>
      <c r="C12" s="255"/>
      <c r="D12" s="255"/>
      <c r="E12" s="255"/>
      <c r="F12" s="255"/>
      <c r="G12" s="34"/>
      <c r="H12" s="327"/>
      <c r="I12" s="327"/>
      <c r="J12" s="327"/>
      <c r="K12" s="327"/>
      <c r="L12" s="328"/>
      <c r="M12" s="74"/>
      <c r="O12" s="237"/>
      <c r="P12" s="237"/>
    </row>
    <row r="13" spans="1:16" x14ac:dyDescent="0.3">
      <c r="B13" s="254"/>
      <c r="C13" s="255"/>
      <c r="D13" s="255"/>
      <c r="E13" s="255"/>
      <c r="F13" s="255"/>
      <c r="G13" s="34"/>
      <c r="H13" s="327"/>
      <c r="I13" s="327"/>
      <c r="J13" s="327"/>
      <c r="K13" s="327"/>
      <c r="L13" s="328"/>
      <c r="M13" s="74"/>
      <c r="O13" s="237"/>
      <c r="P13" s="237"/>
    </row>
    <row r="14" spans="1:16" x14ac:dyDescent="0.3">
      <c r="B14" s="254"/>
      <c r="C14" s="255"/>
      <c r="D14" s="255"/>
      <c r="E14" s="255"/>
      <c r="F14" s="255"/>
      <c r="G14" s="34"/>
      <c r="H14" s="327"/>
      <c r="I14" s="327"/>
      <c r="J14" s="327"/>
      <c r="K14" s="327"/>
      <c r="L14" s="328"/>
      <c r="M14" s="74"/>
      <c r="O14" s="237"/>
      <c r="P14" s="237"/>
    </row>
    <row r="15" spans="1:16" x14ac:dyDescent="0.3">
      <c r="B15" s="254"/>
      <c r="C15" s="255"/>
      <c r="D15" s="255"/>
      <c r="E15" s="255"/>
      <c r="F15" s="255"/>
      <c r="G15" s="34"/>
      <c r="H15" s="327"/>
      <c r="I15" s="327"/>
      <c r="J15" s="327"/>
      <c r="K15" s="327"/>
      <c r="L15" s="328"/>
      <c r="M15" s="74"/>
      <c r="O15" s="237"/>
      <c r="P15" s="237"/>
    </row>
    <row r="16" spans="1:16" ht="28.2" customHeight="1" x14ac:dyDescent="0.3">
      <c r="B16" s="254"/>
      <c r="C16" s="255"/>
      <c r="D16" s="255"/>
      <c r="E16" s="255"/>
      <c r="F16" s="255"/>
      <c r="G16" s="34"/>
      <c r="H16" s="327"/>
      <c r="I16" s="327"/>
      <c r="J16" s="327"/>
      <c r="K16" s="327"/>
      <c r="L16" s="328"/>
      <c r="M16" s="74"/>
      <c r="O16" s="237"/>
      <c r="P16" s="237"/>
    </row>
    <row r="17" spans="1:16" x14ac:dyDescent="0.3">
      <c r="B17" s="122"/>
      <c r="C17" s="123"/>
      <c r="D17" s="123"/>
      <c r="E17" s="123"/>
      <c r="F17" s="123"/>
      <c r="G17" s="123"/>
      <c r="H17" s="123"/>
      <c r="I17" s="123"/>
      <c r="J17" s="123"/>
      <c r="K17" s="123"/>
      <c r="L17" s="124"/>
      <c r="M17" s="74"/>
      <c r="O17" s="237"/>
      <c r="P17" s="237"/>
    </row>
    <row r="18" spans="1:16" s="6" customFormat="1" x14ac:dyDescent="0.3">
      <c r="A18" s="4"/>
      <c r="B18" s="14"/>
      <c r="C18" s="14"/>
      <c r="D18" s="3"/>
      <c r="E18" s="3"/>
      <c r="F18" s="3"/>
      <c r="G18" s="3"/>
      <c r="H18" s="3"/>
      <c r="I18" s="3"/>
      <c r="J18" s="3"/>
      <c r="K18" s="3"/>
      <c r="L18" s="3"/>
      <c r="O18" s="15"/>
      <c r="P18" s="15"/>
    </row>
    <row r="19" spans="1:16" s="2" customFormat="1" x14ac:dyDescent="0.3">
      <c r="A19" s="4"/>
      <c r="B19" s="251" t="s">
        <v>227</v>
      </c>
      <c r="C19" s="252"/>
      <c r="D19" s="252"/>
      <c r="E19" s="252"/>
      <c r="F19" s="252"/>
      <c r="G19" s="252"/>
      <c r="H19" s="252"/>
      <c r="I19" s="252"/>
      <c r="J19" s="252"/>
      <c r="K19" s="252"/>
      <c r="L19" s="253"/>
      <c r="M19" s="22"/>
      <c r="N19" s="22"/>
      <c r="O19" s="20"/>
      <c r="P19" s="20"/>
    </row>
    <row r="20" spans="1:16" x14ac:dyDescent="0.3">
      <c r="B20" s="16"/>
      <c r="C20" s="26"/>
      <c r="D20" s="27"/>
      <c r="E20" s="27"/>
      <c r="F20" s="27"/>
      <c r="G20" s="27"/>
      <c r="H20" s="27"/>
      <c r="I20" s="27"/>
      <c r="J20" s="27"/>
      <c r="K20" s="27"/>
      <c r="L20" s="17"/>
      <c r="M20" s="74"/>
    </row>
    <row r="21" spans="1:16" x14ac:dyDescent="0.3">
      <c r="B21" s="269" t="s">
        <v>84</v>
      </c>
      <c r="C21" s="270"/>
      <c r="D21" s="270"/>
      <c r="E21" s="270"/>
      <c r="F21" s="270"/>
      <c r="G21" s="271" t="s">
        <v>70</v>
      </c>
      <c r="H21" s="273" t="s">
        <v>154</v>
      </c>
      <c r="I21" s="273"/>
      <c r="J21" s="273"/>
      <c r="K21" s="273"/>
      <c r="L21" s="274"/>
      <c r="M21" s="74"/>
      <c r="O21" s="18"/>
    </row>
    <row r="22" spans="1:16" x14ac:dyDescent="0.3">
      <c r="B22" s="269"/>
      <c r="C22" s="270"/>
      <c r="D22" s="270"/>
      <c r="E22" s="270"/>
      <c r="F22" s="270"/>
      <c r="G22" s="272"/>
      <c r="H22" s="273"/>
      <c r="I22" s="273"/>
      <c r="J22" s="273"/>
      <c r="K22" s="273"/>
      <c r="L22" s="274"/>
      <c r="M22" s="74"/>
      <c r="O22" s="18"/>
    </row>
    <row r="23" spans="1:16" x14ac:dyDescent="0.3">
      <c r="B23" s="122"/>
      <c r="C23" s="123"/>
      <c r="D23" s="123"/>
      <c r="E23" s="123"/>
      <c r="F23" s="123"/>
      <c r="G23" s="123"/>
      <c r="H23" s="123"/>
      <c r="I23" s="123"/>
      <c r="J23" s="123"/>
      <c r="K23" s="123"/>
      <c r="L23" s="124"/>
      <c r="M23" s="74"/>
    </row>
    <row r="24" spans="1:16" s="6" customFormat="1" x14ac:dyDescent="0.3">
      <c r="A24" s="4"/>
      <c r="B24" s="14"/>
      <c r="C24" s="14"/>
      <c r="D24" s="3"/>
      <c r="E24" s="3"/>
      <c r="F24" s="3"/>
      <c r="G24" s="3"/>
      <c r="H24" s="3"/>
      <c r="I24" s="3"/>
      <c r="J24" s="3"/>
      <c r="K24" s="3"/>
      <c r="L24" s="3"/>
      <c r="O24" s="15"/>
      <c r="P24" s="15"/>
    </row>
    <row r="25" spans="1:16" s="2" customFormat="1" x14ac:dyDescent="0.3">
      <c r="A25" s="4"/>
      <c r="B25" s="275" t="str">
        <f>IF(Intro!$G$21="English",O25,P25)</f>
        <v>DEFINITION OF "THE GOODS"</v>
      </c>
      <c r="C25" s="276" t="str">
        <f>UPPER(IF(Intro!$G$21="English",P25,Q25))</f>
        <v>LA DÉFINITION "DES MARCHANDISES"</v>
      </c>
      <c r="D25" s="276" t="str">
        <f>UPPER(IF(Intro!$G$21="English",Q25,R25))</f>
        <v/>
      </c>
      <c r="E25" s="276" t="str">
        <f>UPPER(IF(Intro!$G$21="English",R25,S25))</f>
        <v/>
      </c>
      <c r="F25" s="276" t="str">
        <f>UPPER(IF(Intro!$G$21="English",S25,T25))</f>
        <v/>
      </c>
      <c r="G25" s="276"/>
      <c r="H25" s="276" t="str">
        <f>UPPER(IF(Intro!$G$21="English",T25,U25))</f>
        <v/>
      </c>
      <c r="I25" s="276" t="str">
        <f>UPPER(IF(Intro!$G$21="English",U25,V25))</f>
        <v/>
      </c>
      <c r="J25" s="276" t="str">
        <f>UPPER(IF(Intro!$G$21="English",V25,W25))</f>
        <v/>
      </c>
      <c r="K25" s="276" t="str">
        <f>UPPER(IF(Intro!$G$21="English",W25,X25))</f>
        <v/>
      </c>
      <c r="L25" s="277" t="str">
        <f>UPPER(IF(Intro!$G$21="English",X25,Y25))</f>
        <v/>
      </c>
      <c r="M25" s="6"/>
      <c r="N25" s="22"/>
      <c r="O25" s="20" t="s">
        <v>245</v>
      </c>
      <c r="P25" s="20" t="s">
        <v>246</v>
      </c>
    </row>
    <row r="26" spans="1:16" x14ac:dyDescent="0.3">
      <c r="B26" s="16"/>
      <c r="C26" s="26"/>
      <c r="D26" s="27"/>
      <c r="E26" s="27"/>
      <c r="F26" s="27"/>
      <c r="G26" s="27"/>
      <c r="H26" s="27"/>
      <c r="I26" s="27"/>
      <c r="J26" s="27"/>
      <c r="K26" s="27"/>
      <c r="L26" s="17"/>
      <c r="M26" s="74"/>
    </row>
    <row r="27" spans="1:16" x14ac:dyDescent="0.3">
      <c r="B27" s="254" t="str">
        <f>IF(Intro!$G$21="English",O27,P27)</f>
        <v>References to "the goods" in this questionnaire refer to:</v>
      </c>
      <c r="C27" s="255"/>
      <c r="D27" s="255"/>
      <c r="E27" s="255"/>
      <c r="F27" s="255"/>
      <c r="G27" s="255"/>
      <c r="H27" s="255"/>
      <c r="I27" s="255"/>
      <c r="J27" s="255"/>
      <c r="K27" s="255"/>
      <c r="L27" s="256"/>
      <c r="M27" s="74"/>
      <c r="O27" s="74" t="s">
        <v>120</v>
      </c>
      <c r="P27" s="74" t="s">
        <v>121</v>
      </c>
    </row>
    <row r="28" spans="1:16" x14ac:dyDescent="0.3">
      <c r="B28" s="95"/>
      <c r="C28" s="96"/>
      <c r="D28" s="96"/>
      <c r="E28" s="96"/>
      <c r="F28" s="96"/>
      <c r="G28" s="96"/>
      <c r="H28" s="96"/>
      <c r="I28" s="96"/>
      <c r="J28" s="96"/>
      <c r="K28" s="96"/>
      <c r="L28" s="97"/>
      <c r="M28" s="74"/>
    </row>
    <row r="29" spans="1:16" ht="24.75" customHeight="1" x14ac:dyDescent="0.3">
      <c r="B29" s="83"/>
      <c r="C29" s="238" t="str">
        <f>IF(Intro!$G$21="English",Variables!B16,Variables!C16)</f>
        <v>Photovoltaic modules and laminates consisting of crystalline silicon photovoltaic cells, including laminates shipped or packaged with other components of photovoltaic modules, and thin film photovoltaic products produced from amorphous silicon (a‑Si), cadmium telluride (CdTe), or copper indium gallium selenide (CIGS), originating in or exported from the People’s Republic of China, excluding modules, laminates or thin-film products with a power output not exceeding 100W, and also excluding modules, laminates or thin-film products incorporated into electrical goods where the function of the electrical goods is other than power generation and these electrical goods consume the electricity generated by the photovoltaic product (the subject goods). In accordance with the Tribunal’s finding made in inquiry NQ‑2014‑003, the product definition also excludes 195W monocrystalline photovoltaic modules made of 72 monocrystalline cells, each cell being no more than 5 inches in width and height. Furthermore, in accordance with the Tribunal’s amended order in interim review RD-2025-001, the subject goods also exclude flexible photovoltaic modules that will be affixed to curved surfaces of vehicles, such as transport truck fairings, with a power output not exceeding 200 W.</v>
      </c>
      <c r="D29" s="239"/>
      <c r="E29" s="239"/>
      <c r="F29" s="239"/>
      <c r="G29" s="239"/>
      <c r="H29" s="239"/>
      <c r="I29" s="239"/>
      <c r="J29" s="239"/>
      <c r="K29" s="240"/>
      <c r="L29" s="100"/>
      <c r="M29" s="74"/>
    </row>
    <row r="30" spans="1:16" ht="24.75" customHeight="1" x14ac:dyDescent="0.3">
      <c r="B30" s="83"/>
      <c r="C30" s="241"/>
      <c r="D30" s="242"/>
      <c r="E30" s="242"/>
      <c r="F30" s="242"/>
      <c r="G30" s="242"/>
      <c r="H30" s="242"/>
      <c r="I30" s="242"/>
      <c r="J30" s="242"/>
      <c r="K30" s="243"/>
      <c r="L30" s="100"/>
      <c r="M30" s="74"/>
    </row>
    <row r="31" spans="1:16" ht="24.75" customHeight="1" x14ac:dyDescent="0.3">
      <c r="B31" s="83"/>
      <c r="C31" s="241"/>
      <c r="D31" s="242"/>
      <c r="E31" s="242"/>
      <c r="F31" s="242"/>
      <c r="G31" s="242"/>
      <c r="H31" s="242"/>
      <c r="I31" s="242"/>
      <c r="J31" s="242"/>
      <c r="K31" s="243"/>
      <c r="L31" s="100"/>
      <c r="M31" s="74"/>
    </row>
    <row r="32" spans="1:16" ht="24.75" customHeight="1" x14ac:dyDescent="0.3">
      <c r="B32" s="83"/>
      <c r="C32" s="241"/>
      <c r="D32" s="242"/>
      <c r="E32" s="242"/>
      <c r="F32" s="242"/>
      <c r="G32" s="242"/>
      <c r="H32" s="242"/>
      <c r="I32" s="242"/>
      <c r="J32" s="242"/>
      <c r="K32" s="243"/>
      <c r="L32" s="100"/>
      <c r="M32" s="74"/>
    </row>
    <row r="33" spans="1:16" ht="24.75" customHeight="1" x14ac:dyDescent="0.3">
      <c r="B33" s="83"/>
      <c r="C33" s="241"/>
      <c r="D33" s="242"/>
      <c r="E33" s="242"/>
      <c r="F33" s="242"/>
      <c r="G33" s="242"/>
      <c r="H33" s="242"/>
      <c r="I33" s="242"/>
      <c r="J33" s="242"/>
      <c r="K33" s="243"/>
      <c r="L33" s="100"/>
      <c r="M33" s="74"/>
    </row>
    <row r="34" spans="1:16" ht="24.75" customHeight="1" x14ac:dyDescent="0.3">
      <c r="B34" s="83"/>
      <c r="C34" s="244"/>
      <c r="D34" s="245"/>
      <c r="E34" s="245"/>
      <c r="F34" s="245"/>
      <c r="G34" s="245"/>
      <c r="H34" s="245"/>
      <c r="I34" s="245"/>
      <c r="J34" s="245"/>
      <c r="K34" s="246"/>
      <c r="L34" s="100"/>
      <c r="M34" s="74"/>
    </row>
    <row r="35" spans="1:16" x14ac:dyDescent="0.3">
      <c r="B35" s="95"/>
      <c r="C35" s="96"/>
      <c r="D35" s="96"/>
      <c r="E35" s="96"/>
      <c r="F35" s="96"/>
      <c r="G35" s="96"/>
      <c r="H35" s="96"/>
      <c r="I35" s="96"/>
      <c r="J35" s="96"/>
      <c r="K35" s="96"/>
      <c r="L35" s="97"/>
      <c r="M35" s="74"/>
    </row>
    <row r="36" spans="1:16" ht="30" customHeight="1" x14ac:dyDescent="0.3">
      <c r="B36" s="254" t="str">
        <f>IF(Intro!$G$21="English",O36,P36)</f>
        <v>For additional product information, including Harmonized Commodity Description and Coding System (HS) tariff classification numbers, please see the link below.</v>
      </c>
      <c r="C36" s="255"/>
      <c r="D36" s="255"/>
      <c r="E36" s="255"/>
      <c r="F36" s="255"/>
      <c r="G36" s="255"/>
      <c r="H36" s="255"/>
      <c r="I36" s="255"/>
      <c r="J36" s="255"/>
      <c r="K36" s="255"/>
      <c r="L36" s="256"/>
      <c r="M36" s="74"/>
      <c r="O36" s="74" t="s">
        <v>510</v>
      </c>
      <c r="P36" s="74" t="s">
        <v>511</v>
      </c>
    </row>
    <row r="37" spans="1:16" x14ac:dyDescent="0.3">
      <c r="B37" s="95"/>
      <c r="C37" s="96"/>
      <c r="D37" s="96"/>
      <c r="E37" s="96"/>
      <c r="F37" s="96"/>
      <c r="G37" s="96"/>
      <c r="H37" s="96"/>
      <c r="I37" s="96"/>
      <c r="J37" s="96"/>
      <c r="K37" s="96"/>
      <c r="L37" s="97"/>
      <c r="M37" s="74"/>
    </row>
    <row r="38" spans="1:16" x14ac:dyDescent="0.3">
      <c r="B38" s="228" t="s">
        <v>512</v>
      </c>
      <c r="C38" s="229" t="str">
        <f>+Variables!B17</f>
        <v>https://www.cbsa-asfc.gc.ca/sima-lmsi/mif-mev/mif-mev-stats-eng.html#sml</v>
      </c>
      <c r="D38" s="229"/>
      <c r="E38" s="229"/>
      <c r="F38" s="74"/>
      <c r="G38" s="96"/>
      <c r="H38" s="96"/>
      <c r="I38" s="96"/>
      <c r="J38" s="96"/>
      <c r="K38" s="96"/>
      <c r="L38" s="97"/>
      <c r="M38" s="74"/>
    </row>
    <row r="39" spans="1:16" x14ac:dyDescent="0.3">
      <c r="B39" s="228" t="s">
        <v>513</v>
      </c>
      <c r="C39" s="229" t="str">
        <f>+Variables!C17</f>
        <v>https://www.cbsa-asfc.gc.ca/sima-lmsi/mif-mev/mif-mev-stats-fra.html#sml</v>
      </c>
      <c r="D39" s="96"/>
      <c r="E39" s="96"/>
      <c r="F39" s="96"/>
      <c r="G39" s="96"/>
      <c r="H39" s="96"/>
      <c r="I39" s="96"/>
      <c r="J39" s="96"/>
      <c r="K39" s="96"/>
      <c r="L39" s="97"/>
      <c r="M39" s="74"/>
    </row>
    <row r="40" spans="1:16" x14ac:dyDescent="0.3">
      <c r="B40" s="95"/>
      <c r="C40" s="96"/>
      <c r="D40" s="96"/>
      <c r="E40" s="96"/>
      <c r="F40" s="96"/>
      <c r="G40" s="96"/>
      <c r="H40" s="96"/>
      <c r="I40" s="96"/>
      <c r="J40" s="96"/>
      <c r="K40" s="96"/>
      <c r="L40" s="97"/>
      <c r="M40" s="74"/>
    </row>
    <row r="41" spans="1:16" ht="24" customHeight="1" x14ac:dyDescent="0.3">
      <c r="B41" s="254" t="str">
        <f>IF(Intro!$G$21="English",O41,P41)</f>
        <v>The goods are commonly classified in the Customs Tariff under the following Harmonized Commodity Description and Coding System (HS) numbers:</v>
      </c>
      <c r="C41" s="255"/>
      <c r="D41" s="255"/>
      <c r="E41" s="255"/>
      <c r="F41" s="255"/>
      <c r="G41" s="255"/>
      <c r="H41" s="255"/>
      <c r="I41" s="255"/>
      <c r="J41" s="255"/>
      <c r="K41" s="255"/>
      <c r="L41" s="256"/>
      <c r="M41" s="74"/>
      <c r="O41" s="74" t="s">
        <v>354</v>
      </c>
      <c r="P41" s="74" t="s">
        <v>244</v>
      </c>
    </row>
    <row r="42" spans="1:16" ht="12" customHeight="1" x14ac:dyDescent="0.3">
      <c r="B42" s="95"/>
      <c r="C42" s="257" t="str">
        <f>+Variables!B20</f>
        <v>8541.42.00.00      8541.43.00.00</v>
      </c>
      <c r="D42" s="258"/>
      <c r="E42" s="258"/>
      <c r="F42" s="258"/>
      <c r="G42" s="258"/>
      <c r="H42" s="258"/>
      <c r="I42" s="258"/>
      <c r="J42" s="258"/>
      <c r="K42" s="259"/>
      <c r="L42" s="97"/>
      <c r="M42" s="74"/>
    </row>
    <row r="43" spans="1:16" ht="14.25" customHeight="1" x14ac:dyDescent="0.3">
      <c r="B43" s="95"/>
      <c r="C43" s="260"/>
      <c r="D43" s="261"/>
      <c r="E43" s="261"/>
      <c r="F43" s="261"/>
      <c r="G43" s="261"/>
      <c r="H43" s="261"/>
      <c r="I43" s="261"/>
      <c r="J43" s="261"/>
      <c r="K43" s="262"/>
      <c r="L43" s="97"/>
      <c r="M43" s="74"/>
    </row>
    <row r="44" spans="1:16" x14ac:dyDescent="0.3">
      <c r="B44" s="95"/>
      <c r="C44" s="263"/>
      <c r="D44" s="264"/>
      <c r="E44" s="264"/>
      <c r="F44" s="264"/>
      <c r="G44" s="264"/>
      <c r="H44" s="264"/>
      <c r="I44" s="264"/>
      <c r="J44" s="264"/>
      <c r="K44" s="265"/>
      <c r="L44" s="97"/>
      <c r="M44" s="74"/>
    </row>
    <row r="45" spans="1:16" x14ac:dyDescent="0.3">
      <c r="B45" s="122"/>
      <c r="C45" s="123"/>
      <c r="D45" s="123"/>
      <c r="E45" s="123"/>
      <c r="F45" s="123"/>
      <c r="G45" s="123"/>
      <c r="H45" s="123"/>
      <c r="I45" s="123"/>
      <c r="J45" s="123"/>
      <c r="K45" s="123"/>
      <c r="L45" s="124"/>
      <c r="M45" s="74"/>
    </row>
    <row r="46" spans="1:16" s="6" customFormat="1" x14ac:dyDescent="0.3">
      <c r="A46" s="4"/>
      <c r="B46" s="14"/>
      <c r="C46" s="14"/>
      <c r="D46" s="3"/>
      <c r="E46" s="3"/>
      <c r="F46" s="3"/>
      <c r="G46" s="3"/>
      <c r="H46" s="3"/>
      <c r="I46" s="3"/>
      <c r="J46" s="3"/>
      <c r="K46" s="3"/>
      <c r="L46" s="3"/>
      <c r="O46" s="15"/>
      <c r="P46" s="15"/>
    </row>
    <row r="47" spans="1:16" s="2" customFormat="1" x14ac:dyDescent="0.3">
      <c r="A47" s="4"/>
      <c r="B47" s="275" t="str">
        <f>IF(Intro!$G$21="English",O47,P47)</f>
        <v>DO YOU NEED TO COMPLETE THIS QUESTIONNAIRE?</v>
      </c>
      <c r="C47" s="276"/>
      <c r="D47" s="276"/>
      <c r="E47" s="276"/>
      <c r="F47" s="276"/>
      <c r="G47" s="276"/>
      <c r="H47" s="276"/>
      <c r="I47" s="276"/>
      <c r="J47" s="276"/>
      <c r="K47" s="276"/>
      <c r="L47" s="277"/>
      <c r="M47" s="36"/>
      <c r="N47" s="22"/>
      <c r="O47" s="8" t="s">
        <v>231</v>
      </c>
      <c r="P47" s="8" t="s">
        <v>311</v>
      </c>
    </row>
    <row r="48" spans="1:16" x14ac:dyDescent="0.3">
      <c r="B48" s="16"/>
      <c r="C48" s="26"/>
      <c r="D48" s="27"/>
      <c r="E48" s="27"/>
      <c r="F48" s="27"/>
      <c r="G48" s="27"/>
      <c r="H48" s="27"/>
      <c r="I48" s="27"/>
      <c r="J48" s="27"/>
      <c r="K48" s="27"/>
      <c r="L48" s="27"/>
      <c r="M48" s="37"/>
    </row>
    <row r="49" spans="2:18" x14ac:dyDescent="0.3">
      <c r="B49" s="284" t="str">
        <f>IF(Intro!$G$21="English",O49,P49)</f>
        <v>Has your firm imported the goods as the importer of record from any country since January 1, 2023?</v>
      </c>
      <c r="C49" s="285"/>
      <c r="D49" s="286"/>
      <c r="E49" s="286"/>
      <c r="F49" s="286"/>
      <c r="G49" s="286"/>
      <c r="H49" s="286"/>
      <c r="I49" s="286"/>
      <c r="J49" s="286"/>
      <c r="K49" s="286"/>
      <c r="L49" s="287"/>
      <c r="M49" s="37"/>
      <c r="O49" s="18" t="str">
        <f>"Has your firm imported the goods as the importer of record from any country since January 1, "&amp;Variables!B6&amp;"?"</f>
        <v>Has your firm imported the goods as the importer of record from any country since January 1, 2023?</v>
      </c>
      <c r="P49" s="18" t="str">
        <f>"Votre entreprise a-t-elle importé des marchandises en tant qu'importateur officiel de n'importe quel pays depuis le 1er janvier "&amp;Variables!C6 &amp;"?"</f>
        <v>Votre entreprise a-t-elle importé des marchandises en tant qu'importateur officiel de n'importe quel pays depuis le 1er janvier 2023?</v>
      </c>
    </row>
    <row r="50" spans="2:18" x14ac:dyDescent="0.3">
      <c r="B50" s="93"/>
      <c r="C50" s="94"/>
      <c r="D50" s="28"/>
      <c r="E50" s="28"/>
      <c r="F50" s="28"/>
      <c r="G50" s="28"/>
      <c r="H50" s="28"/>
      <c r="I50" s="28"/>
      <c r="J50" s="28"/>
      <c r="K50" s="28"/>
      <c r="L50" s="103"/>
      <c r="M50" s="74"/>
      <c r="O50" s="74" t="s">
        <v>134</v>
      </c>
      <c r="P50" s="74" t="s">
        <v>135</v>
      </c>
    </row>
    <row r="51" spans="2:18" x14ac:dyDescent="0.3">
      <c r="B51" s="318" t="str">
        <f>IF(Intro!$G$21="English",O50,P50)</f>
        <v>Select Yes or No</v>
      </c>
      <c r="C51" s="319"/>
      <c r="D51" s="315"/>
      <c r="E51" s="247" t="str">
        <f>IF(D51="Yes",O51,IF(D51="Oui",P51,IF(D51="No",O52,IF(D51="Non",P52,""))))</f>
        <v/>
      </c>
      <c r="F51" s="247"/>
      <c r="G51" s="247"/>
      <c r="H51" s="247"/>
      <c r="I51" s="247"/>
      <c r="J51" s="247"/>
      <c r="K51" s="247"/>
      <c r="L51" s="103"/>
      <c r="M51" s="74"/>
      <c r="O51" s="74" t="str">
        <f>"Complete all tabs in this questionnaire and submit it by "&amp;Variables!B11&amp;"."</f>
        <v>Complete all tabs in this questionnaire and submit it by July 24, 2026.</v>
      </c>
      <c r="P51" s="74" t="str">
        <f>"Remplissez tous les onglets de ce questionnaire et soumettez-le avant le "&amp;Variables!C11&amp;"."</f>
        <v>Remplissez tous les onglets de ce questionnaire et soumettez-le avant le 24 juillet 2026.</v>
      </c>
    </row>
    <row r="52" spans="2:18" x14ac:dyDescent="0.3">
      <c r="B52" s="318"/>
      <c r="C52" s="319"/>
      <c r="D52" s="317"/>
      <c r="E52" s="247"/>
      <c r="F52" s="247"/>
      <c r="G52" s="247"/>
      <c r="H52" s="247"/>
      <c r="I52" s="247"/>
      <c r="J52" s="247"/>
      <c r="K52" s="247"/>
      <c r="L52" s="103"/>
      <c r="M52" s="74"/>
      <c r="O52" s="74" t="str">
        <f>"Complete this tab only and submit it by "&amp;Variables!B11&amp;"."</f>
        <v>Complete this tab only and submit it by July 24, 2026.</v>
      </c>
      <c r="P52" s="74" t="str">
        <f>"Remplissez cet onglet uniquement et soumettez-le avant le "&amp;Variables!C11&amp;"."</f>
        <v>Remplissez cet onglet uniquement et soumettez-le avant le 24 juillet 2026.</v>
      </c>
    </row>
    <row r="53" spans="2:18" x14ac:dyDescent="0.3">
      <c r="B53" s="83"/>
      <c r="C53" s="30"/>
      <c r="D53" s="30"/>
      <c r="E53" s="30"/>
      <c r="F53" s="30"/>
      <c r="G53" s="30"/>
      <c r="H53" s="30"/>
      <c r="I53" s="30"/>
      <c r="J53" s="30"/>
      <c r="K53" s="30"/>
      <c r="L53" s="126"/>
      <c r="M53" s="74"/>
      <c r="Q53" s="30"/>
      <c r="R53" s="30"/>
    </row>
    <row r="54" spans="2:18" x14ac:dyDescent="0.3">
      <c r="B54" s="320" t="str">
        <f>IF(Intro!$G$21="English",O54,P54)</f>
        <v>If no, explain why import data indicates that you imported using the HS numbers listed on the Info tab during this period.</v>
      </c>
      <c r="C54" s="321"/>
      <c r="D54" s="321"/>
      <c r="E54" s="321"/>
      <c r="F54" s="321"/>
      <c r="G54" s="321"/>
      <c r="H54" s="321"/>
      <c r="I54" s="321"/>
      <c r="J54" s="321"/>
      <c r="K54" s="321"/>
      <c r="L54" s="322"/>
      <c r="M54" s="74"/>
      <c r="O54" s="74" t="s">
        <v>383</v>
      </c>
      <c r="P54" s="74" t="s">
        <v>384</v>
      </c>
    </row>
    <row r="55" spans="2:18" x14ac:dyDescent="0.3">
      <c r="B55" s="83"/>
      <c r="C55" s="74"/>
      <c r="D55" s="74"/>
      <c r="E55" s="74"/>
      <c r="F55" s="74"/>
      <c r="G55" s="74"/>
      <c r="H55" s="74"/>
      <c r="I55" s="74"/>
      <c r="J55" s="74"/>
      <c r="K55" s="74"/>
      <c r="L55" s="131"/>
      <c r="M55" s="74"/>
    </row>
    <row r="56" spans="2:18" x14ac:dyDescent="0.3">
      <c r="B56" s="248"/>
      <c r="C56" s="249"/>
      <c r="D56" s="249"/>
      <c r="E56" s="249"/>
      <c r="F56" s="249"/>
      <c r="G56" s="249"/>
      <c r="H56" s="249"/>
      <c r="I56" s="249"/>
      <c r="J56" s="249"/>
      <c r="K56" s="249"/>
      <c r="L56" s="250"/>
      <c r="M56" s="74"/>
    </row>
    <row r="57" spans="2:18" x14ac:dyDescent="0.3">
      <c r="B57" s="248"/>
      <c r="C57" s="249"/>
      <c r="D57" s="249"/>
      <c r="E57" s="249"/>
      <c r="F57" s="249"/>
      <c r="G57" s="249"/>
      <c r="H57" s="249"/>
      <c r="I57" s="249"/>
      <c r="J57" s="249"/>
      <c r="K57" s="249"/>
      <c r="L57" s="250"/>
      <c r="M57" s="74"/>
    </row>
    <row r="58" spans="2:18" x14ac:dyDescent="0.3">
      <c r="B58" s="248"/>
      <c r="C58" s="249"/>
      <c r="D58" s="249"/>
      <c r="E58" s="249"/>
      <c r="F58" s="249"/>
      <c r="G58" s="249"/>
      <c r="H58" s="249"/>
      <c r="I58" s="249"/>
      <c r="J58" s="249"/>
      <c r="K58" s="249"/>
      <c r="L58" s="250"/>
      <c r="M58" s="74"/>
    </row>
    <row r="59" spans="2:18" x14ac:dyDescent="0.3">
      <c r="B59" s="248"/>
      <c r="C59" s="249"/>
      <c r="D59" s="249"/>
      <c r="E59" s="249"/>
      <c r="F59" s="249"/>
      <c r="G59" s="249"/>
      <c r="H59" s="249"/>
      <c r="I59" s="249"/>
      <c r="J59" s="249"/>
      <c r="K59" s="249"/>
      <c r="L59" s="250"/>
      <c r="M59" s="74"/>
    </row>
    <row r="60" spans="2:18" x14ac:dyDescent="0.3">
      <c r="B60" s="248"/>
      <c r="C60" s="249"/>
      <c r="D60" s="249"/>
      <c r="E60" s="249"/>
      <c r="F60" s="249"/>
      <c r="G60" s="249"/>
      <c r="H60" s="249"/>
      <c r="I60" s="249"/>
      <c r="J60" s="249"/>
      <c r="K60" s="249"/>
      <c r="L60" s="250"/>
      <c r="M60" s="74"/>
    </row>
    <row r="61" spans="2:18" x14ac:dyDescent="0.3">
      <c r="B61" s="248"/>
      <c r="C61" s="249"/>
      <c r="D61" s="249"/>
      <c r="E61" s="249"/>
      <c r="F61" s="249"/>
      <c r="G61" s="249"/>
      <c r="H61" s="249"/>
      <c r="I61" s="249"/>
      <c r="J61" s="249"/>
      <c r="K61" s="249"/>
      <c r="L61" s="250"/>
      <c r="M61" s="74"/>
    </row>
    <row r="62" spans="2:18" x14ac:dyDescent="0.3">
      <c r="B62" s="248"/>
      <c r="C62" s="249"/>
      <c r="D62" s="249"/>
      <c r="E62" s="249"/>
      <c r="F62" s="249"/>
      <c r="G62" s="249"/>
      <c r="H62" s="249"/>
      <c r="I62" s="249"/>
      <c r="J62" s="249"/>
      <c r="K62" s="249"/>
      <c r="L62" s="250"/>
      <c r="M62" s="74"/>
    </row>
    <row r="63" spans="2:18" x14ac:dyDescent="0.3">
      <c r="B63" s="248"/>
      <c r="C63" s="249"/>
      <c r="D63" s="249"/>
      <c r="E63" s="249"/>
      <c r="F63" s="249"/>
      <c r="G63" s="249"/>
      <c r="H63" s="249"/>
      <c r="I63" s="249"/>
      <c r="J63" s="249"/>
      <c r="K63" s="249"/>
      <c r="L63" s="250"/>
      <c r="M63" s="74"/>
    </row>
    <row r="64" spans="2:18" x14ac:dyDescent="0.3">
      <c r="B64" s="147"/>
      <c r="C64" s="148"/>
      <c r="D64" s="148"/>
      <c r="E64" s="148"/>
      <c r="F64" s="148"/>
      <c r="G64" s="148"/>
      <c r="H64" s="148"/>
      <c r="I64" s="148"/>
      <c r="J64" s="148"/>
      <c r="K64" s="148"/>
      <c r="L64" s="149"/>
      <c r="M64" s="74"/>
    </row>
    <row r="65" spans="1:16" s="6" customFormat="1" x14ac:dyDescent="0.3">
      <c r="A65" s="4"/>
      <c r="B65" s="14"/>
      <c r="C65" s="38"/>
      <c r="D65" s="39"/>
      <c r="E65" s="39"/>
      <c r="F65" s="39"/>
      <c r="G65" s="39"/>
      <c r="H65" s="39"/>
      <c r="I65" s="39"/>
      <c r="J65" s="39"/>
      <c r="K65" s="39"/>
      <c r="L65" s="39"/>
      <c r="O65" s="15"/>
      <c r="P65" s="15"/>
    </row>
    <row r="66" spans="1:16" s="2" customFormat="1" x14ac:dyDescent="0.3">
      <c r="A66" s="4"/>
      <c r="B66" s="323" t="str">
        <f>IF(Intro!$G$21="English",O66,P66)</f>
        <v>QUESTIONNAIRE DUE DATE</v>
      </c>
      <c r="C66" s="276" t="str">
        <f>UPPER(IF(Intro!$G$21="English",P66,Q66))</f>
        <v>DATE D'ÉCHÉANCE DU QUESTIONNAIRE</v>
      </c>
      <c r="D66" s="276" t="str">
        <f>UPPER(IF(Intro!$G$21="English",Q66,R66))</f>
        <v/>
      </c>
      <c r="E66" s="276" t="str">
        <f>UPPER(IF(Intro!$G$21="English",R66,S66))</f>
        <v/>
      </c>
      <c r="F66" s="276" t="str">
        <f>UPPER(IF(Intro!$G$21="English",S66,T66))</f>
        <v/>
      </c>
      <c r="G66" s="276"/>
      <c r="H66" s="276" t="str">
        <f>UPPER(IF(Intro!$G$21="English",T66,U66))</f>
        <v/>
      </c>
      <c r="I66" s="276" t="str">
        <f>UPPER(IF(Intro!$G$21="English",U66,V66))</f>
        <v/>
      </c>
      <c r="J66" s="276" t="str">
        <f>UPPER(IF(Intro!$G$21="English",V66,W66))</f>
        <v/>
      </c>
      <c r="K66" s="276" t="str">
        <f>UPPER(IF(Intro!$G$21="English",W66,X66))</f>
        <v/>
      </c>
      <c r="L66" s="277" t="str">
        <f>UPPER(IF(Intro!$G$21="English",X66,Y66))</f>
        <v/>
      </c>
      <c r="M66" s="6"/>
      <c r="N66" s="22"/>
      <c r="O66" s="20" t="s">
        <v>38</v>
      </c>
      <c r="P66" s="20" t="s">
        <v>39</v>
      </c>
    </row>
    <row r="67" spans="1:16" x14ac:dyDescent="0.3">
      <c r="B67" s="16"/>
      <c r="C67" s="26"/>
      <c r="D67" s="27"/>
      <c r="E67" s="27"/>
      <c r="F67" s="27"/>
      <c r="G67" s="27"/>
      <c r="H67" s="27"/>
      <c r="I67" s="27"/>
      <c r="J67" s="27"/>
      <c r="K67" s="27"/>
      <c r="L67" s="17"/>
      <c r="M67" s="74"/>
    </row>
    <row r="68" spans="1:16" x14ac:dyDescent="0.3">
      <c r="B68" s="83"/>
      <c r="C68" s="74"/>
      <c r="D68" s="303" t="str">
        <f>IF(Intro!$G$21="English",Variables!B11,Variables!C11)</f>
        <v>July 24, 2026</v>
      </c>
      <c r="E68" s="304"/>
      <c r="F68" s="304"/>
      <c r="G68" s="304"/>
      <c r="H68" s="304"/>
      <c r="I68" s="304"/>
      <c r="J68" s="305"/>
      <c r="K68" s="74"/>
      <c r="L68" s="131"/>
      <c r="M68" s="74"/>
      <c r="O68" s="29"/>
      <c r="P68" s="29"/>
    </row>
    <row r="69" spans="1:16" x14ac:dyDescent="0.3">
      <c r="B69" s="83"/>
      <c r="C69" s="74"/>
      <c r="D69" s="306"/>
      <c r="E69" s="307"/>
      <c r="F69" s="307"/>
      <c r="G69" s="307"/>
      <c r="H69" s="307"/>
      <c r="I69" s="307"/>
      <c r="J69" s="308"/>
      <c r="K69" s="74"/>
      <c r="L69" s="131"/>
      <c r="M69" s="74"/>
      <c r="O69" s="29"/>
      <c r="P69" s="29"/>
    </row>
    <row r="70" spans="1:16" x14ac:dyDescent="0.3">
      <c r="B70" s="122"/>
      <c r="C70" s="123"/>
      <c r="D70" s="123"/>
      <c r="E70" s="123"/>
      <c r="F70" s="123"/>
      <c r="G70" s="123"/>
      <c r="H70" s="123"/>
      <c r="I70" s="123"/>
      <c r="J70" s="123"/>
      <c r="K70" s="123"/>
      <c r="L70" s="124"/>
      <c r="M70" s="74"/>
    </row>
    <row r="71" spans="1:16" s="6" customFormat="1" x14ac:dyDescent="0.3">
      <c r="A71" s="4"/>
      <c r="B71" s="14"/>
      <c r="C71" s="14"/>
      <c r="D71" s="3"/>
      <c r="E71" s="3"/>
      <c r="F71" s="3"/>
      <c r="G71" s="3"/>
      <c r="H71" s="3"/>
      <c r="I71" s="3"/>
      <c r="J71" s="3"/>
      <c r="K71" s="3"/>
      <c r="L71" s="3"/>
      <c r="O71" s="15"/>
      <c r="P71" s="15"/>
    </row>
    <row r="72" spans="1:16" s="2" customFormat="1" x14ac:dyDescent="0.3">
      <c r="A72" s="4"/>
      <c r="B72" s="275" t="str">
        <f>IF(Intro!$G$21="English",O72,P72)</f>
        <v>FAILURE TO COMPLETE QUESTIONNAIRE</v>
      </c>
      <c r="C72" s="276" t="str">
        <f>UPPER(IF(Intro!$G$21="English",P72,Q72))</f>
        <v>QUESTIONNAIRE NON REMPLI</v>
      </c>
      <c r="D72" s="276" t="str">
        <f>UPPER(IF(Intro!$G$21="English",Q72,R72))</f>
        <v/>
      </c>
      <c r="E72" s="276" t="str">
        <f>UPPER(IF(Intro!$G$21="English",R72,S72))</f>
        <v/>
      </c>
      <c r="F72" s="276" t="str">
        <f>UPPER(IF(Intro!$G$21="English",S72,T72))</f>
        <v/>
      </c>
      <c r="G72" s="276"/>
      <c r="H72" s="276" t="str">
        <f>UPPER(IF(Intro!$G$21="English",T72,U72))</f>
        <v/>
      </c>
      <c r="I72" s="276" t="str">
        <f>UPPER(IF(Intro!$G$21="English",U72,V72))</f>
        <v/>
      </c>
      <c r="J72" s="276" t="str">
        <f>UPPER(IF(Intro!$G$21="English",V72,W72))</f>
        <v/>
      </c>
      <c r="K72" s="276" t="str">
        <f>UPPER(IF(Intro!$G$21="English",W72,X72))</f>
        <v/>
      </c>
      <c r="L72" s="277" t="str">
        <f>UPPER(IF(Intro!$G$21="English",X72,Y72))</f>
        <v/>
      </c>
      <c r="M72" s="6"/>
      <c r="N72" s="22"/>
      <c r="O72" s="20" t="s">
        <v>232</v>
      </c>
      <c r="P72" s="20" t="s">
        <v>233</v>
      </c>
    </row>
    <row r="73" spans="1:16" x14ac:dyDescent="0.3">
      <c r="B73" s="16"/>
      <c r="C73" s="26"/>
      <c r="D73" s="27"/>
      <c r="E73" s="27"/>
      <c r="F73" s="27"/>
      <c r="G73" s="27"/>
      <c r="H73" s="27"/>
      <c r="I73" s="27"/>
      <c r="J73" s="27"/>
      <c r="K73" s="27"/>
      <c r="L73" s="17"/>
      <c r="M73" s="74"/>
    </row>
    <row r="74" spans="1:16" x14ac:dyDescent="0.3">
      <c r="B74" s="254" t="str">
        <f>IF(Intro!$G$21="English",O74,P74)</f>
        <v>Failure to complete the questionnaire by the due date may result in the Tribunal issuing a production order, pursuant to section 17 of the Canadian International Trade Tribunal Act, to compel the production of a questionnaire response.</v>
      </c>
      <c r="C74" s="255"/>
      <c r="D74" s="255"/>
      <c r="E74" s="255"/>
      <c r="F74" s="255"/>
      <c r="G74" s="255"/>
      <c r="H74" s="255"/>
      <c r="I74" s="255"/>
      <c r="J74" s="255"/>
      <c r="K74" s="255"/>
      <c r="L74" s="256"/>
      <c r="M74" s="74"/>
      <c r="O74" s="74" t="s">
        <v>85</v>
      </c>
      <c r="P74" s="74" t="s">
        <v>153</v>
      </c>
    </row>
    <row r="75" spans="1:16" x14ac:dyDescent="0.3">
      <c r="B75" s="254"/>
      <c r="C75" s="255"/>
      <c r="D75" s="255"/>
      <c r="E75" s="255"/>
      <c r="F75" s="255"/>
      <c r="G75" s="255"/>
      <c r="H75" s="255"/>
      <c r="I75" s="255"/>
      <c r="J75" s="255"/>
      <c r="K75" s="255"/>
      <c r="L75" s="256"/>
      <c r="M75" s="74"/>
    </row>
    <row r="76" spans="1:16" x14ac:dyDescent="0.3">
      <c r="B76" s="122"/>
      <c r="C76" s="123"/>
      <c r="D76" s="123"/>
      <c r="E76" s="123"/>
      <c r="F76" s="123"/>
      <c r="G76" s="123"/>
      <c r="H76" s="123"/>
      <c r="I76" s="123"/>
      <c r="J76" s="123"/>
      <c r="K76" s="123"/>
      <c r="L76" s="124"/>
      <c r="M76" s="74"/>
    </row>
    <row r="77" spans="1:16" s="6" customFormat="1" x14ac:dyDescent="0.3">
      <c r="A77" s="4"/>
      <c r="B77" s="14"/>
      <c r="C77" s="14"/>
      <c r="D77" s="3"/>
      <c r="E77" s="3"/>
      <c r="F77" s="3"/>
      <c r="G77" s="3"/>
      <c r="H77" s="3"/>
      <c r="I77" s="3"/>
      <c r="J77" s="3"/>
      <c r="K77" s="3"/>
      <c r="L77" s="3"/>
      <c r="O77" s="15"/>
      <c r="P77" s="15"/>
    </row>
    <row r="78" spans="1:16" x14ac:dyDescent="0.3">
      <c r="B78" s="251" t="str">
        <f>IF(Intro!$G$21="English",O78,P78)</f>
        <v>FIRM INFORMATION</v>
      </c>
      <c r="C78" s="252"/>
      <c r="D78" s="252"/>
      <c r="E78" s="252"/>
      <c r="F78" s="252"/>
      <c r="G78" s="252"/>
      <c r="H78" s="252"/>
      <c r="I78" s="252"/>
      <c r="J78" s="252"/>
      <c r="K78" s="252"/>
      <c r="L78" s="253"/>
      <c r="M78" s="74"/>
      <c r="O78" s="74" t="s">
        <v>27</v>
      </c>
      <c r="P78" s="74" t="s">
        <v>28</v>
      </c>
    </row>
    <row r="79" spans="1:16" x14ac:dyDescent="0.3">
      <c r="B79" s="16"/>
      <c r="C79" s="26"/>
      <c r="D79" s="27"/>
      <c r="E79" s="27"/>
      <c r="F79" s="27"/>
      <c r="G79" s="27"/>
      <c r="H79" s="27"/>
      <c r="I79" s="27"/>
      <c r="J79" s="27"/>
      <c r="K79" s="27"/>
      <c r="L79" s="17"/>
      <c r="M79" s="74"/>
    </row>
    <row r="80" spans="1:16" x14ac:dyDescent="0.3">
      <c r="B80" s="288" t="str">
        <f>IF(Intro!$G$21="English",O80,P80)</f>
        <v>Firm Name (In English and French, if applicable)</v>
      </c>
      <c r="C80" s="289"/>
      <c r="D80" s="290"/>
      <c r="E80" s="278"/>
      <c r="F80" s="279"/>
      <c r="G80" s="279"/>
      <c r="H80" s="279"/>
      <c r="I80" s="279"/>
      <c r="J80" s="279"/>
      <c r="K80" s="279"/>
      <c r="L80" s="280"/>
      <c r="M80" s="74"/>
      <c r="O80" s="18" t="s">
        <v>181</v>
      </c>
      <c r="P80" s="74" t="s">
        <v>152</v>
      </c>
    </row>
    <row r="81" spans="2:16" x14ac:dyDescent="0.3">
      <c r="B81" s="288"/>
      <c r="C81" s="289"/>
      <c r="D81" s="290"/>
      <c r="E81" s="281"/>
      <c r="F81" s="282"/>
      <c r="G81" s="282"/>
      <c r="H81" s="282"/>
      <c r="I81" s="282"/>
      <c r="J81" s="282"/>
      <c r="K81" s="282"/>
      <c r="L81" s="283"/>
      <c r="M81" s="74"/>
      <c r="O81" s="18"/>
    </row>
    <row r="82" spans="2:16" x14ac:dyDescent="0.3">
      <c r="B82" s="288" t="str">
        <f>IF(Intro!$G$21="English",O82,P82)</f>
        <v>Firm Address</v>
      </c>
      <c r="C82" s="289"/>
      <c r="D82" s="290"/>
      <c r="E82" s="278"/>
      <c r="F82" s="279"/>
      <c r="G82" s="279"/>
      <c r="H82" s="279"/>
      <c r="I82" s="279"/>
      <c r="J82" s="279"/>
      <c r="K82" s="279"/>
      <c r="L82" s="280"/>
      <c r="M82" s="74"/>
      <c r="O82" s="18" t="s">
        <v>2</v>
      </c>
      <c r="P82" s="74" t="s">
        <v>3</v>
      </c>
    </row>
    <row r="83" spans="2:16" x14ac:dyDescent="0.3">
      <c r="B83" s="288"/>
      <c r="C83" s="289"/>
      <c r="D83" s="290"/>
      <c r="E83" s="281"/>
      <c r="F83" s="282"/>
      <c r="G83" s="282"/>
      <c r="H83" s="282"/>
      <c r="I83" s="282"/>
      <c r="J83" s="282"/>
      <c r="K83" s="282"/>
      <c r="L83" s="283"/>
      <c r="M83" s="74"/>
      <c r="O83" s="18"/>
    </row>
    <row r="84" spans="2:16" x14ac:dyDescent="0.3">
      <c r="B84" s="288" t="str">
        <f>IF(Intro!$G$21="English",O84,P84)</f>
        <v>Website Address</v>
      </c>
      <c r="C84" s="289"/>
      <c r="D84" s="290"/>
      <c r="E84" s="278"/>
      <c r="F84" s="279"/>
      <c r="G84" s="279"/>
      <c r="H84" s="279"/>
      <c r="I84" s="279"/>
      <c r="J84" s="279"/>
      <c r="K84" s="279"/>
      <c r="L84" s="280"/>
      <c r="M84" s="74"/>
      <c r="O84" s="18" t="s">
        <v>32</v>
      </c>
      <c r="P84" s="74" t="s">
        <v>4</v>
      </c>
    </row>
    <row r="85" spans="2:16" x14ac:dyDescent="0.3">
      <c r="B85" s="288"/>
      <c r="C85" s="289"/>
      <c r="D85" s="290"/>
      <c r="E85" s="281"/>
      <c r="F85" s="282"/>
      <c r="G85" s="282"/>
      <c r="H85" s="282"/>
      <c r="I85" s="282"/>
      <c r="J85" s="282"/>
      <c r="K85" s="282"/>
      <c r="L85" s="283"/>
      <c r="M85" s="74"/>
      <c r="O85" s="18"/>
    </row>
    <row r="86" spans="2:16" x14ac:dyDescent="0.3">
      <c r="B86" s="309" t="str">
        <f>IF(Intro!$G$21="English",O86,P86)</f>
        <v>Is your firm registered as a non-resident business with the Canada Revenue Agency?</v>
      </c>
      <c r="C86" s="310"/>
      <c r="D86" s="311"/>
      <c r="E86" s="315"/>
      <c r="F86" s="27"/>
      <c r="G86" s="27"/>
      <c r="H86" s="27"/>
      <c r="I86" s="27"/>
      <c r="J86" s="27"/>
      <c r="K86" s="27"/>
      <c r="L86" s="17"/>
      <c r="M86" s="74"/>
      <c r="O86" s="18" t="s">
        <v>372</v>
      </c>
      <c r="P86" s="74" t="s">
        <v>373</v>
      </c>
    </row>
    <row r="87" spans="2:16" x14ac:dyDescent="0.3">
      <c r="B87" s="284"/>
      <c r="C87" s="285"/>
      <c r="D87" s="324"/>
      <c r="E87" s="316"/>
      <c r="F87" s="27"/>
      <c r="H87" s="27"/>
      <c r="J87" s="27"/>
      <c r="K87" s="27"/>
      <c r="L87" s="17"/>
      <c r="M87" s="74"/>
      <c r="O87" s="18"/>
    </row>
    <row r="88" spans="2:16" x14ac:dyDescent="0.3">
      <c r="B88" s="312"/>
      <c r="C88" s="313"/>
      <c r="D88" s="314"/>
      <c r="E88" s="317"/>
      <c r="F88" s="27"/>
      <c r="G88" s="27"/>
      <c r="H88" s="27"/>
      <c r="I88" s="27"/>
      <c r="J88" s="27"/>
      <c r="K88" s="27"/>
      <c r="L88" s="17"/>
      <c r="M88" s="74"/>
      <c r="O88" s="18"/>
    </row>
    <row r="89" spans="2:16" x14ac:dyDescent="0.3">
      <c r="B89" s="16"/>
      <c r="C89" s="26"/>
      <c r="E89" s="27"/>
      <c r="F89" s="27"/>
      <c r="G89" s="27"/>
      <c r="H89" s="27"/>
      <c r="I89" s="27"/>
      <c r="J89" s="27"/>
      <c r="K89" s="27"/>
      <c r="L89" s="17"/>
      <c r="M89" s="74"/>
    </row>
    <row r="90" spans="2:16" x14ac:dyDescent="0.3">
      <c r="B90" s="254" t="str">
        <f>IF(Intro!$G$21="English",O90,P90)</f>
        <v xml:space="preserve">If your firm has more than one location, facility or outlet, submit a consolidated response to the questionnaire.
</v>
      </c>
      <c r="C90" s="255"/>
      <c r="D90" s="255"/>
      <c r="E90" s="255"/>
      <c r="F90" s="255"/>
      <c r="G90" s="255"/>
      <c r="H90" s="255"/>
      <c r="I90" s="255"/>
      <c r="J90" s="255"/>
      <c r="K90" s="255"/>
      <c r="L90" s="256"/>
      <c r="M90" s="74"/>
      <c r="O90" s="74" t="s">
        <v>136</v>
      </c>
      <c r="P90" s="74" t="s">
        <v>137</v>
      </c>
    </row>
    <row r="91" spans="2:16" x14ac:dyDescent="0.3">
      <c r="B91" s="291" t="str">
        <f>IF(Intro!$G$21="English",O91,P91)</f>
        <v>Provide the names and addresses of other locations, facilities, and outlets in Canada on behalf of which your company is responding.</v>
      </c>
      <c r="C91" s="292"/>
      <c r="D91" s="292"/>
      <c r="E91" s="297"/>
      <c r="F91" s="297"/>
      <c r="G91" s="297"/>
      <c r="H91" s="297"/>
      <c r="I91" s="297"/>
      <c r="J91" s="297"/>
      <c r="K91" s="297"/>
      <c r="L91" s="298"/>
      <c r="M91" s="74"/>
      <c r="O91" s="18" t="s">
        <v>25</v>
      </c>
      <c r="P91" s="74" t="s">
        <v>50</v>
      </c>
    </row>
    <row r="92" spans="2:16" x14ac:dyDescent="0.3">
      <c r="B92" s="293"/>
      <c r="C92" s="294"/>
      <c r="D92" s="294"/>
      <c r="E92" s="299"/>
      <c r="F92" s="299"/>
      <c r="G92" s="299"/>
      <c r="H92" s="299"/>
      <c r="I92" s="299"/>
      <c r="J92" s="299"/>
      <c r="K92" s="299"/>
      <c r="L92" s="300"/>
      <c r="M92" s="74"/>
      <c r="O92" s="18"/>
    </row>
    <row r="93" spans="2:16" x14ac:dyDescent="0.3">
      <c r="B93" s="293"/>
      <c r="C93" s="294"/>
      <c r="D93" s="294"/>
      <c r="E93" s="299"/>
      <c r="F93" s="299"/>
      <c r="G93" s="299"/>
      <c r="H93" s="299"/>
      <c r="I93" s="299"/>
      <c r="J93" s="299"/>
      <c r="K93" s="299"/>
      <c r="L93" s="300"/>
      <c r="M93" s="74"/>
      <c r="O93" s="18"/>
    </row>
    <row r="94" spans="2:16" x14ac:dyDescent="0.3">
      <c r="B94" s="293"/>
      <c r="C94" s="294"/>
      <c r="D94" s="294"/>
      <c r="E94" s="299"/>
      <c r="F94" s="299"/>
      <c r="G94" s="299"/>
      <c r="H94" s="299"/>
      <c r="I94" s="299"/>
      <c r="J94" s="299"/>
      <c r="K94" s="299"/>
      <c r="L94" s="300"/>
      <c r="M94" s="74"/>
      <c r="O94" s="18"/>
    </row>
    <row r="95" spans="2:16" x14ac:dyDescent="0.3">
      <c r="B95" s="295"/>
      <c r="C95" s="296"/>
      <c r="D95" s="296"/>
      <c r="E95" s="301"/>
      <c r="F95" s="301"/>
      <c r="G95" s="301"/>
      <c r="H95" s="301"/>
      <c r="I95" s="301"/>
      <c r="J95" s="301"/>
      <c r="K95" s="301"/>
      <c r="L95" s="302"/>
      <c r="M95" s="74"/>
      <c r="O95" s="18"/>
    </row>
    <row r="96" spans="2:16" x14ac:dyDescent="0.3">
      <c r="B96" s="122"/>
      <c r="C96" s="123"/>
      <c r="D96" s="123"/>
      <c r="E96" s="123"/>
      <c r="F96" s="123"/>
      <c r="G96" s="123"/>
      <c r="H96" s="123"/>
      <c r="I96" s="123"/>
      <c r="J96" s="123"/>
      <c r="K96" s="123"/>
      <c r="L96" s="124"/>
      <c r="M96" s="74"/>
    </row>
    <row r="98" spans="1:16" x14ac:dyDescent="0.3">
      <c r="B98" s="275" t="str">
        <f>IF(Intro!$G$21="English",O98,P98)</f>
        <v>CONTACT INFORMATION OF THE PERSON WHO COMPLETED THIS QUESTIONNAIRE</v>
      </c>
      <c r="C98" s="276"/>
      <c r="D98" s="276"/>
      <c r="E98" s="276"/>
      <c r="F98" s="276"/>
      <c r="G98" s="276"/>
      <c r="H98" s="276"/>
      <c r="I98" s="276"/>
      <c r="J98" s="276"/>
      <c r="K98" s="276"/>
      <c r="L98" s="277"/>
      <c r="M98" s="74"/>
      <c r="O98" s="74" t="s">
        <v>387</v>
      </c>
      <c r="P98" s="74" t="s">
        <v>388</v>
      </c>
    </row>
    <row r="99" spans="1:16" x14ac:dyDescent="0.3">
      <c r="B99" s="16"/>
      <c r="C99" s="26"/>
      <c r="D99" s="27"/>
      <c r="E99" s="27"/>
      <c r="F99" s="27"/>
      <c r="G99" s="27"/>
      <c r="H99" s="27"/>
      <c r="I99" s="27"/>
      <c r="J99" s="27"/>
      <c r="K99" s="27"/>
      <c r="L99" s="17"/>
      <c r="M99" s="74"/>
    </row>
    <row r="100" spans="1:16" x14ac:dyDescent="0.3">
      <c r="B100" s="309" t="str">
        <f>IF(Intro!$G$21="English",O100,P100)</f>
        <v>Name</v>
      </c>
      <c r="C100" s="310"/>
      <c r="D100" s="311"/>
      <c r="E100" s="278"/>
      <c r="F100" s="279"/>
      <c r="G100" s="279"/>
      <c r="H100" s="279"/>
      <c r="I100" s="279"/>
      <c r="J100" s="279"/>
      <c r="K100" s="279"/>
      <c r="L100" s="280"/>
      <c r="M100" s="74"/>
      <c r="O100" s="18" t="s">
        <v>389</v>
      </c>
      <c r="P100" s="74" t="s">
        <v>390</v>
      </c>
    </row>
    <row r="101" spans="1:16" x14ac:dyDescent="0.3">
      <c r="B101" s="312"/>
      <c r="C101" s="313"/>
      <c r="D101" s="314"/>
      <c r="E101" s="281"/>
      <c r="F101" s="282"/>
      <c r="G101" s="282"/>
      <c r="H101" s="282"/>
      <c r="I101" s="282"/>
      <c r="J101" s="282"/>
      <c r="K101" s="282"/>
      <c r="L101" s="283"/>
      <c r="M101" s="74"/>
      <c r="O101" s="18"/>
    </row>
    <row r="102" spans="1:16" x14ac:dyDescent="0.3">
      <c r="B102" s="309" t="str">
        <f>IF(Intro!$G$21="English",O102,P102)</f>
        <v>Title</v>
      </c>
      <c r="C102" s="310"/>
      <c r="D102" s="311"/>
      <c r="E102" s="278"/>
      <c r="F102" s="279"/>
      <c r="G102" s="279"/>
      <c r="H102" s="279"/>
      <c r="I102" s="279"/>
      <c r="J102" s="279"/>
      <c r="K102" s="279"/>
      <c r="L102" s="280"/>
      <c r="M102" s="74"/>
      <c r="O102" s="18" t="s">
        <v>391</v>
      </c>
      <c r="P102" s="74" t="s">
        <v>392</v>
      </c>
    </row>
    <row r="103" spans="1:16" x14ac:dyDescent="0.3">
      <c r="B103" s="312"/>
      <c r="C103" s="313"/>
      <c r="D103" s="314"/>
      <c r="E103" s="281"/>
      <c r="F103" s="282"/>
      <c r="G103" s="282"/>
      <c r="H103" s="282"/>
      <c r="I103" s="282"/>
      <c r="J103" s="282"/>
      <c r="K103" s="282"/>
      <c r="L103" s="283"/>
      <c r="M103" s="74"/>
      <c r="O103" s="18"/>
    </row>
    <row r="104" spans="1:16" x14ac:dyDescent="0.3">
      <c r="B104" s="309" t="str">
        <f>IF(Intro!$G$21="English",O104,P104)</f>
        <v>E-mail Address</v>
      </c>
      <c r="C104" s="310"/>
      <c r="D104" s="311"/>
      <c r="E104" s="278"/>
      <c r="F104" s="279"/>
      <c r="G104" s="279"/>
      <c r="H104" s="279"/>
      <c r="I104" s="279"/>
      <c r="J104" s="279"/>
      <c r="K104" s="279"/>
      <c r="L104" s="280"/>
      <c r="M104" s="74"/>
      <c r="O104" s="18" t="s">
        <v>9</v>
      </c>
      <c r="P104" s="74" t="s">
        <v>393</v>
      </c>
    </row>
    <row r="105" spans="1:16" x14ac:dyDescent="0.3">
      <c r="B105" s="312"/>
      <c r="C105" s="313"/>
      <c r="D105" s="314"/>
      <c r="E105" s="281"/>
      <c r="F105" s="282"/>
      <c r="G105" s="282"/>
      <c r="H105" s="282"/>
      <c r="I105" s="282"/>
      <c r="J105" s="282"/>
      <c r="K105" s="282"/>
      <c r="L105" s="283"/>
      <c r="M105" s="74"/>
      <c r="O105" s="18"/>
    </row>
    <row r="106" spans="1:16" x14ac:dyDescent="0.3">
      <c r="B106" s="309" t="str">
        <f>IF(Intro!$G$21="English",O106,P106)</f>
        <v>Telephone</v>
      </c>
      <c r="C106" s="310"/>
      <c r="D106" s="311"/>
      <c r="E106" s="278"/>
      <c r="F106" s="279"/>
      <c r="G106" s="279"/>
      <c r="H106" s="279"/>
      <c r="I106" s="279"/>
      <c r="J106" s="279"/>
      <c r="K106" s="279"/>
      <c r="L106" s="280"/>
      <c r="M106" s="74"/>
      <c r="O106" s="18" t="s">
        <v>10</v>
      </c>
      <c r="P106" s="74" t="s">
        <v>11</v>
      </c>
    </row>
    <row r="107" spans="1:16" x14ac:dyDescent="0.3">
      <c r="B107" s="312"/>
      <c r="C107" s="313"/>
      <c r="D107" s="314"/>
      <c r="E107" s="281"/>
      <c r="F107" s="282"/>
      <c r="G107" s="282"/>
      <c r="H107" s="282"/>
      <c r="I107" s="282"/>
      <c r="J107" s="282"/>
      <c r="K107" s="282"/>
      <c r="L107" s="283"/>
      <c r="M107" s="74"/>
      <c r="O107" s="18"/>
    </row>
    <row r="108" spans="1:16" x14ac:dyDescent="0.3">
      <c r="B108" s="122"/>
      <c r="C108" s="123"/>
      <c r="D108" s="123"/>
      <c r="E108" s="123"/>
      <c r="F108" s="123"/>
      <c r="G108" s="123"/>
      <c r="H108" s="123"/>
      <c r="I108" s="123"/>
      <c r="J108" s="123"/>
      <c r="K108" s="123"/>
      <c r="L108" s="124"/>
      <c r="M108" s="74"/>
    </row>
    <row r="109" spans="1:16" s="6" customFormat="1" x14ac:dyDescent="0.3">
      <c r="A109" s="4"/>
      <c r="B109" s="14"/>
      <c r="C109" s="14"/>
      <c r="D109" s="3"/>
      <c r="E109" s="3"/>
      <c r="F109" s="3"/>
      <c r="G109" s="3"/>
      <c r="H109" s="3"/>
      <c r="I109" s="3"/>
      <c r="J109" s="3"/>
      <c r="K109" s="3"/>
      <c r="L109" s="3"/>
      <c r="O109" s="15"/>
      <c r="P109" s="15"/>
    </row>
    <row r="110" spans="1:16" x14ac:dyDescent="0.3">
      <c r="B110" s="251" t="str">
        <f>IF(Intro!$G$21="English",O110,P110)</f>
        <v>CERTIFICATION</v>
      </c>
      <c r="C110" s="252"/>
      <c r="D110" s="252"/>
      <c r="E110" s="252"/>
      <c r="F110" s="252"/>
      <c r="G110" s="252"/>
      <c r="H110" s="252"/>
      <c r="I110" s="252"/>
      <c r="J110" s="252"/>
      <c r="K110" s="252"/>
      <c r="L110" s="253"/>
      <c r="M110" s="74"/>
      <c r="O110" s="74" t="s">
        <v>30</v>
      </c>
      <c r="P110" s="74" t="s">
        <v>31</v>
      </c>
    </row>
    <row r="111" spans="1:16" x14ac:dyDescent="0.3">
      <c r="B111" s="16"/>
      <c r="C111" s="26"/>
      <c r="D111" s="27"/>
      <c r="E111" s="27"/>
      <c r="F111" s="27"/>
      <c r="G111" s="27"/>
      <c r="H111" s="27"/>
      <c r="I111" s="27"/>
      <c r="J111" s="27"/>
      <c r="K111" s="27"/>
      <c r="L111" s="17"/>
      <c r="M111" s="74"/>
    </row>
    <row r="112" spans="1:16" x14ac:dyDescent="0.3">
      <c r="B112" s="331" t="str">
        <f>IF(Intro!$G$21="English",O112,P112)</f>
        <v xml:space="preserve">The undersigned certifies that the information supplied herein is complete and correct to the best of their knowledge and belief.
</v>
      </c>
      <c r="C112" s="332"/>
      <c r="D112" s="332"/>
      <c r="E112" s="332"/>
      <c r="F112" s="332"/>
      <c r="G112" s="332"/>
      <c r="H112" s="332"/>
      <c r="I112" s="332"/>
      <c r="J112" s="332"/>
      <c r="K112" s="332"/>
      <c r="L112" s="333"/>
      <c r="M112" s="74"/>
      <c r="O112" s="74" t="s">
        <v>179</v>
      </c>
      <c r="P112" s="8" t="s">
        <v>180</v>
      </c>
    </row>
    <row r="113" spans="1:16" x14ac:dyDescent="0.3">
      <c r="B113" s="83"/>
      <c r="C113" s="30"/>
      <c r="D113" s="30"/>
      <c r="E113" s="30"/>
      <c r="F113" s="30"/>
      <c r="G113" s="30"/>
      <c r="H113" s="30"/>
      <c r="I113" s="30"/>
      <c r="J113" s="30"/>
      <c r="K113" s="30"/>
      <c r="L113" s="126"/>
      <c r="M113" s="74"/>
    </row>
    <row r="114" spans="1:16" x14ac:dyDescent="0.3">
      <c r="B114" s="288" t="str">
        <f>IF(Intro!$G$21="English",O114,P114)</f>
        <v>Name of Authorized Official</v>
      </c>
      <c r="C114" s="289"/>
      <c r="D114" s="290"/>
      <c r="E114" s="278"/>
      <c r="F114" s="279"/>
      <c r="G114" s="279"/>
      <c r="H114" s="279"/>
      <c r="I114" s="279"/>
      <c r="J114" s="279"/>
      <c r="K114" s="279"/>
      <c r="L114" s="280"/>
      <c r="M114" s="74"/>
      <c r="O114" s="18" t="s">
        <v>5</v>
      </c>
      <c r="P114" s="74" t="s">
        <v>6</v>
      </c>
    </row>
    <row r="115" spans="1:16" x14ac:dyDescent="0.3">
      <c r="B115" s="288"/>
      <c r="C115" s="289"/>
      <c r="D115" s="290"/>
      <c r="E115" s="281"/>
      <c r="F115" s="282"/>
      <c r="G115" s="282"/>
      <c r="H115" s="282"/>
      <c r="I115" s="282"/>
      <c r="J115" s="282"/>
      <c r="K115" s="282"/>
      <c r="L115" s="283"/>
      <c r="M115" s="74"/>
      <c r="O115" s="18"/>
    </row>
    <row r="116" spans="1:16" x14ac:dyDescent="0.3">
      <c r="B116" s="288" t="str">
        <f>IF(Intro!$G$21="English",O116,P116)</f>
        <v>Title of Authorized Official</v>
      </c>
      <c r="C116" s="289"/>
      <c r="D116" s="290"/>
      <c r="E116" s="278"/>
      <c r="F116" s="279"/>
      <c r="G116" s="279"/>
      <c r="H116" s="279"/>
      <c r="I116" s="279"/>
      <c r="J116" s="279"/>
      <c r="K116" s="279"/>
      <c r="L116" s="280"/>
      <c r="M116" s="74"/>
      <c r="O116" s="18" t="s">
        <v>7</v>
      </c>
      <c r="P116" s="74" t="s">
        <v>8</v>
      </c>
    </row>
    <row r="117" spans="1:16" x14ac:dyDescent="0.3">
      <c r="B117" s="288"/>
      <c r="C117" s="289"/>
      <c r="D117" s="290"/>
      <c r="E117" s="281"/>
      <c r="F117" s="282"/>
      <c r="G117" s="282"/>
      <c r="H117" s="282"/>
      <c r="I117" s="282"/>
      <c r="J117" s="282"/>
      <c r="K117" s="282"/>
      <c r="L117" s="283"/>
      <c r="M117" s="74"/>
      <c r="O117" s="18"/>
    </row>
    <row r="118" spans="1:16" x14ac:dyDescent="0.3">
      <c r="B118" s="288" t="str">
        <f>IF(Intro!$G$21="English",O118,P118)</f>
        <v>E-mail Address</v>
      </c>
      <c r="C118" s="289"/>
      <c r="D118" s="290"/>
      <c r="E118" s="278"/>
      <c r="F118" s="279"/>
      <c r="G118" s="279"/>
      <c r="H118" s="279"/>
      <c r="I118" s="279"/>
      <c r="J118" s="279"/>
      <c r="K118" s="279"/>
      <c r="L118" s="280"/>
      <c r="M118" s="74"/>
      <c r="O118" s="18" t="s">
        <v>9</v>
      </c>
      <c r="P118" s="74" t="s">
        <v>51</v>
      </c>
    </row>
    <row r="119" spans="1:16" x14ac:dyDescent="0.3">
      <c r="B119" s="288"/>
      <c r="C119" s="289"/>
      <c r="D119" s="290"/>
      <c r="E119" s="281"/>
      <c r="F119" s="282"/>
      <c r="G119" s="282"/>
      <c r="H119" s="282"/>
      <c r="I119" s="282"/>
      <c r="J119" s="282"/>
      <c r="K119" s="282"/>
      <c r="L119" s="283"/>
      <c r="M119" s="74"/>
      <c r="O119" s="18"/>
    </row>
    <row r="120" spans="1:16" x14ac:dyDescent="0.3">
      <c r="B120" s="288" t="str">
        <f>IF(Intro!$G$21="English",O120,P120)</f>
        <v>Telephone</v>
      </c>
      <c r="C120" s="289"/>
      <c r="D120" s="290"/>
      <c r="E120" s="278"/>
      <c r="F120" s="279"/>
      <c r="G120" s="279"/>
      <c r="H120" s="279"/>
      <c r="I120" s="279"/>
      <c r="J120" s="279"/>
      <c r="K120" s="279"/>
      <c r="L120" s="280"/>
      <c r="M120" s="74"/>
      <c r="O120" s="18" t="s">
        <v>10</v>
      </c>
      <c r="P120" s="74" t="s">
        <v>11</v>
      </c>
    </row>
    <row r="121" spans="1:16" x14ac:dyDescent="0.3">
      <c r="B121" s="288"/>
      <c r="C121" s="289"/>
      <c r="D121" s="290"/>
      <c r="E121" s="281"/>
      <c r="F121" s="282"/>
      <c r="G121" s="282"/>
      <c r="H121" s="282"/>
      <c r="I121" s="282"/>
      <c r="J121" s="282"/>
      <c r="K121" s="282"/>
      <c r="L121" s="283"/>
      <c r="M121" s="74"/>
      <c r="O121" s="18"/>
    </row>
    <row r="122" spans="1:16" x14ac:dyDescent="0.3">
      <c r="B122" s="288" t="s">
        <v>52</v>
      </c>
      <c r="C122" s="289"/>
      <c r="D122" s="290"/>
      <c r="E122" s="325"/>
      <c r="F122" s="279"/>
      <c r="G122" s="279"/>
      <c r="H122" s="279"/>
      <c r="I122" s="279"/>
      <c r="J122" s="279"/>
      <c r="K122" s="279"/>
      <c r="L122" s="280"/>
      <c r="M122" s="74"/>
      <c r="O122" s="18"/>
    </row>
    <row r="123" spans="1:16" x14ac:dyDescent="0.3">
      <c r="B123" s="288"/>
      <c r="C123" s="289"/>
      <c r="D123" s="290"/>
      <c r="E123" s="281"/>
      <c r="F123" s="282"/>
      <c r="G123" s="282"/>
      <c r="H123" s="282"/>
      <c r="I123" s="282"/>
      <c r="J123" s="282"/>
      <c r="K123" s="282"/>
      <c r="L123" s="283"/>
      <c r="M123" s="74"/>
      <c r="O123" s="18"/>
    </row>
    <row r="124" spans="1:16" x14ac:dyDescent="0.3">
      <c r="B124" s="83"/>
      <c r="C124" s="30"/>
      <c r="D124" s="30"/>
      <c r="E124" s="30"/>
      <c r="F124" s="30"/>
      <c r="G124" s="30"/>
      <c r="H124" s="30"/>
      <c r="I124" s="30"/>
      <c r="J124" s="30"/>
      <c r="K124" s="30"/>
      <c r="L124" s="126"/>
      <c r="M124" s="74"/>
    </row>
    <row r="125" spans="1:16" ht="21" x14ac:dyDescent="0.3">
      <c r="B125" s="339" t="str">
        <f>IF(Intro!$G$21="English",O125,P125)</f>
        <v>I understand that checking this box constitutes my legally binding signature.</v>
      </c>
      <c r="C125" s="340"/>
      <c r="D125" s="340"/>
      <c r="E125" s="340"/>
      <c r="F125" s="340"/>
      <c r="G125" s="340"/>
      <c r="H125" s="340"/>
      <c r="I125" s="341"/>
      <c r="J125" s="78"/>
      <c r="K125" s="32"/>
      <c r="L125" s="33"/>
      <c r="M125" s="74"/>
      <c r="O125" s="18" t="s">
        <v>41</v>
      </c>
      <c r="P125" s="74" t="s">
        <v>42</v>
      </c>
    </row>
    <row r="126" spans="1:16" x14ac:dyDescent="0.3">
      <c r="B126" s="122"/>
      <c r="C126" s="123"/>
      <c r="D126" s="123"/>
      <c r="E126" s="123"/>
      <c r="F126" s="123"/>
      <c r="G126" s="123"/>
      <c r="H126" s="123"/>
      <c r="I126" s="123"/>
      <c r="J126" s="123"/>
      <c r="K126" s="123"/>
      <c r="L126" s="124"/>
      <c r="M126" s="74"/>
    </row>
    <row r="127" spans="1:16" s="6" customFormat="1" x14ac:dyDescent="0.3">
      <c r="A127" s="4"/>
      <c r="B127" s="14"/>
      <c r="C127" s="14"/>
      <c r="D127" s="3"/>
      <c r="E127" s="3"/>
      <c r="F127" s="3"/>
      <c r="G127" s="3"/>
      <c r="H127" s="3"/>
      <c r="I127" s="3"/>
      <c r="J127" s="3"/>
      <c r="K127" s="3"/>
      <c r="L127" s="3"/>
      <c r="O127" s="15"/>
      <c r="P127" s="15"/>
    </row>
    <row r="128" spans="1:16" s="2" customFormat="1" x14ac:dyDescent="0.3">
      <c r="A128" s="4"/>
      <c r="B128" s="251" t="str">
        <f>IF(Intro!$G$21="English",O128,P128)</f>
        <v>SUBMITTING THE QUESTIONNAIRE RESPONSE</v>
      </c>
      <c r="C128" s="252" t="str">
        <f>UPPER(IF(Intro!$G$21="English",P128,Q128))</f>
        <v>TRANSMISSION DU QUESTIONNAIRE REMPLI</v>
      </c>
      <c r="D128" s="252" t="str">
        <f>UPPER(IF(Intro!$G$21="English",Q128,R128))</f>
        <v/>
      </c>
      <c r="E128" s="252" t="str">
        <f>UPPER(IF(Intro!$G$21="English",R128,S128))</f>
        <v/>
      </c>
      <c r="F128" s="252" t="str">
        <f>UPPER(IF(Intro!$G$21="English",S128,T128))</f>
        <v/>
      </c>
      <c r="G128" s="252"/>
      <c r="H128" s="252" t="str">
        <f>UPPER(IF(Intro!$G$21="English",T128,U128))</f>
        <v/>
      </c>
      <c r="I128" s="252" t="str">
        <f>UPPER(IF(Intro!$G$21="English",U128,V128))</f>
        <v/>
      </c>
      <c r="J128" s="252" t="str">
        <f>UPPER(IF(Intro!$G$21="English",V128,W128))</f>
        <v/>
      </c>
      <c r="K128" s="252" t="str">
        <f>UPPER(IF(Intro!$G$21="English",W128,X128))</f>
        <v/>
      </c>
      <c r="L128" s="253" t="str">
        <f>UPPER(IF(Intro!$G$21="English",X128,Y128))</f>
        <v/>
      </c>
      <c r="M128" s="6"/>
      <c r="N128" s="22"/>
      <c r="O128" s="20" t="s">
        <v>49</v>
      </c>
      <c r="P128" s="20" t="s">
        <v>0</v>
      </c>
    </row>
    <row r="129" spans="1:16" x14ac:dyDescent="0.3">
      <c r="B129" s="16"/>
      <c r="C129" s="26"/>
      <c r="D129" s="27"/>
      <c r="E129" s="27"/>
      <c r="F129" s="27"/>
      <c r="G129" s="27"/>
      <c r="H129" s="27"/>
      <c r="I129" s="27"/>
      <c r="J129" s="27"/>
      <c r="K129" s="27"/>
      <c r="L129" s="17"/>
      <c r="M129" s="74"/>
    </row>
    <row r="130" spans="1:16" x14ac:dyDescent="0.3">
      <c r="B130" s="254" t="str">
        <f>IF(Intro!$G$21="English",O130,P130)</f>
        <v>The completed questionnaire can be submitted using one of the following methods:</v>
      </c>
      <c r="C130" s="255"/>
      <c r="D130" s="255"/>
      <c r="E130" s="255"/>
      <c r="F130" s="255"/>
      <c r="G130" s="255"/>
      <c r="H130" s="255"/>
      <c r="I130" s="255"/>
      <c r="J130" s="255"/>
      <c r="K130" s="255"/>
      <c r="L130" s="256"/>
      <c r="M130" s="74"/>
      <c r="O130" s="74" t="s">
        <v>86</v>
      </c>
      <c r="P130" s="74" t="s">
        <v>139</v>
      </c>
    </row>
    <row r="131" spans="1:16" x14ac:dyDescent="0.3">
      <c r="B131" s="335"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31" s="336"/>
      <c r="D131" s="336"/>
      <c r="E131" s="336"/>
      <c r="F131" s="336"/>
      <c r="G131" s="336"/>
      <c r="H131" s="336"/>
      <c r="I131" s="336"/>
      <c r="J131" s="336"/>
      <c r="K131" s="336"/>
      <c r="L131" s="337"/>
      <c r="M131" s="74"/>
      <c r="O131" s="77"/>
      <c r="P131" s="77"/>
    </row>
    <row r="132" spans="1:16" x14ac:dyDescent="0.3">
      <c r="B132" s="266" t="str">
        <f>IF(Intro!$G$21="English",O132,P132)</f>
        <v xml:space="preserve">When submitting the completed questionnaire using the secure E-filing service, designate the questionnaire as confidential. Note that the information in the public (blue) tabs in your questionnaire will be treated as public information.
</v>
      </c>
      <c r="C132" s="267"/>
      <c r="D132" s="267"/>
      <c r="E132" s="267"/>
      <c r="F132" s="267"/>
      <c r="G132" s="267"/>
      <c r="H132" s="267"/>
      <c r="I132" s="267"/>
      <c r="J132" s="267"/>
      <c r="K132" s="267"/>
      <c r="L132" s="268"/>
      <c r="M132" s="74"/>
      <c r="O132" s="74" t="s">
        <v>138</v>
      </c>
      <c r="P132" s="74" t="s">
        <v>140</v>
      </c>
    </row>
    <row r="133" spans="1:16" x14ac:dyDescent="0.3">
      <c r="B133" s="266"/>
      <c r="C133" s="267"/>
      <c r="D133" s="267"/>
      <c r="E133" s="267"/>
      <c r="F133" s="267"/>
      <c r="G133" s="267"/>
      <c r="H133" s="267"/>
      <c r="I133" s="267"/>
      <c r="J133" s="267"/>
      <c r="K133" s="267"/>
      <c r="L133" s="268"/>
      <c r="M133" s="74"/>
    </row>
    <row r="134" spans="1:16" x14ac:dyDescent="0.3">
      <c r="B134" s="284" t="str">
        <f>IF(Intro!$G$21="English",O134,P134)</f>
        <v>2. E-mail to citt-tcce@tribunal.gc.ca should you accept the associated risks and you are filing information that belongs to your firm only.</v>
      </c>
      <c r="C134" s="285"/>
      <c r="D134" s="285"/>
      <c r="E134" s="285"/>
      <c r="F134" s="285"/>
      <c r="G134" s="285"/>
      <c r="H134" s="285"/>
      <c r="I134" s="285"/>
      <c r="J134" s="285"/>
      <c r="K134" s="285"/>
      <c r="L134" s="338"/>
      <c r="M134" s="74"/>
      <c r="O134" s="74" t="s">
        <v>228</v>
      </c>
      <c r="P134" s="74" t="s">
        <v>229</v>
      </c>
    </row>
    <row r="135" spans="1:16" x14ac:dyDescent="0.3">
      <c r="B135" s="122"/>
      <c r="C135" s="123"/>
      <c r="D135" s="123"/>
      <c r="E135" s="123"/>
      <c r="F135" s="123"/>
      <c r="G135" s="123"/>
      <c r="H135" s="123"/>
      <c r="I135" s="123"/>
      <c r="J135" s="123"/>
      <c r="K135" s="123"/>
      <c r="L135" s="124"/>
      <c r="M135" s="74"/>
    </row>
    <row r="137" spans="1:16" s="2" customFormat="1" x14ac:dyDescent="0.3">
      <c r="A137" s="4"/>
      <c r="B137" s="251" t="s">
        <v>230</v>
      </c>
      <c r="C137" s="252" t="s">
        <v>149</v>
      </c>
      <c r="D137" s="252" t="s">
        <v>149</v>
      </c>
      <c r="E137" s="252" t="s">
        <v>149</v>
      </c>
      <c r="F137" s="252" t="s">
        <v>149</v>
      </c>
      <c r="G137" s="252"/>
      <c r="H137" s="252" t="s">
        <v>149</v>
      </c>
      <c r="I137" s="252" t="s">
        <v>149</v>
      </c>
      <c r="J137" s="252" t="s">
        <v>149</v>
      </c>
      <c r="K137" s="252" t="s">
        <v>149</v>
      </c>
      <c r="L137" s="253" t="s">
        <v>149</v>
      </c>
      <c r="M137" s="6"/>
      <c r="N137" s="22"/>
      <c r="O137" s="20"/>
      <c r="P137" s="20"/>
    </row>
    <row r="138" spans="1:16" x14ac:dyDescent="0.3">
      <c r="B138" s="16"/>
      <c r="C138" s="26"/>
      <c r="D138" s="27"/>
      <c r="E138" s="27"/>
      <c r="F138" s="27"/>
      <c r="G138" s="27"/>
      <c r="H138" s="27"/>
      <c r="I138" s="27"/>
      <c r="J138" s="27"/>
      <c r="K138" s="27"/>
      <c r="L138" s="17"/>
      <c r="M138" s="74"/>
    </row>
    <row r="139" spans="1:16" x14ac:dyDescent="0.3">
      <c r="B139" s="254" t="str">
        <f>IF(Intro!$G$21="English",O139,P139)</f>
        <v xml:space="preserve">Questions relating to this questionnaire should be directed to:
</v>
      </c>
      <c r="C139" s="255"/>
      <c r="D139" s="255"/>
      <c r="E139" s="255"/>
      <c r="F139" s="255"/>
      <c r="G139" s="255"/>
      <c r="H139" s="255"/>
      <c r="I139" s="255"/>
      <c r="J139" s="255"/>
      <c r="K139" s="255"/>
      <c r="L139" s="256"/>
      <c r="M139" s="74"/>
      <c r="O139" s="74" t="s">
        <v>150</v>
      </c>
      <c r="P139" s="74" t="s">
        <v>151</v>
      </c>
    </row>
    <row r="140" spans="1:16" x14ac:dyDescent="0.3">
      <c r="B140" s="95"/>
      <c r="C140" s="96"/>
      <c r="D140" s="96"/>
      <c r="E140" s="96"/>
      <c r="F140" s="96"/>
      <c r="G140" s="96"/>
      <c r="H140" s="96"/>
      <c r="I140" s="96"/>
      <c r="J140" s="96"/>
      <c r="K140" s="96"/>
      <c r="L140" s="97"/>
      <c r="M140" s="74"/>
    </row>
    <row r="141" spans="1:16" x14ac:dyDescent="0.3">
      <c r="B141" s="329" t="str">
        <f>Variables!B13</f>
        <v xml:space="preserve">Joseph Long </v>
      </c>
      <c r="C141" s="330"/>
      <c r="D141" s="330"/>
      <c r="E141" s="330" t="str">
        <f>Variables!C13</f>
        <v>Joseph.Long@tribunal.gc.ca</v>
      </c>
      <c r="F141" s="330"/>
      <c r="G141" s="330"/>
      <c r="H141" s="330"/>
      <c r="I141" s="330"/>
      <c r="J141" s="330" t="str">
        <f>Variables!D13</f>
        <v xml:space="preserve">(343) 597-3847 </v>
      </c>
      <c r="K141" s="330"/>
      <c r="L141" s="334"/>
      <c r="M141" s="74"/>
      <c r="O141" s="18"/>
    </row>
    <row r="142" spans="1:16" x14ac:dyDescent="0.3">
      <c r="B142" s="329" t="str">
        <f>Variables!B14</f>
        <v>François Thivierge</v>
      </c>
      <c r="C142" s="330"/>
      <c r="D142" s="330"/>
      <c r="E142" s="330" t="str">
        <f>Variables!C14</f>
        <v>Francois.Thivierge@tribunal.gc.ca</v>
      </c>
      <c r="F142" s="330"/>
      <c r="G142" s="330"/>
      <c r="H142" s="330"/>
      <c r="I142" s="330"/>
      <c r="J142" s="330" t="str">
        <f>Variables!D14</f>
        <v>(343) 550-4453</v>
      </c>
      <c r="K142" s="330"/>
      <c r="L142" s="334"/>
      <c r="M142" s="74"/>
      <c r="O142" s="18"/>
    </row>
    <row r="143" spans="1:16" x14ac:dyDescent="0.3">
      <c r="B143" s="122"/>
      <c r="C143" s="123"/>
      <c r="D143" s="123"/>
      <c r="E143" s="123"/>
      <c r="F143" s="123"/>
      <c r="G143" s="123"/>
      <c r="H143" s="123"/>
      <c r="I143" s="123"/>
      <c r="J143" s="123"/>
      <c r="K143" s="123"/>
      <c r="L143" s="124"/>
      <c r="M143" s="74"/>
    </row>
  </sheetData>
  <sheetProtection algorithmName="SHA-512" hashValue="r3CwL4bR9fU7t1ssXBDCcKrSnX8/93f80XJTZlPGuz+APgVkqdvT4g5dYmRc7SQuuZE9f0UwjKrex8Z+DXUHkQ==" saltValue="ZLwQGLWkYblcoNUQrcGZRQ==" spinCount="100000" sheet="1" objects="1" scenarios="1" selectLockedCells="1"/>
  <mergeCells count="75">
    <mergeCell ref="B142:D142"/>
    <mergeCell ref="E141:I141"/>
    <mergeCell ref="E142:I142"/>
    <mergeCell ref="E114:L115"/>
    <mergeCell ref="B90:L90"/>
    <mergeCell ref="B112:L112"/>
    <mergeCell ref="B104:D105"/>
    <mergeCell ref="E104:L105"/>
    <mergeCell ref="J141:L141"/>
    <mergeCell ref="J142:L142"/>
    <mergeCell ref="B141:D141"/>
    <mergeCell ref="B139:L139"/>
    <mergeCell ref="B137:L137"/>
    <mergeCell ref="B131:L131"/>
    <mergeCell ref="B134:L134"/>
    <mergeCell ref="B125:I125"/>
    <mergeCell ref="B4:L4"/>
    <mergeCell ref="B5:L5"/>
    <mergeCell ref="B8:L8"/>
    <mergeCell ref="B10:F16"/>
    <mergeCell ref="H10:L16"/>
    <mergeCell ref="B6:L6"/>
    <mergeCell ref="B128:L128"/>
    <mergeCell ref="D51:D52"/>
    <mergeCell ref="B51:C52"/>
    <mergeCell ref="B80:D81"/>
    <mergeCell ref="E80:L81"/>
    <mergeCell ref="B82:D83"/>
    <mergeCell ref="B54:L54"/>
    <mergeCell ref="B66:L66"/>
    <mergeCell ref="E82:L83"/>
    <mergeCell ref="B86:D88"/>
    <mergeCell ref="E122:L123"/>
    <mergeCell ref="B116:D117"/>
    <mergeCell ref="B118:D119"/>
    <mergeCell ref="B120:D121"/>
    <mergeCell ref="B122:D123"/>
    <mergeCell ref="E120:L121"/>
    <mergeCell ref="E91:L95"/>
    <mergeCell ref="B114:D115"/>
    <mergeCell ref="B47:L47"/>
    <mergeCell ref="D68:J69"/>
    <mergeCell ref="B106:D107"/>
    <mergeCell ref="E106:L107"/>
    <mergeCell ref="E86:E88"/>
    <mergeCell ref="B98:L98"/>
    <mergeCell ref="B100:D101"/>
    <mergeCell ref="E100:L101"/>
    <mergeCell ref="B102:D103"/>
    <mergeCell ref="E102:L103"/>
    <mergeCell ref="E84:L85"/>
    <mergeCell ref="B74:L75"/>
    <mergeCell ref="B132:L133"/>
    <mergeCell ref="B21:F22"/>
    <mergeCell ref="G21:G22"/>
    <mergeCell ref="H21:L22"/>
    <mergeCell ref="B25:L25"/>
    <mergeCell ref="B27:L27"/>
    <mergeCell ref="B78:L78"/>
    <mergeCell ref="B110:L110"/>
    <mergeCell ref="B72:L72"/>
    <mergeCell ref="E116:L117"/>
    <mergeCell ref="E118:L119"/>
    <mergeCell ref="B36:L36"/>
    <mergeCell ref="B49:L49"/>
    <mergeCell ref="B130:L130"/>
    <mergeCell ref="B84:D85"/>
    <mergeCell ref="B91:D95"/>
    <mergeCell ref="O9:P17"/>
    <mergeCell ref="C29:K34"/>
    <mergeCell ref="E51:K52"/>
    <mergeCell ref="B56:L63"/>
    <mergeCell ref="B19:L19"/>
    <mergeCell ref="B41:L41"/>
    <mergeCell ref="C42:K44"/>
  </mergeCells>
  <dataValidations count="2">
    <dataValidation type="list" allowBlank="1" showInputMessage="1" showErrorMessage="1" sqref="J125" xr:uid="{EA43E088-98E8-4631-9262-1DAFC17B3891}">
      <formula1>"X"</formula1>
    </dataValidation>
    <dataValidation type="list" allowBlank="1" showInputMessage="1" showErrorMessage="1" sqref="G21" xr:uid="{4AE6BBE5-7FC5-4DF0-963E-0A0A408B8D64}">
      <formula1>"English, Français"</formula1>
    </dataValidation>
  </dataValidations>
  <hyperlinks>
    <hyperlink ref="C38" r:id="rId1" location="sml" display="https://www.cbsa-asfc.gc.ca/sima-lmsi/mif-mev/mif-mev-stats-eng.html - sml" xr:uid="{1BC0485F-15EB-4916-B4F9-9BE545CA11CF}"/>
    <hyperlink ref="C39" r:id="rId2" location="sml" display="https://www.cbsa-asfc.gc.ca/sima-lmsi/mif-mev/mif-mev-stats-fra.html - sml" xr:uid="{44972936-0835-4BE0-8567-0033E44A98B8}"/>
  </hyperlinks>
  <printOptions horizontalCentered="1"/>
  <pageMargins left="0.25" right="0.25" top="0.75" bottom="0.75" header="0.3" footer="0.3"/>
  <pageSetup scale="63" fitToHeight="0" orientation="portrait" r:id="rId3"/>
  <headerFooter>
    <oddFooter>&amp;L&amp;A</oddFooter>
  </headerFooter>
  <rowBreaks count="2" manualBreakCount="2">
    <brk id="71" min="1" max="11" man="1"/>
    <brk id="127" min="1" max="11" man="1"/>
  </rowBreaks>
  <ignoredErrors>
    <ignoredError sqref="B131" unlockedFormula="1"/>
  </ignoredError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72EFA424-D8E2-41DB-8B74-0E3F250CD63B}">
          <x14:formula1>
            <xm:f>Variables!$D$39:$D$40</xm:f>
          </x14:formula1>
          <xm:sqref>D51 E86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1105-0983-4B94-AA65-86951BE2BBB6}">
  <dimension ref="A1"/>
  <sheetViews>
    <sheetView workbookViewId="0"/>
  </sheetViews>
  <sheetFormatPr defaultRowHeight="14.4" x14ac:dyDescent="0.3"/>
  <sheetData/>
  <sheetProtection algorithmName="SHA-512" hashValue="sqqACp/j5h0n1plzBpuvD7RlDN97KgzmWUprMcFhBk+DV3Uwq4p++gGSDpdZWf8J3UsfyVNz3ilRfIG2njPCNQ==" saltValue="nOKgKZrDdKWZrsvLW8HvNQ==" spinCount="100000" sheet="1" objects="1" scenarios="1" selectLockedCell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3D3C-D869-4597-8D52-1697B3C11ACC}">
  <sheetPr>
    <tabColor rgb="FFFF0000"/>
  </sheetPr>
  <dimension ref="B2:AC62"/>
  <sheetViews>
    <sheetView topLeftCell="A32" workbookViewId="0">
      <selection activeCell="I52" sqref="I52"/>
    </sheetView>
  </sheetViews>
  <sheetFormatPr defaultRowHeight="14.4" x14ac:dyDescent="0.3"/>
  <sheetData>
    <row r="2" spans="2:14" x14ac:dyDescent="0.3">
      <c r="B2" t="s">
        <v>425</v>
      </c>
    </row>
    <row r="4" spans="2:14" x14ac:dyDescent="0.3">
      <c r="B4" t="s">
        <v>439</v>
      </c>
      <c r="C4" t="s">
        <v>440</v>
      </c>
      <c r="D4" t="s">
        <v>441</v>
      </c>
      <c r="E4" t="s">
        <v>442</v>
      </c>
      <c r="F4" t="s">
        <v>443</v>
      </c>
      <c r="G4" t="s">
        <v>444</v>
      </c>
      <c r="H4" t="s">
        <v>445</v>
      </c>
      <c r="I4" t="s">
        <v>446</v>
      </c>
      <c r="J4" t="s">
        <v>447</v>
      </c>
      <c r="K4" t="s">
        <v>448</v>
      </c>
      <c r="L4" t="s">
        <v>518</v>
      </c>
      <c r="M4" t="s">
        <v>519</v>
      </c>
      <c r="N4" t="s">
        <v>520</v>
      </c>
    </row>
    <row r="5" spans="2:14" x14ac:dyDescent="0.3">
      <c r="B5">
        <f>Intro!E80</f>
        <v>0</v>
      </c>
      <c r="C5" t="s">
        <v>426</v>
      </c>
      <c r="D5" t="s">
        <v>427</v>
      </c>
      <c r="E5" t="s">
        <v>428</v>
      </c>
      <c r="F5" t="s">
        <v>429</v>
      </c>
      <c r="H5" t="str">
        <f>IF(Public!K17="X", "Retailer", IF(Public!K18="X", "Distributor", IF(Public!K19="X", "End User", IF(Public!K21="X", "End User", "-"))))</f>
        <v>-</v>
      </c>
      <c r="I5" t="s">
        <v>430</v>
      </c>
      <c r="J5" s="214" t="str">
        <f>Confirm!F36</f>
        <v>-</v>
      </c>
      <c r="K5" s="214" t="str">
        <f>Confirm!G36</f>
        <v>-</v>
      </c>
      <c r="L5" s="214" t="str">
        <f>Confirm!H36</f>
        <v>-</v>
      </c>
      <c r="M5" s="214" t="str">
        <f>Confirm!I36</f>
        <v>-</v>
      </c>
      <c r="N5" s="214" t="str">
        <f>Confirm!J36</f>
        <v>-</v>
      </c>
    </row>
    <row r="6" spans="2:14" x14ac:dyDescent="0.3">
      <c r="B6">
        <f>B5</f>
        <v>0</v>
      </c>
      <c r="C6" t="s">
        <v>426</v>
      </c>
      <c r="D6" t="s">
        <v>427</v>
      </c>
      <c r="E6" t="s">
        <v>494</v>
      </c>
      <c r="F6" t="s">
        <v>432</v>
      </c>
      <c r="H6" t="str">
        <f>H5</f>
        <v>-</v>
      </c>
      <c r="I6" t="s">
        <v>430</v>
      </c>
      <c r="J6" s="214" t="str">
        <f>Confirm!F38</f>
        <v>-</v>
      </c>
      <c r="K6" s="214" t="str">
        <f>Confirm!G38</f>
        <v>-</v>
      </c>
      <c r="L6" s="214" t="str">
        <f>Confirm!H38</f>
        <v>-</v>
      </c>
      <c r="M6" s="214" t="str">
        <f>Confirm!I38</f>
        <v>-</v>
      </c>
      <c r="N6" s="214" t="str">
        <f>Confirm!J38</f>
        <v>-</v>
      </c>
    </row>
    <row r="7" spans="2:14" x14ac:dyDescent="0.3">
      <c r="B7">
        <f t="shared" ref="B7:B14" si="0">B6</f>
        <v>0</v>
      </c>
      <c r="C7" t="s">
        <v>426</v>
      </c>
      <c r="D7" t="s">
        <v>427</v>
      </c>
      <c r="E7" t="s">
        <v>495</v>
      </c>
      <c r="F7" t="s">
        <v>432</v>
      </c>
      <c r="H7" t="str">
        <f t="shared" ref="H7:H9" si="1">H6</f>
        <v>-</v>
      </c>
      <c r="I7" t="s">
        <v>430</v>
      </c>
      <c r="J7" s="214" t="str">
        <f>Confirm!F39</f>
        <v>-</v>
      </c>
      <c r="K7" s="214" t="str">
        <f>Confirm!G39</f>
        <v>-</v>
      </c>
      <c r="L7" s="214" t="str">
        <f>Confirm!H39</f>
        <v>-</v>
      </c>
      <c r="M7" s="214" t="str">
        <f>Confirm!I39</f>
        <v>-</v>
      </c>
      <c r="N7" s="214" t="str">
        <f>Confirm!J39</f>
        <v>-</v>
      </c>
    </row>
    <row r="8" spans="2:14" x14ac:dyDescent="0.3">
      <c r="B8">
        <f t="shared" si="0"/>
        <v>0</v>
      </c>
      <c r="C8" t="s">
        <v>426</v>
      </c>
      <c r="D8" t="s">
        <v>427</v>
      </c>
      <c r="E8" t="s">
        <v>516</v>
      </c>
      <c r="F8" t="s">
        <v>432</v>
      </c>
      <c r="H8" t="str">
        <f t="shared" si="1"/>
        <v>-</v>
      </c>
      <c r="I8" t="s">
        <v>430</v>
      </c>
      <c r="J8" s="214" t="str">
        <f>Confirm!F40</f>
        <v>-</v>
      </c>
      <c r="K8" s="214" t="str">
        <f>Confirm!G40</f>
        <v>-</v>
      </c>
      <c r="L8" s="214" t="str">
        <f>Confirm!H40</f>
        <v>-</v>
      </c>
      <c r="M8" s="214" t="str">
        <f>Confirm!I40</f>
        <v>-</v>
      </c>
      <c r="N8" s="214" t="str">
        <f>Confirm!J40</f>
        <v>-</v>
      </c>
    </row>
    <row r="9" spans="2:14" x14ac:dyDescent="0.3">
      <c r="B9">
        <f t="shared" si="0"/>
        <v>0</v>
      </c>
      <c r="C9" t="s">
        <v>426</v>
      </c>
      <c r="D9" t="s">
        <v>427</v>
      </c>
      <c r="E9" t="s">
        <v>500</v>
      </c>
      <c r="F9" t="s">
        <v>432</v>
      </c>
      <c r="H9" t="str">
        <f t="shared" si="1"/>
        <v>-</v>
      </c>
      <c r="I9" t="s">
        <v>430</v>
      </c>
      <c r="J9" s="214" t="str">
        <f>Confirm!F41</f>
        <v>-</v>
      </c>
      <c r="K9" s="214" t="str">
        <f>Confirm!G41</f>
        <v>-</v>
      </c>
      <c r="L9" s="214" t="str">
        <f>Confirm!H41</f>
        <v>-</v>
      </c>
      <c r="M9" s="214" t="str">
        <f>Confirm!I41</f>
        <v>-</v>
      </c>
      <c r="N9" s="214" t="str">
        <f>Confirm!J41</f>
        <v>-</v>
      </c>
    </row>
    <row r="10" spans="2:14" x14ac:dyDescent="0.3">
      <c r="B10">
        <f t="shared" si="0"/>
        <v>0</v>
      </c>
      <c r="C10" t="s">
        <v>426</v>
      </c>
      <c r="D10" t="s">
        <v>427</v>
      </c>
      <c r="E10" t="s">
        <v>431</v>
      </c>
      <c r="F10" t="s">
        <v>432</v>
      </c>
      <c r="H10" t="str">
        <f>IF(Public!K17="X", "Retailer", IF(Public!K18="X", "Distributor", IF(Public!K19="X", "End User", IF(Public!K21="X", "End User", "-"))))</f>
        <v>-</v>
      </c>
      <c r="I10" t="s">
        <v>430</v>
      </c>
      <c r="J10" s="214" t="str">
        <f>Confirm!F37</f>
        <v>-</v>
      </c>
      <c r="K10" s="214" t="str">
        <f>Confirm!G37</f>
        <v>-</v>
      </c>
      <c r="L10" s="214" t="str">
        <f>Confirm!H37</f>
        <v>-</v>
      </c>
      <c r="M10" s="214" t="str">
        <f>Confirm!I37</f>
        <v>-</v>
      </c>
      <c r="N10" s="214" t="str">
        <f>Confirm!J37</f>
        <v>-</v>
      </c>
    </row>
    <row r="11" spans="2:14" x14ac:dyDescent="0.3">
      <c r="B11">
        <f t="shared" si="0"/>
        <v>0</v>
      </c>
      <c r="C11" t="s">
        <v>426</v>
      </c>
      <c r="D11" t="s">
        <v>427</v>
      </c>
      <c r="E11" t="s">
        <v>433</v>
      </c>
      <c r="F11" t="s">
        <v>432</v>
      </c>
      <c r="G11" t="str">
        <f>Confirm!F39</f>
        <v>-</v>
      </c>
      <c r="H11" t="str">
        <f>IF(Public!K17="X", "Retailer", IF(Public!K18="X", "Distributor", IF(Public!K19="X", "End User", IF(Public!K21="X", "End User", "-"))))</f>
        <v>-</v>
      </c>
      <c r="I11" t="s">
        <v>430</v>
      </c>
      <c r="J11" s="214" t="str">
        <f>Confirm!F42</f>
        <v>-</v>
      </c>
      <c r="K11" s="214" t="str">
        <f>Confirm!G42</f>
        <v>-</v>
      </c>
      <c r="L11" s="214" t="str">
        <f>Confirm!H42</f>
        <v>-</v>
      </c>
      <c r="M11" s="214" t="str">
        <f>Confirm!I42</f>
        <v>-</v>
      </c>
      <c r="N11" s="214" t="str">
        <f>Confirm!J42</f>
        <v>-</v>
      </c>
    </row>
    <row r="12" spans="2:14" x14ac:dyDescent="0.3">
      <c r="B12">
        <f t="shared" si="0"/>
        <v>0</v>
      </c>
      <c r="C12" t="s">
        <v>426</v>
      </c>
      <c r="D12" t="s">
        <v>434</v>
      </c>
      <c r="E12" t="s">
        <v>435</v>
      </c>
      <c r="F12" t="s">
        <v>430</v>
      </c>
      <c r="H12" t="str">
        <f>IF(Public!K17="X", "Retailer", IF(Public!K18="X", "Distributor", IF(Public!K19="X", "End User", IF(Public!K21="X", "End User", "-"))))</f>
        <v>-</v>
      </c>
      <c r="I12" t="s">
        <v>436</v>
      </c>
      <c r="J12" s="215" t="str">
        <f>Confirm!F44</f>
        <v>-</v>
      </c>
      <c r="K12" s="215" t="str">
        <f>Confirm!G44</f>
        <v>-</v>
      </c>
      <c r="L12" s="215" t="str">
        <f>Confirm!H44</f>
        <v>-</v>
      </c>
      <c r="M12" s="215" t="str">
        <f>Confirm!I44</f>
        <v>-</v>
      </c>
      <c r="N12" s="215" t="str">
        <f>Confirm!J44</f>
        <v>-</v>
      </c>
    </row>
    <row r="13" spans="2:14" x14ac:dyDescent="0.3">
      <c r="B13">
        <f t="shared" si="0"/>
        <v>0</v>
      </c>
      <c r="C13" t="s">
        <v>426</v>
      </c>
      <c r="D13" t="s">
        <v>434</v>
      </c>
      <c r="E13" t="s">
        <v>435</v>
      </c>
      <c r="F13" t="s">
        <v>430</v>
      </c>
      <c r="H13" t="str">
        <f>IF(Public!K17="X", "Retailer", IF(Public!K18="X", "Distributor", IF(Public!K19="X", "End User", IF(Public!K21="X", "End User", "-"))))</f>
        <v>-</v>
      </c>
      <c r="I13" t="s">
        <v>437</v>
      </c>
      <c r="J13" s="215" t="str">
        <f>Confirm!F45</f>
        <v>-</v>
      </c>
      <c r="K13" s="215" t="str">
        <f>Confirm!G45</f>
        <v>-</v>
      </c>
      <c r="L13" s="215" t="str">
        <f>Confirm!H45</f>
        <v>-</v>
      </c>
      <c r="M13" s="215" t="str">
        <f>Confirm!I45</f>
        <v>-</v>
      </c>
      <c r="N13" s="215" t="str">
        <f>Confirm!J45</f>
        <v>-</v>
      </c>
    </row>
    <row r="14" spans="2:14" x14ac:dyDescent="0.3">
      <c r="B14">
        <f t="shared" si="0"/>
        <v>0</v>
      </c>
      <c r="C14" t="s">
        <v>426</v>
      </c>
      <c r="D14" t="s">
        <v>434</v>
      </c>
      <c r="E14" t="s">
        <v>435</v>
      </c>
      <c r="F14" t="s">
        <v>430</v>
      </c>
      <c r="I14" t="s">
        <v>517</v>
      </c>
      <c r="J14" s="215" t="str">
        <f>Confirm!F46</f>
        <v>-</v>
      </c>
      <c r="K14" s="215" t="str">
        <f>Confirm!G46</f>
        <v>-</v>
      </c>
      <c r="L14" s="215" t="str">
        <f>Confirm!H46</f>
        <v>-</v>
      </c>
      <c r="M14" s="215" t="str">
        <f>Confirm!I46</f>
        <v>-</v>
      </c>
      <c r="N14" s="215" t="str">
        <f>Confirm!J46</f>
        <v>-</v>
      </c>
    </row>
    <row r="15" spans="2:14" x14ac:dyDescent="0.3">
      <c r="B15">
        <f>B13</f>
        <v>0</v>
      </c>
      <c r="C15" t="s">
        <v>426</v>
      </c>
      <c r="D15" t="s">
        <v>438</v>
      </c>
      <c r="E15" t="s">
        <v>435</v>
      </c>
      <c r="F15" t="s">
        <v>430</v>
      </c>
      <c r="H15" t="str">
        <f>IF(Public!K17="X", "Retailer", IF(Public!K18="X", "Distributor", IF(Public!K19="X", "End User", IF(Public!K21="X", "End User", "-"))))</f>
        <v>-</v>
      </c>
      <c r="I15" t="s">
        <v>430</v>
      </c>
      <c r="J15" s="215" t="str">
        <f>Confirm!F47</f>
        <v>-</v>
      </c>
      <c r="K15" s="215" t="str">
        <f>Confirm!G47</f>
        <v>-</v>
      </c>
      <c r="L15" s="215" t="str">
        <f>Confirm!H47</f>
        <v>-</v>
      </c>
      <c r="M15" s="215" t="str">
        <f>Confirm!I47</f>
        <v>-</v>
      </c>
      <c r="N15" s="215" t="str">
        <f>Confirm!J47</f>
        <v>-</v>
      </c>
    </row>
    <row r="17" spans="2:29" s="216" customFormat="1" x14ac:dyDescent="0.3"/>
    <row r="19" spans="2:29" x14ac:dyDescent="0.3">
      <c r="B19" t="s">
        <v>449</v>
      </c>
    </row>
    <row r="20" spans="2:29" ht="15" thickBot="1" x14ac:dyDescent="0.35"/>
    <row r="21" spans="2:29" ht="35.4" x14ac:dyDescent="0.3">
      <c r="B21" s="217" t="s">
        <v>450</v>
      </c>
      <c r="C21" s="217" t="s">
        <v>451</v>
      </c>
      <c r="D21" s="217" t="s">
        <v>452</v>
      </c>
      <c r="E21" s="217" t="s">
        <v>453</v>
      </c>
      <c r="F21" s="218" t="s">
        <v>454</v>
      </c>
      <c r="G21" s="218" t="s">
        <v>455</v>
      </c>
      <c r="H21" s="218" t="s">
        <v>456</v>
      </c>
      <c r="I21" s="217" t="s">
        <v>457</v>
      </c>
      <c r="J21" s="217" t="s">
        <v>458</v>
      </c>
      <c r="K21" s="219" t="s">
        <v>459</v>
      </c>
      <c r="L21" s="217" t="s">
        <v>460</v>
      </c>
      <c r="M21" s="220" t="s">
        <v>461</v>
      </c>
      <c r="N21" s="217" t="s">
        <v>462</v>
      </c>
      <c r="O21" s="217" t="s">
        <v>463</v>
      </c>
      <c r="P21" s="217" t="s">
        <v>464</v>
      </c>
      <c r="Q21" s="217" t="s">
        <v>465</v>
      </c>
      <c r="R21" s="221" t="s">
        <v>532</v>
      </c>
      <c r="S21" s="221" t="s">
        <v>533</v>
      </c>
      <c r="T21" s="221" t="s">
        <v>534</v>
      </c>
      <c r="U21" s="222" t="s">
        <v>535</v>
      </c>
      <c r="V21" s="222" t="s">
        <v>536</v>
      </c>
      <c r="W21" s="223" t="s">
        <v>466</v>
      </c>
      <c r="X21" s="224" t="s">
        <v>537</v>
      </c>
      <c r="Y21" s="224" t="s">
        <v>538</v>
      </c>
      <c r="Z21" s="225" t="s">
        <v>539</v>
      </c>
      <c r="AA21" s="225" t="s">
        <v>540</v>
      </c>
      <c r="AB21" s="225" t="s">
        <v>541</v>
      </c>
      <c r="AC21" s="226" t="s">
        <v>466</v>
      </c>
    </row>
    <row r="22" spans="2:29" x14ac:dyDescent="0.3">
      <c r="B22">
        <f>B5</f>
        <v>0</v>
      </c>
      <c r="C22">
        <f>B22</f>
        <v>0</v>
      </c>
      <c r="D22" t="s">
        <v>467</v>
      </c>
      <c r="E22" t="str">
        <f>H5</f>
        <v>-</v>
      </c>
      <c r="F22" s="230"/>
      <c r="G22" s="230"/>
      <c r="H22" s="230"/>
      <c r="I22" t="s">
        <v>469</v>
      </c>
      <c r="J22" t="s">
        <v>470</v>
      </c>
      <c r="K22" t="s">
        <v>471</v>
      </c>
      <c r="L22" t="s">
        <v>428</v>
      </c>
      <c r="N22" t="s">
        <v>472</v>
      </c>
      <c r="O22" t="s">
        <v>473</v>
      </c>
      <c r="P22" t="s">
        <v>430</v>
      </c>
      <c r="Q22" t="s">
        <v>430</v>
      </c>
      <c r="R22" s="231">
        <f>'China•Chine'!G30/1000</f>
        <v>0</v>
      </c>
      <c r="S22" s="231">
        <f>'China•Chine'!H30/1000</f>
        <v>0</v>
      </c>
      <c r="T22" s="231">
        <f>'China•Chine'!I30/1000</f>
        <v>0</v>
      </c>
      <c r="U22" s="231">
        <f>'China•Chine'!J30/1000</f>
        <v>0</v>
      </c>
      <c r="V22" s="231">
        <f>'China•Chine'!K30/1000</f>
        <v>0</v>
      </c>
      <c r="X22">
        <f>'China•Chine'!G31/1000</f>
        <v>0</v>
      </c>
      <c r="Y22">
        <f>'China•Chine'!H31/1000</f>
        <v>0</v>
      </c>
      <c r="Z22">
        <f>'China•Chine'!I31/1000</f>
        <v>0</v>
      </c>
      <c r="AA22">
        <f>'China•Chine'!J31/1000</f>
        <v>0</v>
      </c>
      <c r="AB22">
        <f>'China•Chine'!K31/1000</f>
        <v>0</v>
      </c>
    </row>
    <row r="23" spans="2:29" x14ac:dyDescent="0.3">
      <c r="B23">
        <f>B22</f>
        <v>0</v>
      </c>
      <c r="C23">
        <f>B22</f>
        <v>0</v>
      </c>
      <c r="D23" t="s">
        <v>467</v>
      </c>
      <c r="E23" t="str">
        <f>E22</f>
        <v>-</v>
      </c>
      <c r="F23" s="230"/>
      <c r="G23" s="230"/>
      <c r="H23" s="230"/>
      <c r="I23" t="s">
        <v>469</v>
      </c>
      <c r="J23" t="s">
        <v>470</v>
      </c>
      <c r="K23" t="s">
        <v>471</v>
      </c>
      <c r="L23" t="s">
        <v>428</v>
      </c>
      <c r="N23" t="s">
        <v>472</v>
      </c>
      <c r="O23" t="s">
        <v>474</v>
      </c>
      <c r="P23" t="s">
        <v>468</v>
      </c>
      <c r="Q23" t="s">
        <v>430</v>
      </c>
      <c r="R23" s="231">
        <f>'China•Chine'!G34/1000</f>
        <v>0</v>
      </c>
      <c r="S23" s="231">
        <f>'China•Chine'!H34/1000</f>
        <v>0</v>
      </c>
      <c r="T23" s="231">
        <f>'China•Chine'!I34/1000</f>
        <v>0</v>
      </c>
      <c r="U23" s="231">
        <f>'China•Chine'!J34/1000</f>
        <v>0</v>
      </c>
      <c r="V23" s="231">
        <f>'China•Chine'!K34/1000</f>
        <v>0</v>
      </c>
      <c r="X23">
        <f>'China•Chine'!G35/1000</f>
        <v>0</v>
      </c>
      <c r="Y23">
        <f>'China•Chine'!H35/1000</f>
        <v>0</v>
      </c>
      <c r="Z23">
        <f>'China•Chine'!I35/1000</f>
        <v>0</v>
      </c>
      <c r="AA23">
        <f>'China•Chine'!J35/1000</f>
        <v>0</v>
      </c>
      <c r="AB23">
        <f>'China•Chine'!K35/1000</f>
        <v>0</v>
      </c>
    </row>
    <row r="24" spans="2:29" x14ac:dyDescent="0.3">
      <c r="B24">
        <f t="shared" ref="B24:B49" si="2">B23</f>
        <v>0</v>
      </c>
      <c r="C24">
        <f t="shared" ref="C24:C49" si="3">B23</f>
        <v>0</v>
      </c>
      <c r="D24" t="s">
        <v>467</v>
      </c>
      <c r="E24" t="str">
        <f t="shared" ref="E24:E49" si="4">E23</f>
        <v>-</v>
      </c>
      <c r="F24" s="230"/>
      <c r="G24" s="230"/>
      <c r="H24" s="230"/>
      <c r="I24" t="s">
        <v>469</v>
      </c>
      <c r="J24" t="s">
        <v>470</v>
      </c>
      <c r="K24" t="s">
        <v>471</v>
      </c>
      <c r="L24" t="s">
        <v>428</v>
      </c>
      <c r="N24" t="s">
        <v>472</v>
      </c>
      <c r="O24" t="s">
        <v>474</v>
      </c>
      <c r="P24" t="s">
        <v>475</v>
      </c>
      <c r="Q24" t="s">
        <v>430</v>
      </c>
      <c r="R24" s="231">
        <f>'China•Chine'!G37/1000</f>
        <v>0</v>
      </c>
      <c r="S24" s="231">
        <f>'China•Chine'!H37/1000</f>
        <v>0</v>
      </c>
      <c r="T24" s="231">
        <f>'China•Chine'!I37/1000</f>
        <v>0</v>
      </c>
      <c r="U24" s="231">
        <f>'China•Chine'!J37/1000</f>
        <v>0</v>
      </c>
      <c r="V24" s="231">
        <f>'China•Chine'!K37/1000</f>
        <v>0</v>
      </c>
      <c r="X24">
        <f>'China•Chine'!G38/1000</f>
        <v>0</v>
      </c>
      <c r="Y24">
        <f>'China•Chine'!H38/1000</f>
        <v>0</v>
      </c>
      <c r="Z24">
        <f>'China•Chine'!I38/1000</f>
        <v>0</v>
      </c>
      <c r="AA24">
        <f>'China•Chine'!J38/1000</f>
        <v>0</v>
      </c>
      <c r="AB24">
        <f>'China•Chine'!K38/1000</f>
        <v>0</v>
      </c>
    </row>
    <row r="25" spans="2:29" x14ac:dyDescent="0.3">
      <c r="B25">
        <f t="shared" si="2"/>
        <v>0</v>
      </c>
      <c r="C25">
        <f t="shared" si="3"/>
        <v>0</v>
      </c>
      <c r="D25" t="s">
        <v>467</v>
      </c>
      <c r="E25" t="str">
        <f t="shared" si="4"/>
        <v>-</v>
      </c>
      <c r="F25" s="230"/>
      <c r="G25" s="230"/>
      <c r="H25" s="230"/>
      <c r="I25" t="s">
        <v>469</v>
      </c>
      <c r="J25" t="s">
        <v>470</v>
      </c>
      <c r="K25" t="s">
        <v>471</v>
      </c>
      <c r="L25" t="s">
        <v>428</v>
      </c>
      <c r="N25" t="s">
        <v>472</v>
      </c>
      <c r="O25" t="s">
        <v>474</v>
      </c>
      <c r="P25" t="s">
        <v>476</v>
      </c>
      <c r="Q25" t="s">
        <v>430</v>
      </c>
      <c r="R25" s="231">
        <f>'China•Chine'!G40/1000</f>
        <v>0</v>
      </c>
      <c r="S25" s="231">
        <f>'China•Chine'!H40/1000</f>
        <v>0</v>
      </c>
      <c r="T25" s="231">
        <f>'China•Chine'!I40/1000</f>
        <v>0</v>
      </c>
      <c r="U25" s="231">
        <f>'China•Chine'!J40/1000</f>
        <v>0</v>
      </c>
      <c r="V25" s="231">
        <f>'China•Chine'!K40/1000</f>
        <v>0</v>
      </c>
      <c r="X25">
        <f>'China•Chine'!G41/1000</f>
        <v>0</v>
      </c>
      <c r="Y25">
        <f>'China•Chine'!H41/1000</f>
        <v>0</v>
      </c>
      <c r="Z25">
        <f>'China•Chine'!I41/1000</f>
        <v>0</v>
      </c>
      <c r="AA25">
        <f>'China•Chine'!J41/1000</f>
        <v>0</v>
      </c>
      <c r="AB25">
        <f>'China•Chine'!K41/1000</f>
        <v>0</v>
      </c>
    </row>
    <row r="26" spans="2:29" x14ac:dyDescent="0.3">
      <c r="B26">
        <f t="shared" si="2"/>
        <v>0</v>
      </c>
      <c r="C26">
        <f t="shared" si="3"/>
        <v>0</v>
      </c>
      <c r="D26" t="s">
        <v>467</v>
      </c>
      <c r="E26" t="str">
        <f t="shared" si="4"/>
        <v>-</v>
      </c>
      <c r="F26" s="230"/>
      <c r="G26" s="230"/>
      <c r="H26" s="230"/>
      <c r="I26" t="s">
        <v>521</v>
      </c>
      <c r="J26" t="s">
        <v>478</v>
      </c>
      <c r="K26" t="s">
        <v>522</v>
      </c>
      <c r="L26" t="s">
        <v>494</v>
      </c>
      <c r="N26" t="s">
        <v>481</v>
      </c>
      <c r="O26" t="s">
        <v>473</v>
      </c>
      <c r="P26" t="s">
        <v>430</v>
      </c>
      <c r="Q26" t="s">
        <v>430</v>
      </c>
      <c r="R26" s="231">
        <f>'Vietnam•Vietnam'!G30/1000</f>
        <v>0</v>
      </c>
      <c r="S26" s="231">
        <f>'Vietnam•Vietnam'!H30/1000</f>
        <v>0</v>
      </c>
      <c r="T26" s="231">
        <f>'Vietnam•Vietnam'!I30/1000</f>
        <v>0</v>
      </c>
      <c r="U26" s="231">
        <f>'Vietnam•Vietnam'!J30/1000</f>
        <v>0</v>
      </c>
      <c r="V26" s="231">
        <f>'Vietnam•Vietnam'!K30/1000</f>
        <v>0</v>
      </c>
      <c r="X26">
        <f>'Vietnam•Vietnam'!G31/1000</f>
        <v>0</v>
      </c>
      <c r="Y26">
        <f>'Vietnam•Vietnam'!H31/1000</f>
        <v>0</v>
      </c>
      <c r="Z26">
        <f>'Vietnam•Vietnam'!I31/1000</f>
        <v>0</v>
      </c>
      <c r="AA26">
        <f>'Vietnam•Vietnam'!J31/1000</f>
        <v>0</v>
      </c>
      <c r="AB26">
        <f>'Vietnam•Vietnam'!K31/1000</f>
        <v>0</v>
      </c>
    </row>
    <row r="27" spans="2:29" x14ac:dyDescent="0.3">
      <c r="B27">
        <f t="shared" si="2"/>
        <v>0</v>
      </c>
      <c r="C27">
        <f t="shared" si="3"/>
        <v>0</v>
      </c>
      <c r="D27" t="s">
        <v>467</v>
      </c>
      <c r="E27" t="str">
        <f t="shared" si="4"/>
        <v>-</v>
      </c>
      <c r="F27" s="230"/>
      <c r="G27" s="230"/>
      <c r="H27" s="230"/>
      <c r="I27" t="s">
        <v>521</v>
      </c>
      <c r="J27" t="s">
        <v>478</v>
      </c>
      <c r="K27" t="s">
        <v>522</v>
      </c>
      <c r="L27" t="s">
        <v>494</v>
      </c>
      <c r="N27" t="s">
        <v>481</v>
      </c>
      <c r="O27" t="s">
        <v>474</v>
      </c>
      <c r="P27" t="s">
        <v>468</v>
      </c>
      <c r="Q27" t="s">
        <v>430</v>
      </c>
      <c r="R27" s="231">
        <f>'Vietnam•Vietnam'!G34/1000</f>
        <v>0</v>
      </c>
      <c r="S27" s="231">
        <f>'Vietnam•Vietnam'!H34/1000</f>
        <v>0</v>
      </c>
      <c r="T27" s="231">
        <f>'Vietnam•Vietnam'!I34/1000</f>
        <v>0</v>
      </c>
      <c r="U27" s="231">
        <f>'Vietnam•Vietnam'!J34/1000</f>
        <v>0</v>
      </c>
      <c r="V27" s="231">
        <f>'Vietnam•Vietnam'!K34/1000</f>
        <v>0</v>
      </c>
      <c r="X27">
        <f>'Vietnam•Vietnam'!G35/1000</f>
        <v>0</v>
      </c>
      <c r="Y27">
        <f>'Vietnam•Vietnam'!H35/1000</f>
        <v>0</v>
      </c>
      <c r="Z27">
        <f>'Vietnam•Vietnam'!I35/1000</f>
        <v>0</v>
      </c>
      <c r="AA27">
        <f>'Vietnam•Vietnam'!J35/1000</f>
        <v>0</v>
      </c>
      <c r="AB27">
        <f>'Vietnam•Vietnam'!K35/1000</f>
        <v>0</v>
      </c>
    </row>
    <row r="28" spans="2:29" x14ac:dyDescent="0.3">
      <c r="B28">
        <f t="shared" si="2"/>
        <v>0</v>
      </c>
      <c r="C28">
        <f t="shared" si="3"/>
        <v>0</v>
      </c>
      <c r="D28" t="s">
        <v>467</v>
      </c>
      <c r="E28" t="str">
        <f t="shared" si="4"/>
        <v>-</v>
      </c>
      <c r="F28" s="230"/>
      <c r="G28" s="230"/>
      <c r="H28" s="230"/>
      <c r="I28" t="s">
        <v>521</v>
      </c>
      <c r="J28" t="s">
        <v>478</v>
      </c>
      <c r="K28" t="s">
        <v>522</v>
      </c>
      <c r="L28" t="s">
        <v>494</v>
      </c>
      <c r="N28" t="s">
        <v>481</v>
      </c>
      <c r="O28" t="s">
        <v>474</v>
      </c>
      <c r="P28" t="s">
        <v>475</v>
      </c>
      <c r="Q28" t="s">
        <v>430</v>
      </c>
      <c r="R28" s="231">
        <f>'Vietnam•Vietnam'!G37/1000</f>
        <v>0</v>
      </c>
      <c r="S28" s="231">
        <f>'Vietnam•Vietnam'!H37/1000</f>
        <v>0</v>
      </c>
      <c r="T28" s="231">
        <f>'Vietnam•Vietnam'!I37/1000</f>
        <v>0</v>
      </c>
      <c r="U28" s="231">
        <f>'Vietnam•Vietnam'!J37/1000</f>
        <v>0</v>
      </c>
      <c r="V28" s="231">
        <f>'Vietnam•Vietnam'!K37/1000</f>
        <v>0</v>
      </c>
      <c r="X28">
        <f>'Vietnam•Vietnam'!G38/1000</f>
        <v>0</v>
      </c>
      <c r="Y28">
        <f>'Vietnam•Vietnam'!H38/1000</f>
        <v>0</v>
      </c>
      <c r="Z28">
        <f>'Vietnam•Vietnam'!I38/1000</f>
        <v>0</v>
      </c>
      <c r="AA28">
        <f>'Vietnam•Vietnam'!J38/1000</f>
        <v>0</v>
      </c>
      <c r="AB28">
        <f>'Vietnam•Vietnam'!K38/1000</f>
        <v>0</v>
      </c>
    </row>
    <row r="29" spans="2:29" x14ac:dyDescent="0.3">
      <c r="B29">
        <f t="shared" si="2"/>
        <v>0</v>
      </c>
      <c r="C29">
        <f t="shared" si="3"/>
        <v>0</v>
      </c>
      <c r="D29" t="s">
        <v>467</v>
      </c>
      <c r="E29" t="str">
        <f t="shared" si="4"/>
        <v>-</v>
      </c>
      <c r="F29" s="230"/>
      <c r="G29" s="230"/>
      <c r="H29" s="230"/>
      <c r="I29" t="s">
        <v>521</v>
      </c>
      <c r="J29" t="s">
        <v>478</v>
      </c>
      <c r="K29" t="s">
        <v>522</v>
      </c>
      <c r="L29" t="s">
        <v>494</v>
      </c>
      <c r="N29" t="s">
        <v>481</v>
      </c>
      <c r="O29" t="s">
        <v>474</v>
      </c>
      <c r="P29" t="s">
        <v>476</v>
      </c>
      <c r="Q29" t="s">
        <v>430</v>
      </c>
      <c r="R29" s="231">
        <f>'Vietnam•Vietnam'!G40/1000</f>
        <v>0</v>
      </c>
      <c r="S29" s="231">
        <f>'Vietnam•Vietnam'!H40/1000</f>
        <v>0</v>
      </c>
      <c r="T29" s="231">
        <f>'Vietnam•Vietnam'!I40/1000</f>
        <v>0</v>
      </c>
      <c r="U29" s="231">
        <f>'Vietnam•Vietnam'!J40/1000</f>
        <v>0</v>
      </c>
      <c r="V29" s="231">
        <f>'Vietnam•Vietnam'!K40/1000</f>
        <v>0</v>
      </c>
      <c r="X29">
        <f>'Vietnam•Vietnam'!G41/1000</f>
        <v>0</v>
      </c>
      <c r="Y29">
        <f>'Vietnam•Vietnam'!H41/1000</f>
        <v>0</v>
      </c>
      <c r="Z29">
        <f>'Vietnam•Vietnam'!I41/1000</f>
        <v>0</v>
      </c>
      <c r="AA29">
        <f>'Vietnam•Vietnam'!J41/1000</f>
        <v>0</v>
      </c>
      <c r="AB29">
        <f>'Vietnam•Vietnam'!K41/1000</f>
        <v>0</v>
      </c>
    </row>
    <row r="30" spans="2:29" x14ac:dyDescent="0.3">
      <c r="B30">
        <f t="shared" si="2"/>
        <v>0</v>
      </c>
      <c r="C30">
        <f t="shared" si="3"/>
        <v>0</v>
      </c>
      <c r="D30" t="s">
        <v>467</v>
      </c>
      <c r="E30" t="str">
        <f t="shared" si="4"/>
        <v>-</v>
      </c>
      <c r="F30" s="230"/>
      <c r="G30" s="230"/>
      <c r="H30" s="230"/>
      <c r="I30" t="s">
        <v>523</v>
      </c>
      <c r="J30" t="s">
        <v>478</v>
      </c>
      <c r="K30" t="s">
        <v>524</v>
      </c>
      <c r="L30" t="s">
        <v>525</v>
      </c>
      <c r="N30" t="s">
        <v>481</v>
      </c>
      <c r="O30" t="s">
        <v>473</v>
      </c>
      <c r="P30" t="s">
        <v>430</v>
      </c>
      <c r="Q30" t="s">
        <v>430</v>
      </c>
      <c r="R30" s="231">
        <f>'Thailand•Thaïlande'!G30/1000</f>
        <v>0</v>
      </c>
      <c r="S30" s="231">
        <f>'Thailand•Thaïlande'!H30/1000</f>
        <v>0</v>
      </c>
      <c r="T30" s="231">
        <f>'Thailand•Thaïlande'!I30/1000</f>
        <v>0</v>
      </c>
      <c r="U30" s="231">
        <f>'Thailand•Thaïlande'!J30/1000</f>
        <v>0</v>
      </c>
      <c r="V30" s="231">
        <f>'Thailand•Thaïlande'!K30/1000</f>
        <v>0</v>
      </c>
      <c r="X30">
        <f>'Thailand•Thaïlande'!G31/1000</f>
        <v>0</v>
      </c>
      <c r="Y30">
        <f>'Thailand•Thaïlande'!H31/1000</f>
        <v>0</v>
      </c>
      <c r="Z30">
        <f>'Thailand•Thaïlande'!I31/1000</f>
        <v>0</v>
      </c>
      <c r="AA30">
        <f>'Thailand•Thaïlande'!J31/1000</f>
        <v>0</v>
      </c>
      <c r="AB30">
        <f>'Thailand•Thaïlande'!K31/1000</f>
        <v>0</v>
      </c>
    </row>
    <row r="31" spans="2:29" x14ac:dyDescent="0.3">
      <c r="B31">
        <f t="shared" si="2"/>
        <v>0</v>
      </c>
      <c r="C31">
        <f t="shared" si="3"/>
        <v>0</v>
      </c>
      <c r="D31" t="s">
        <v>467</v>
      </c>
      <c r="E31" t="str">
        <f t="shared" si="4"/>
        <v>-</v>
      </c>
      <c r="F31" s="230"/>
      <c r="G31" s="230"/>
      <c r="H31" s="230"/>
      <c r="I31" t="s">
        <v>523</v>
      </c>
      <c r="J31" t="s">
        <v>478</v>
      </c>
      <c r="K31" t="s">
        <v>524</v>
      </c>
      <c r="L31" t="s">
        <v>525</v>
      </c>
      <c r="N31" t="s">
        <v>481</v>
      </c>
      <c r="O31" t="s">
        <v>474</v>
      </c>
      <c r="P31" t="s">
        <v>468</v>
      </c>
      <c r="Q31" t="s">
        <v>430</v>
      </c>
      <c r="R31" s="231">
        <f>'Thailand•Thaïlande'!G34/1000</f>
        <v>0</v>
      </c>
      <c r="S31" s="231">
        <f>'Thailand•Thaïlande'!H34/1000</f>
        <v>0</v>
      </c>
      <c r="T31" s="231">
        <f>'Thailand•Thaïlande'!I34/1000</f>
        <v>0</v>
      </c>
      <c r="U31" s="231">
        <f>'Thailand•Thaïlande'!J34/1000</f>
        <v>0</v>
      </c>
      <c r="V31" s="231">
        <f>'Thailand•Thaïlande'!K34/1000</f>
        <v>0</v>
      </c>
      <c r="X31">
        <f>'Thailand•Thaïlande'!G35/1000</f>
        <v>0</v>
      </c>
      <c r="Y31">
        <f>'Thailand•Thaïlande'!H35/1000</f>
        <v>0</v>
      </c>
      <c r="Z31">
        <f>'Thailand•Thaïlande'!I35/1000</f>
        <v>0</v>
      </c>
      <c r="AA31">
        <f>'Thailand•Thaïlande'!J35/1000</f>
        <v>0</v>
      </c>
      <c r="AB31">
        <f>'Thailand•Thaïlande'!K35/1000</f>
        <v>0</v>
      </c>
    </row>
    <row r="32" spans="2:29" x14ac:dyDescent="0.3">
      <c r="B32">
        <f t="shared" si="2"/>
        <v>0</v>
      </c>
      <c r="C32">
        <f t="shared" si="3"/>
        <v>0</v>
      </c>
      <c r="D32" t="s">
        <v>467</v>
      </c>
      <c r="E32" t="str">
        <f t="shared" si="4"/>
        <v>-</v>
      </c>
      <c r="F32" s="230"/>
      <c r="G32" s="230"/>
      <c r="H32" s="230"/>
      <c r="I32" t="s">
        <v>523</v>
      </c>
      <c r="J32" t="s">
        <v>478</v>
      </c>
      <c r="K32" t="s">
        <v>524</v>
      </c>
      <c r="L32" t="s">
        <v>525</v>
      </c>
      <c r="N32" t="s">
        <v>481</v>
      </c>
      <c r="O32" t="s">
        <v>474</v>
      </c>
      <c r="P32" t="s">
        <v>475</v>
      </c>
      <c r="Q32" t="s">
        <v>430</v>
      </c>
      <c r="R32" s="231">
        <f>'Thailand•Thaïlande'!G37/1000</f>
        <v>0</v>
      </c>
      <c r="S32" s="231">
        <f>'Thailand•Thaïlande'!H37/1000</f>
        <v>0</v>
      </c>
      <c r="T32" s="231">
        <f>'Thailand•Thaïlande'!I37/1000</f>
        <v>0</v>
      </c>
      <c r="U32" s="231">
        <f>'Thailand•Thaïlande'!J37/1000</f>
        <v>0</v>
      </c>
      <c r="V32" s="231">
        <f>'Thailand•Thaïlande'!K37/1000</f>
        <v>0</v>
      </c>
      <c r="X32">
        <f>'Thailand•Thaïlande'!G38/1000</f>
        <v>0</v>
      </c>
      <c r="Y32">
        <f>'Thailand•Thaïlande'!H38/1000</f>
        <v>0</v>
      </c>
      <c r="Z32">
        <f>'Thailand•Thaïlande'!I38/1000</f>
        <v>0</v>
      </c>
      <c r="AA32">
        <f>'Thailand•Thaïlande'!J38/1000</f>
        <v>0</v>
      </c>
      <c r="AB32">
        <f>'Thailand•Thaïlande'!K38/1000</f>
        <v>0</v>
      </c>
    </row>
    <row r="33" spans="2:28" x14ac:dyDescent="0.3">
      <c r="B33">
        <f t="shared" si="2"/>
        <v>0</v>
      </c>
      <c r="C33">
        <f t="shared" si="3"/>
        <v>0</v>
      </c>
      <c r="D33" t="s">
        <v>467</v>
      </c>
      <c r="E33" t="str">
        <f t="shared" si="4"/>
        <v>-</v>
      </c>
      <c r="F33" s="230"/>
      <c r="G33" s="230"/>
      <c r="H33" s="230"/>
      <c r="I33" t="s">
        <v>523</v>
      </c>
      <c r="J33" t="s">
        <v>478</v>
      </c>
      <c r="K33" t="s">
        <v>524</v>
      </c>
      <c r="L33" t="s">
        <v>525</v>
      </c>
      <c r="N33" t="s">
        <v>481</v>
      </c>
      <c r="O33" t="s">
        <v>474</v>
      </c>
      <c r="P33" t="s">
        <v>476</v>
      </c>
      <c r="Q33" t="s">
        <v>430</v>
      </c>
      <c r="R33" s="231">
        <f>'Thailand•Thaïlande'!G40/1000</f>
        <v>0</v>
      </c>
      <c r="S33" s="231">
        <f>'Thailand•Thaïlande'!H40/1000</f>
        <v>0</v>
      </c>
      <c r="T33" s="231">
        <f>'Thailand•Thaïlande'!I40/1000</f>
        <v>0</v>
      </c>
      <c r="U33" s="231">
        <f>'Thailand•Thaïlande'!J40/1000</f>
        <v>0</v>
      </c>
      <c r="V33" s="231">
        <f>'Thailand•Thaïlande'!K40/1000</f>
        <v>0</v>
      </c>
      <c r="X33">
        <f>'Thailand•Thaïlande'!G41/1000</f>
        <v>0</v>
      </c>
      <c r="Y33">
        <f>'Thailand•Thaïlande'!H41/1000</f>
        <v>0</v>
      </c>
      <c r="Z33">
        <f>'Thailand•Thaïlande'!I41/1000</f>
        <v>0</v>
      </c>
      <c r="AA33">
        <f>'Thailand•Thaïlande'!J41/1000</f>
        <v>0</v>
      </c>
      <c r="AB33">
        <f>'Thailand•Thaïlande'!K41/1000</f>
        <v>0</v>
      </c>
    </row>
    <row r="34" spans="2:28" x14ac:dyDescent="0.3">
      <c r="B34">
        <f t="shared" si="2"/>
        <v>0</v>
      </c>
      <c r="C34">
        <f t="shared" si="3"/>
        <v>0</v>
      </c>
      <c r="D34" t="s">
        <v>467</v>
      </c>
      <c r="E34" t="str">
        <f t="shared" si="4"/>
        <v>-</v>
      </c>
      <c r="F34" s="230"/>
      <c r="G34" s="230"/>
      <c r="H34" s="230"/>
      <c r="I34" t="s">
        <v>526</v>
      </c>
      <c r="J34" t="s">
        <v>478</v>
      </c>
      <c r="K34" t="s">
        <v>527</v>
      </c>
      <c r="L34" t="s">
        <v>528</v>
      </c>
      <c r="N34" t="s">
        <v>481</v>
      </c>
      <c r="O34" t="s">
        <v>473</v>
      </c>
      <c r="P34" t="s">
        <v>430</v>
      </c>
      <c r="Q34" t="s">
        <v>430</v>
      </c>
      <c r="R34" s="231">
        <f>'Indonesia•Indonésie'!G30/1000</f>
        <v>0</v>
      </c>
      <c r="S34" s="231">
        <f>'Indonesia•Indonésie'!H30/1000</f>
        <v>0</v>
      </c>
      <c r="T34" s="231">
        <f>'Indonesia•Indonésie'!I30/1000</f>
        <v>0</v>
      </c>
      <c r="U34" s="231">
        <f>'Indonesia•Indonésie'!J30/1000</f>
        <v>0</v>
      </c>
      <c r="V34" s="231">
        <f>'Indonesia•Indonésie'!K30/1000</f>
        <v>0</v>
      </c>
      <c r="X34">
        <f>'Indonesia•Indonésie'!G31/1000</f>
        <v>0</v>
      </c>
      <c r="Y34">
        <f>'Indonesia•Indonésie'!H31/1000</f>
        <v>0</v>
      </c>
      <c r="Z34">
        <f>'Indonesia•Indonésie'!I31/1000</f>
        <v>0</v>
      </c>
      <c r="AA34">
        <f>'Indonesia•Indonésie'!J31/1000</f>
        <v>0</v>
      </c>
      <c r="AB34">
        <f>'Indonesia•Indonésie'!K31/1000</f>
        <v>0</v>
      </c>
    </row>
    <row r="35" spans="2:28" x14ac:dyDescent="0.3">
      <c r="B35">
        <f t="shared" si="2"/>
        <v>0</v>
      </c>
      <c r="C35">
        <f t="shared" si="3"/>
        <v>0</v>
      </c>
      <c r="D35" t="s">
        <v>467</v>
      </c>
      <c r="E35" t="str">
        <f t="shared" si="4"/>
        <v>-</v>
      </c>
      <c r="F35" s="230"/>
      <c r="G35" s="230"/>
      <c r="H35" s="230"/>
      <c r="I35" t="s">
        <v>526</v>
      </c>
      <c r="J35" t="s">
        <v>478</v>
      </c>
      <c r="K35" t="s">
        <v>527</v>
      </c>
      <c r="L35" t="s">
        <v>528</v>
      </c>
      <c r="N35" t="s">
        <v>481</v>
      </c>
      <c r="O35" t="s">
        <v>474</v>
      </c>
      <c r="P35" t="s">
        <v>468</v>
      </c>
      <c r="Q35" t="s">
        <v>430</v>
      </c>
      <c r="R35" s="231">
        <f>'Indonesia•Indonésie'!G34/1000</f>
        <v>0</v>
      </c>
      <c r="S35" s="231">
        <f>'Indonesia•Indonésie'!H34/1000</f>
        <v>0</v>
      </c>
      <c r="T35" s="231">
        <f>'Indonesia•Indonésie'!I34/1000</f>
        <v>0</v>
      </c>
      <c r="U35" s="231">
        <f>'Indonesia•Indonésie'!J34/1000</f>
        <v>0</v>
      </c>
      <c r="V35" s="231">
        <f>'Indonesia•Indonésie'!K34/1000</f>
        <v>0</v>
      </c>
      <c r="X35">
        <f>'Indonesia•Indonésie'!G35/1000</f>
        <v>0</v>
      </c>
      <c r="Y35">
        <f>'Indonesia•Indonésie'!H35/1000</f>
        <v>0</v>
      </c>
      <c r="Z35">
        <f>'Indonesia•Indonésie'!I35/1000</f>
        <v>0</v>
      </c>
      <c r="AA35">
        <f>'Indonesia•Indonésie'!J35/1000</f>
        <v>0</v>
      </c>
      <c r="AB35">
        <f>'Indonesia•Indonésie'!K35/1000</f>
        <v>0</v>
      </c>
    </row>
    <row r="36" spans="2:28" x14ac:dyDescent="0.3">
      <c r="B36">
        <f t="shared" si="2"/>
        <v>0</v>
      </c>
      <c r="C36">
        <f t="shared" si="3"/>
        <v>0</v>
      </c>
      <c r="D36" t="s">
        <v>467</v>
      </c>
      <c r="E36" t="str">
        <f t="shared" si="4"/>
        <v>-</v>
      </c>
      <c r="F36" s="230"/>
      <c r="G36" s="230"/>
      <c r="H36" s="230"/>
      <c r="I36" t="s">
        <v>526</v>
      </c>
      <c r="J36" t="s">
        <v>478</v>
      </c>
      <c r="K36" t="s">
        <v>527</v>
      </c>
      <c r="L36" t="s">
        <v>528</v>
      </c>
      <c r="N36" t="s">
        <v>481</v>
      </c>
      <c r="O36" t="s">
        <v>474</v>
      </c>
      <c r="P36" t="s">
        <v>475</v>
      </c>
      <c r="Q36" t="s">
        <v>430</v>
      </c>
      <c r="R36" s="231">
        <f>'Indonesia•Indonésie'!G37/1000</f>
        <v>0</v>
      </c>
      <c r="S36" s="231">
        <f>'Indonesia•Indonésie'!H37/1000</f>
        <v>0</v>
      </c>
      <c r="T36" s="231">
        <f>'Indonesia•Indonésie'!I37/1000</f>
        <v>0</v>
      </c>
      <c r="U36" s="231">
        <f>'Indonesia•Indonésie'!J37/1000</f>
        <v>0</v>
      </c>
      <c r="V36" s="231">
        <f>'Indonesia•Indonésie'!K37/1000</f>
        <v>0</v>
      </c>
      <c r="X36">
        <f>'Indonesia•Indonésie'!G38/1000</f>
        <v>0</v>
      </c>
      <c r="Y36">
        <f>'Indonesia•Indonésie'!H38/1000</f>
        <v>0</v>
      </c>
      <c r="Z36">
        <f>'Indonesia•Indonésie'!I38/1000</f>
        <v>0</v>
      </c>
      <c r="AA36">
        <f>'Indonesia•Indonésie'!J38/1000</f>
        <v>0</v>
      </c>
      <c r="AB36">
        <f>'Indonesia•Indonésie'!K38/1000</f>
        <v>0</v>
      </c>
    </row>
    <row r="37" spans="2:28" x14ac:dyDescent="0.3">
      <c r="B37">
        <f t="shared" si="2"/>
        <v>0</v>
      </c>
      <c r="C37">
        <f t="shared" si="3"/>
        <v>0</v>
      </c>
      <c r="D37" t="s">
        <v>467</v>
      </c>
      <c r="E37" t="str">
        <f t="shared" si="4"/>
        <v>-</v>
      </c>
      <c r="F37" s="230"/>
      <c r="G37" s="230"/>
      <c r="H37" s="230"/>
      <c r="I37" t="s">
        <v>526</v>
      </c>
      <c r="J37" t="s">
        <v>478</v>
      </c>
      <c r="K37" t="s">
        <v>527</v>
      </c>
      <c r="L37" t="s">
        <v>528</v>
      </c>
      <c r="N37" t="s">
        <v>481</v>
      </c>
      <c r="O37" t="s">
        <v>474</v>
      </c>
      <c r="P37" t="s">
        <v>476</v>
      </c>
      <c r="Q37" t="s">
        <v>430</v>
      </c>
      <c r="R37" s="231">
        <f>'Indonesia•Indonésie'!G40/1000</f>
        <v>0</v>
      </c>
      <c r="S37" s="231">
        <f>'Indonesia•Indonésie'!H40/1000</f>
        <v>0</v>
      </c>
      <c r="T37" s="231">
        <f>'Indonesia•Indonésie'!I40/1000</f>
        <v>0</v>
      </c>
      <c r="U37" s="231">
        <f>'Indonesia•Indonésie'!J40/1000</f>
        <v>0</v>
      </c>
      <c r="V37" s="231">
        <f>'Indonesia•Indonésie'!K40/1000</f>
        <v>0</v>
      </c>
      <c r="X37">
        <f>'Indonesia•Indonésie'!G41/1000</f>
        <v>0</v>
      </c>
      <c r="Y37">
        <f>'Indonesia•Indonésie'!H41/1000</f>
        <v>0</v>
      </c>
      <c r="Z37">
        <f>'Indonesia•Indonésie'!I41/1000</f>
        <v>0</v>
      </c>
      <c r="AA37">
        <f>'Indonesia•Indonésie'!J41/1000</f>
        <v>0</v>
      </c>
      <c r="AB37">
        <f>'Indonesia•Indonésie'!K41/1000</f>
        <v>0</v>
      </c>
    </row>
    <row r="38" spans="2:28" x14ac:dyDescent="0.3">
      <c r="B38">
        <f t="shared" si="2"/>
        <v>0</v>
      </c>
      <c r="C38">
        <f t="shared" si="3"/>
        <v>0</v>
      </c>
      <c r="D38" t="s">
        <v>467</v>
      </c>
      <c r="E38" t="str">
        <f t="shared" si="4"/>
        <v>-</v>
      </c>
      <c r="F38" s="230"/>
      <c r="G38" s="230"/>
      <c r="H38" s="230"/>
      <c r="I38" t="s">
        <v>529</v>
      </c>
      <c r="J38" t="s">
        <v>478</v>
      </c>
      <c r="K38" t="s">
        <v>530</v>
      </c>
      <c r="L38" t="s">
        <v>531</v>
      </c>
      <c r="N38" t="s">
        <v>481</v>
      </c>
      <c r="O38" t="s">
        <v>473</v>
      </c>
      <c r="P38" t="s">
        <v>430</v>
      </c>
      <c r="Q38" t="s">
        <v>430</v>
      </c>
      <c r="R38" s="231">
        <f>'Malaysia•Malaisie'!G30/1000</f>
        <v>0</v>
      </c>
      <c r="S38" s="231">
        <f>'Malaysia•Malaisie'!H30/1000</f>
        <v>0</v>
      </c>
      <c r="T38" s="231">
        <f>'Malaysia•Malaisie'!I30/1000</f>
        <v>0</v>
      </c>
      <c r="U38" s="231">
        <f>'Malaysia•Malaisie'!J30/1000</f>
        <v>0</v>
      </c>
      <c r="V38" s="231">
        <f>'Malaysia•Malaisie'!K30/1000</f>
        <v>0</v>
      </c>
      <c r="X38">
        <f>'Malaysia•Malaisie'!G31/1000</f>
        <v>0</v>
      </c>
      <c r="Y38">
        <f>'Malaysia•Malaisie'!H31/1000</f>
        <v>0</v>
      </c>
      <c r="Z38">
        <f>'Malaysia•Malaisie'!I31/1000</f>
        <v>0</v>
      </c>
      <c r="AA38">
        <f>'Malaysia•Malaisie'!J31/1000</f>
        <v>0</v>
      </c>
      <c r="AB38">
        <f>'Malaysia•Malaisie'!K31/1000</f>
        <v>0</v>
      </c>
    </row>
    <row r="39" spans="2:28" x14ac:dyDescent="0.3">
      <c r="B39">
        <f t="shared" si="2"/>
        <v>0</v>
      </c>
      <c r="C39">
        <f t="shared" si="3"/>
        <v>0</v>
      </c>
      <c r="D39" t="s">
        <v>467</v>
      </c>
      <c r="E39" t="str">
        <f t="shared" si="4"/>
        <v>-</v>
      </c>
      <c r="F39" s="230"/>
      <c r="G39" s="230"/>
      <c r="H39" s="230"/>
      <c r="I39" t="s">
        <v>529</v>
      </c>
      <c r="J39" t="s">
        <v>478</v>
      </c>
      <c r="K39" t="s">
        <v>530</v>
      </c>
      <c r="L39" t="s">
        <v>531</v>
      </c>
      <c r="N39" t="s">
        <v>481</v>
      </c>
      <c r="O39" t="s">
        <v>474</v>
      </c>
      <c r="P39" t="s">
        <v>468</v>
      </c>
      <c r="Q39" t="s">
        <v>430</v>
      </c>
      <c r="R39" s="231">
        <f>'Malaysia•Malaisie'!G34/1000</f>
        <v>0</v>
      </c>
      <c r="S39" s="231">
        <f>'Malaysia•Malaisie'!H34/1000</f>
        <v>0</v>
      </c>
      <c r="T39" s="231">
        <f>'Malaysia•Malaisie'!I34/1000</f>
        <v>0</v>
      </c>
      <c r="U39" s="231">
        <f>'Malaysia•Malaisie'!J34/1000</f>
        <v>0</v>
      </c>
      <c r="V39" s="231">
        <f>'Malaysia•Malaisie'!K34/1000</f>
        <v>0</v>
      </c>
      <c r="X39">
        <f>'Malaysia•Malaisie'!G35/1000</f>
        <v>0</v>
      </c>
      <c r="Y39">
        <f>'Malaysia•Malaisie'!H35/1000</f>
        <v>0</v>
      </c>
      <c r="Z39">
        <f>'Malaysia•Malaisie'!I35/1000</f>
        <v>0</v>
      </c>
      <c r="AA39">
        <f>'Malaysia•Malaisie'!J35/1000</f>
        <v>0</v>
      </c>
      <c r="AB39">
        <f>'Malaysia•Malaisie'!K35/1000</f>
        <v>0</v>
      </c>
    </row>
    <row r="40" spans="2:28" x14ac:dyDescent="0.3">
      <c r="B40">
        <f t="shared" si="2"/>
        <v>0</v>
      </c>
      <c r="C40">
        <f t="shared" si="3"/>
        <v>0</v>
      </c>
      <c r="D40" t="s">
        <v>467</v>
      </c>
      <c r="E40" t="str">
        <f t="shared" si="4"/>
        <v>-</v>
      </c>
      <c r="F40" s="230"/>
      <c r="G40" s="230"/>
      <c r="H40" s="230"/>
      <c r="I40" t="s">
        <v>529</v>
      </c>
      <c r="J40" t="s">
        <v>478</v>
      </c>
      <c r="K40" t="s">
        <v>530</v>
      </c>
      <c r="L40" t="s">
        <v>531</v>
      </c>
      <c r="N40" t="s">
        <v>481</v>
      </c>
      <c r="O40" t="s">
        <v>474</v>
      </c>
      <c r="P40" t="s">
        <v>475</v>
      </c>
      <c r="Q40" t="s">
        <v>430</v>
      </c>
      <c r="R40" s="231">
        <f>'Malaysia•Malaisie'!G37/1000</f>
        <v>0</v>
      </c>
      <c r="S40" s="231">
        <f>'Malaysia•Malaisie'!H37/1000</f>
        <v>0</v>
      </c>
      <c r="T40" s="231">
        <f>'Malaysia•Malaisie'!I37/1000</f>
        <v>0</v>
      </c>
      <c r="U40" s="231">
        <f>'Malaysia•Malaisie'!J37/1000</f>
        <v>0</v>
      </c>
      <c r="V40" s="231">
        <f>'Malaysia•Malaisie'!K37/1000</f>
        <v>0</v>
      </c>
      <c r="X40">
        <f>'Malaysia•Malaisie'!G38/1000</f>
        <v>0</v>
      </c>
      <c r="Y40">
        <f>'Malaysia•Malaisie'!H38/1000</f>
        <v>0</v>
      </c>
      <c r="Z40">
        <f>'Malaysia•Malaisie'!I38/1000</f>
        <v>0</v>
      </c>
      <c r="AA40">
        <f>'Malaysia•Malaisie'!J38/1000</f>
        <v>0</v>
      </c>
      <c r="AB40">
        <f>'Malaysia•Malaisie'!K38/1000</f>
        <v>0</v>
      </c>
    </row>
    <row r="41" spans="2:28" x14ac:dyDescent="0.3">
      <c r="B41">
        <f t="shared" si="2"/>
        <v>0</v>
      </c>
      <c r="C41">
        <f t="shared" si="3"/>
        <v>0</v>
      </c>
      <c r="D41" t="s">
        <v>467</v>
      </c>
      <c r="E41" t="str">
        <f t="shared" si="4"/>
        <v>-</v>
      </c>
      <c r="F41" s="230"/>
      <c r="G41" s="230"/>
      <c r="H41" s="230"/>
      <c r="I41" t="s">
        <v>529</v>
      </c>
      <c r="J41" t="s">
        <v>478</v>
      </c>
      <c r="K41" t="s">
        <v>530</v>
      </c>
      <c r="L41" t="s">
        <v>531</v>
      </c>
      <c r="N41" t="s">
        <v>481</v>
      </c>
      <c r="O41" t="s">
        <v>474</v>
      </c>
      <c r="P41" t="s">
        <v>476</v>
      </c>
      <c r="Q41" t="s">
        <v>430</v>
      </c>
      <c r="R41" s="231">
        <f>'Malaysia•Malaisie'!G40/1000</f>
        <v>0</v>
      </c>
      <c r="S41" s="231">
        <f>'Malaysia•Malaisie'!H40/1000</f>
        <v>0</v>
      </c>
      <c r="T41" s="231">
        <f>'Malaysia•Malaisie'!I40/1000</f>
        <v>0</v>
      </c>
      <c r="U41" s="231">
        <f>'Malaysia•Malaisie'!J40/1000</f>
        <v>0</v>
      </c>
      <c r="V41" s="231">
        <f>'Malaysia•Malaisie'!K40/1000</f>
        <v>0</v>
      </c>
      <c r="X41">
        <f>'Malaysia•Malaisie'!G41/1000</f>
        <v>0</v>
      </c>
      <c r="Y41">
        <f>'Malaysia•Malaisie'!H41/1000</f>
        <v>0</v>
      </c>
      <c r="Z41">
        <f>'Malaysia•Malaisie'!I41/1000</f>
        <v>0</v>
      </c>
      <c r="AA41">
        <f>'Malaysia•Malaisie'!J41/1000</f>
        <v>0</v>
      </c>
      <c r="AB41">
        <f>'Malaysia•Malaisie'!K41/1000</f>
        <v>0</v>
      </c>
    </row>
    <row r="42" spans="2:28" x14ac:dyDescent="0.3">
      <c r="B42">
        <f t="shared" si="2"/>
        <v>0</v>
      </c>
      <c r="C42">
        <f t="shared" si="3"/>
        <v>0</v>
      </c>
      <c r="D42" t="s">
        <v>467</v>
      </c>
      <c r="E42" t="str">
        <f t="shared" si="4"/>
        <v>-</v>
      </c>
      <c r="F42" s="230"/>
      <c r="G42" s="230"/>
      <c r="H42" s="230"/>
      <c r="I42" t="s">
        <v>477</v>
      </c>
      <c r="J42" t="s">
        <v>478</v>
      </c>
      <c r="K42" t="s">
        <v>479</v>
      </c>
      <c r="L42" t="s">
        <v>480</v>
      </c>
      <c r="N42" t="s">
        <v>481</v>
      </c>
      <c r="O42" t="s">
        <v>473</v>
      </c>
      <c r="P42" t="s">
        <v>430</v>
      </c>
      <c r="Q42" t="s">
        <v>430</v>
      </c>
      <c r="R42" s="231">
        <f>'US•ÉU'!G30/1000</f>
        <v>0</v>
      </c>
      <c r="S42" s="231">
        <f>'US•ÉU'!H30/1000</f>
        <v>0</v>
      </c>
      <c r="T42" s="231">
        <f>'US•ÉU'!I30/1000</f>
        <v>0</v>
      </c>
      <c r="U42" s="231">
        <f>'US•ÉU'!J30/1000</f>
        <v>0</v>
      </c>
      <c r="V42" s="231">
        <f>'US•ÉU'!K30/1000</f>
        <v>0</v>
      </c>
      <c r="X42">
        <f>'US•ÉU'!G31/1000</f>
        <v>0</v>
      </c>
      <c r="Y42">
        <f>'US•ÉU'!H31/1000</f>
        <v>0</v>
      </c>
      <c r="Z42">
        <f>'US•ÉU'!I31/1000</f>
        <v>0</v>
      </c>
      <c r="AA42">
        <f>'US•ÉU'!J31/1000</f>
        <v>0</v>
      </c>
      <c r="AB42">
        <f>'US•ÉU'!K31/1000</f>
        <v>0</v>
      </c>
    </row>
    <row r="43" spans="2:28" x14ac:dyDescent="0.3">
      <c r="B43">
        <f t="shared" si="2"/>
        <v>0</v>
      </c>
      <c r="C43">
        <f t="shared" si="3"/>
        <v>0</v>
      </c>
      <c r="D43" t="s">
        <v>467</v>
      </c>
      <c r="E43" t="str">
        <f t="shared" si="4"/>
        <v>-</v>
      </c>
      <c r="F43" s="230"/>
      <c r="G43" s="230"/>
      <c r="H43" s="230"/>
      <c r="I43" t="s">
        <v>477</v>
      </c>
      <c r="J43" t="s">
        <v>478</v>
      </c>
      <c r="K43" t="s">
        <v>479</v>
      </c>
      <c r="L43" t="s">
        <v>480</v>
      </c>
      <c r="N43" t="s">
        <v>481</v>
      </c>
      <c r="O43" t="s">
        <v>474</v>
      </c>
      <c r="P43" t="s">
        <v>468</v>
      </c>
      <c r="Q43" t="s">
        <v>430</v>
      </c>
      <c r="R43" s="231">
        <f>'US•ÉU'!G34/1000</f>
        <v>0</v>
      </c>
      <c r="S43" s="231">
        <f>'US•ÉU'!H34/1000</f>
        <v>0</v>
      </c>
      <c r="T43" s="231">
        <f>'US•ÉU'!I34/1000</f>
        <v>0</v>
      </c>
      <c r="U43" s="231">
        <f>'US•ÉU'!J34/1000</f>
        <v>0</v>
      </c>
      <c r="V43" s="231">
        <f>'US•ÉU'!K34/1000</f>
        <v>0</v>
      </c>
      <c r="X43">
        <f>'US•ÉU'!G35/1000</f>
        <v>0</v>
      </c>
      <c r="Y43">
        <f>'US•ÉU'!H35/1000</f>
        <v>0</v>
      </c>
      <c r="Z43">
        <f>'US•ÉU'!I35/1000</f>
        <v>0</v>
      </c>
      <c r="AA43">
        <f>'US•ÉU'!J35/1000</f>
        <v>0</v>
      </c>
      <c r="AB43">
        <f>'US•ÉU'!K35/1000</f>
        <v>0</v>
      </c>
    </row>
    <row r="44" spans="2:28" x14ac:dyDescent="0.3">
      <c r="B44">
        <f t="shared" si="2"/>
        <v>0</v>
      </c>
      <c r="C44">
        <f t="shared" si="3"/>
        <v>0</v>
      </c>
      <c r="D44" t="s">
        <v>467</v>
      </c>
      <c r="E44" t="str">
        <f t="shared" si="4"/>
        <v>-</v>
      </c>
      <c r="F44" s="230"/>
      <c r="G44" s="230"/>
      <c r="H44" s="230"/>
      <c r="I44" t="s">
        <v>477</v>
      </c>
      <c r="J44" t="s">
        <v>478</v>
      </c>
      <c r="K44" t="s">
        <v>479</v>
      </c>
      <c r="L44" t="s">
        <v>480</v>
      </c>
      <c r="N44" t="s">
        <v>481</v>
      </c>
      <c r="O44" t="s">
        <v>474</v>
      </c>
      <c r="P44" t="s">
        <v>475</v>
      </c>
      <c r="Q44" t="s">
        <v>430</v>
      </c>
      <c r="R44" s="231">
        <f>'US•ÉU'!G37/1000</f>
        <v>0</v>
      </c>
      <c r="S44" s="231">
        <f>'US•ÉU'!H37/1000</f>
        <v>0</v>
      </c>
      <c r="T44" s="231">
        <f>'US•ÉU'!I37/1000</f>
        <v>0</v>
      </c>
      <c r="U44" s="231">
        <f>'US•ÉU'!J37/1000</f>
        <v>0</v>
      </c>
      <c r="V44" s="231">
        <f>'US•ÉU'!K37/1000</f>
        <v>0</v>
      </c>
      <c r="X44">
        <f>'US•ÉU'!G38/1000</f>
        <v>0</v>
      </c>
      <c r="Y44">
        <f>'US•ÉU'!H38/1000</f>
        <v>0</v>
      </c>
      <c r="Z44">
        <f>'US•ÉU'!I38/1000</f>
        <v>0</v>
      </c>
      <c r="AA44">
        <f>'US•ÉU'!J38/1000</f>
        <v>0</v>
      </c>
      <c r="AB44">
        <f>'US•ÉU'!K38/1000</f>
        <v>0</v>
      </c>
    </row>
    <row r="45" spans="2:28" x14ac:dyDescent="0.3">
      <c r="B45">
        <f t="shared" si="2"/>
        <v>0</v>
      </c>
      <c r="C45">
        <f t="shared" si="3"/>
        <v>0</v>
      </c>
      <c r="D45" t="s">
        <v>467</v>
      </c>
      <c r="E45" t="str">
        <f t="shared" si="4"/>
        <v>-</v>
      </c>
      <c r="F45" s="230"/>
      <c r="G45" s="230"/>
      <c r="H45" s="230"/>
      <c r="I45" t="s">
        <v>477</v>
      </c>
      <c r="J45" t="s">
        <v>478</v>
      </c>
      <c r="K45" t="s">
        <v>479</v>
      </c>
      <c r="L45" t="s">
        <v>480</v>
      </c>
      <c r="N45" t="s">
        <v>481</v>
      </c>
      <c r="O45" t="s">
        <v>474</v>
      </c>
      <c r="P45" t="s">
        <v>476</v>
      </c>
      <c r="Q45" t="s">
        <v>430</v>
      </c>
      <c r="R45" s="231">
        <f>'US•ÉU'!G40/1000</f>
        <v>0</v>
      </c>
      <c r="S45" s="231">
        <f>'US•ÉU'!H40/1000</f>
        <v>0</v>
      </c>
      <c r="T45" s="231">
        <f>'US•ÉU'!I40/1000</f>
        <v>0</v>
      </c>
      <c r="U45" s="231">
        <f>'US•ÉU'!J40/1000</f>
        <v>0</v>
      </c>
      <c r="V45" s="231">
        <f>'US•ÉU'!K40/1000</f>
        <v>0</v>
      </c>
      <c r="X45">
        <f>'US•ÉU'!G41/1000</f>
        <v>0</v>
      </c>
      <c r="Y45">
        <f>'US•ÉU'!H41/1000</f>
        <v>0</v>
      </c>
      <c r="Z45">
        <f>'US•ÉU'!I41/1000</f>
        <v>0</v>
      </c>
      <c r="AA45">
        <f>'US•ÉU'!J41/1000</f>
        <v>0</v>
      </c>
      <c r="AB45">
        <f>'US•ÉU'!K41/1000</f>
        <v>0</v>
      </c>
    </row>
    <row r="46" spans="2:28" x14ac:dyDescent="0.3">
      <c r="B46">
        <f t="shared" si="2"/>
        <v>0</v>
      </c>
      <c r="C46">
        <f t="shared" si="3"/>
        <v>0</v>
      </c>
      <c r="D46" t="s">
        <v>467</v>
      </c>
      <c r="E46" t="str">
        <f t="shared" si="4"/>
        <v>-</v>
      </c>
      <c r="F46" s="230"/>
      <c r="G46" s="230"/>
      <c r="H46" s="230"/>
      <c r="I46" t="s">
        <v>482</v>
      </c>
      <c r="J46" t="s">
        <v>478</v>
      </c>
      <c r="K46" t="s">
        <v>483</v>
      </c>
      <c r="L46" t="s">
        <v>433</v>
      </c>
      <c r="M46">
        <f>'Other•Autre'!D24</f>
        <v>0</v>
      </c>
      <c r="N46" t="s">
        <v>481</v>
      </c>
      <c r="O46" t="s">
        <v>473</v>
      </c>
      <c r="P46" t="s">
        <v>430</v>
      </c>
      <c r="Q46" t="s">
        <v>430</v>
      </c>
      <c r="R46" s="231">
        <f>'Other•Autre'!G30/1000</f>
        <v>0</v>
      </c>
      <c r="S46" s="231">
        <f>'Other•Autre'!H30/1000</f>
        <v>0</v>
      </c>
      <c r="T46" s="231">
        <f>'Other•Autre'!I30/1000</f>
        <v>0</v>
      </c>
      <c r="U46" s="231">
        <f>'Other•Autre'!J30/1000</f>
        <v>0</v>
      </c>
      <c r="V46" s="231">
        <f>'Other•Autre'!K30/1000</f>
        <v>0</v>
      </c>
      <c r="X46">
        <f>'Other•Autre'!G31/1000</f>
        <v>0</v>
      </c>
      <c r="Y46">
        <f>'Other•Autre'!H31/1000</f>
        <v>0</v>
      </c>
      <c r="Z46">
        <f>'Other•Autre'!I31/1000</f>
        <v>0</v>
      </c>
      <c r="AA46">
        <f>'Other•Autre'!J31/1000</f>
        <v>0</v>
      </c>
      <c r="AB46">
        <f>'Other•Autre'!K31/1000</f>
        <v>0</v>
      </c>
    </row>
    <row r="47" spans="2:28" x14ac:dyDescent="0.3">
      <c r="B47">
        <f t="shared" si="2"/>
        <v>0</v>
      </c>
      <c r="C47">
        <f t="shared" si="3"/>
        <v>0</v>
      </c>
      <c r="D47" t="s">
        <v>467</v>
      </c>
      <c r="E47" t="str">
        <f t="shared" si="4"/>
        <v>-</v>
      </c>
      <c r="F47" s="230"/>
      <c r="G47" s="230"/>
      <c r="H47" s="230"/>
      <c r="I47" t="s">
        <v>482</v>
      </c>
      <c r="J47" t="s">
        <v>478</v>
      </c>
      <c r="K47" t="s">
        <v>483</v>
      </c>
      <c r="L47" t="s">
        <v>433</v>
      </c>
      <c r="N47" t="s">
        <v>481</v>
      </c>
      <c r="O47" t="s">
        <v>474</v>
      </c>
      <c r="P47" t="s">
        <v>468</v>
      </c>
      <c r="Q47" t="s">
        <v>430</v>
      </c>
      <c r="R47" s="231">
        <f>'Other•Autre'!G34/1000</f>
        <v>0</v>
      </c>
      <c r="S47" s="231">
        <f>'Other•Autre'!H34/1000</f>
        <v>0</v>
      </c>
      <c r="T47" s="231">
        <f>'Other•Autre'!I34/1000</f>
        <v>0</v>
      </c>
      <c r="U47" s="231">
        <f>'Other•Autre'!J34/1000</f>
        <v>0</v>
      </c>
      <c r="V47" s="231">
        <f>'Other•Autre'!K34/1000</f>
        <v>0</v>
      </c>
      <c r="X47">
        <f>'Other•Autre'!G35/1000</f>
        <v>0</v>
      </c>
      <c r="Y47">
        <f>'Other•Autre'!H35/1000</f>
        <v>0</v>
      </c>
      <c r="Z47">
        <f>'Other•Autre'!I35/1000</f>
        <v>0</v>
      </c>
      <c r="AA47">
        <f>'Other•Autre'!J35/1000</f>
        <v>0</v>
      </c>
      <c r="AB47">
        <f>'Other•Autre'!K35/1000</f>
        <v>0</v>
      </c>
    </row>
    <row r="48" spans="2:28" x14ac:dyDescent="0.3">
      <c r="B48">
        <f t="shared" si="2"/>
        <v>0</v>
      </c>
      <c r="C48">
        <f t="shared" si="3"/>
        <v>0</v>
      </c>
      <c r="D48" t="s">
        <v>467</v>
      </c>
      <c r="E48" t="str">
        <f t="shared" si="4"/>
        <v>-</v>
      </c>
      <c r="F48" s="230"/>
      <c r="G48" s="230"/>
      <c r="H48" s="230"/>
      <c r="I48" t="s">
        <v>482</v>
      </c>
      <c r="J48" t="s">
        <v>478</v>
      </c>
      <c r="K48" t="s">
        <v>483</v>
      </c>
      <c r="L48" t="s">
        <v>433</v>
      </c>
      <c r="N48" t="s">
        <v>481</v>
      </c>
      <c r="O48" t="s">
        <v>474</v>
      </c>
      <c r="P48" t="s">
        <v>475</v>
      </c>
      <c r="Q48" t="s">
        <v>430</v>
      </c>
      <c r="R48" s="231">
        <f>'Other•Autre'!G37/1000</f>
        <v>0</v>
      </c>
      <c r="S48" s="231">
        <f>'Other•Autre'!H37/1000</f>
        <v>0</v>
      </c>
      <c r="T48" s="231">
        <f>'Other•Autre'!I37/1000</f>
        <v>0</v>
      </c>
      <c r="U48" s="231">
        <f>'Other•Autre'!J37/1000</f>
        <v>0</v>
      </c>
      <c r="V48" s="231">
        <f>'Other•Autre'!K37/1000</f>
        <v>0</v>
      </c>
      <c r="X48">
        <f>'Other•Autre'!G38/1000</f>
        <v>0</v>
      </c>
      <c r="Y48">
        <f>'Other•Autre'!H38/1000</f>
        <v>0</v>
      </c>
      <c r="Z48">
        <f>'Other•Autre'!I38/1000</f>
        <v>0</v>
      </c>
      <c r="AA48">
        <f>'Other•Autre'!J38/1000</f>
        <v>0</v>
      </c>
      <c r="AB48">
        <f>'Other•Autre'!K38/1000</f>
        <v>0</v>
      </c>
    </row>
    <row r="49" spans="2:28" x14ac:dyDescent="0.3">
      <c r="B49">
        <f t="shared" si="2"/>
        <v>0</v>
      </c>
      <c r="C49">
        <f t="shared" si="3"/>
        <v>0</v>
      </c>
      <c r="D49" t="s">
        <v>467</v>
      </c>
      <c r="E49" t="str">
        <f t="shared" si="4"/>
        <v>-</v>
      </c>
      <c r="F49" s="230"/>
      <c r="G49" s="230"/>
      <c r="H49" s="230"/>
      <c r="I49" t="s">
        <v>482</v>
      </c>
      <c r="J49" t="s">
        <v>478</v>
      </c>
      <c r="K49" t="s">
        <v>483</v>
      </c>
      <c r="L49" t="s">
        <v>433</v>
      </c>
      <c r="N49" t="s">
        <v>481</v>
      </c>
      <c r="O49" t="s">
        <v>474</v>
      </c>
      <c r="P49" t="s">
        <v>476</v>
      </c>
      <c r="Q49" t="s">
        <v>430</v>
      </c>
      <c r="R49" s="231">
        <f>'Other•Autre'!G40/1000</f>
        <v>0</v>
      </c>
      <c r="S49" s="231">
        <f>'Other•Autre'!H40/1000</f>
        <v>0</v>
      </c>
      <c r="T49" s="231">
        <f>'Other•Autre'!I40/1000</f>
        <v>0</v>
      </c>
      <c r="U49" s="231">
        <f>'Other•Autre'!J40/1000</f>
        <v>0</v>
      </c>
      <c r="V49" s="231">
        <f>'Other•Autre'!K40/1000</f>
        <v>0</v>
      </c>
      <c r="X49">
        <f>'Other•Autre'!G41/1000</f>
        <v>0</v>
      </c>
      <c r="Y49">
        <f>'Other•Autre'!H41/1000</f>
        <v>0</v>
      </c>
      <c r="Z49">
        <f>'Other•Autre'!I41/1000</f>
        <v>0</v>
      </c>
      <c r="AA49">
        <f>'Other•Autre'!J41/1000</f>
        <v>0</v>
      </c>
      <c r="AB49">
        <f>'Other•Autre'!K41/1000</f>
        <v>0</v>
      </c>
    </row>
    <row r="57" spans="2:28" s="216" customFormat="1" x14ac:dyDescent="0.3"/>
    <row r="59" spans="2:28" x14ac:dyDescent="0.3">
      <c r="B59" t="s">
        <v>484</v>
      </c>
    </row>
    <row r="61" spans="2:28" x14ac:dyDescent="0.3">
      <c r="B61" t="s">
        <v>450</v>
      </c>
      <c r="C61" t="s">
        <v>485</v>
      </c>
      <c r="D61" t="s">
        <v>486</v>
      </c>
      <c r="E61">
        <v>2023</v>
      </c>
      <c r="F61">
        <v>2024</v>
      </c>
      <c r="G61">
        <v>2025</v>
      </c>
      <c r="H61">
        <v>2025</v>
      </c>
      <c r="I61">
        <v>2026</v>
      </c>
      <c r="J61">
        <v>2023</v>
      </c>
      <c r="K61">
        <v>2024</v>
      </c>
      <c r="L61">
        <v>2025</v>
      </c>
      <c r="M61">
        <v>2025</v>
      </c>
      <c r="N61">
        <v>2026</v>
      </c>
    </row>
    <row r="62" spans="2:28" x14ac:dyDescent="0.3">
      <c r="B62">
        <f>B22</f>
        <v>0</v>
      </c>
      <c r="C62" s="227" t="s">
        <v>487</v>
      </c>
      <c r="D62" s="227" t="s">
        <v>430</v>
      </c>
      <c r="E62">
        <f>'Invent•Stock'!G38/1000</f>
        <v>0</v>
      </c>
      <c r="F62">
        <f>'Invent•Stock'!H38/1000</f>
        <v>0</v>
      </c>
      <c r="G62">
        <f>'Invent•Stock'!I38/1000</f>
        <v>0</v>
      </c>
      <c r="H62">
        <f>'Invent•Stock'!J38/1000</f>
        <v>0</v>
      </c>
      <c r="I62">
        <f>'Invent•Stock'!K38/1000</f>
        <v>0</v>
      </c>
      <c r="J62">
        <f>'Invent•Stock'!G39/1000</f>
        <v>0</v>
      </c>
      <c r="K62">
        <f>'Invent•Stock'!H39/1000</f>
        <v>0</v>
      </c>
      <c r="L62">
        <f>'Invent•Stock'!I39/1000</f>
        <v>0</v>
      </c>
      <c r="M62">
        <f>'Invent•Stock'!J39/1000</f>
        <v>0</v>
      </c>
      <c r="N62">
        <f>'Invent•Stock'!K39/1000</f>
        <v>0</v>
      </c>
    </row>
  </sheetData>
  <sheetProtection algorithmName="SHA-512" hashValue="3GihdBBjbViPfzOOGsY8b1XckDrSy6GVWwx+2BegG2ceYXQS2ZcaUdealNirlZlmG7drFBFFz5thwT9yccq0EA==" saltValue="r3j6+uf58D4Wst2NUSEglg=="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4">
    <tabColor rgb="FF00B0F0"/>
    <pageSetUpPr fitToPage="1"/>
  </sheetPr>
  <dimension ref="A1:R52"/>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9.44140625" style="74" customWidth="1"/>
    <col min="18" max="18" width="10.109375" style="8" customWidth="1"/>
    <col min="19" max="16384" width="9.44140625" style="74"/>
  </cols>
  <sheetData>
    <row r="1" spans="1:18" x14ac:dyDescent="0.3">
      <c r="O1" s="74" t="s">
        <v>337</v>
      </c>
      <c r="P1" s="74" t="s">
        <v>337</v>
      </c>
    </row>
    <row r="2" spans="1:18" x14ac:dyDescent="0.3">
      <c r="B2" s="10" t="s">
        <v>46</v>
      </c>
      <c r="C2" s="10"/>
      <c r="D2" s="10"/>
      <c r="O2" s="9" t="s">
        <v>70</v>
      </c>
      <c r="P2" s="9" t="s">
        <v>83</v>
      </c>
    </row>
    <row r="3" spans="1:18" x14ac:dyDescent="0.3">
      <c r="B3" s="12"/>
      <c r="C3" s="12"/>
      <c r="D3" s="12"/>
      <c r="O3" s="2"/>
      <c r="P3" s="31"/>
    </row>
    <row r="4" spans="1:18" s="2" customFormat="1" x14ac:dyDescent="0.3">
      <c r="A4" s="4"/>
      <c r="B4" s="326" t="str">
        <f>IF(Intro!$G$21="English",O4,P4)</f>
        <v>IMPORTERS' QUESTIONNAIRE</v>
      </c>
      <c r="C4" s="326"/>
      <c r="D4" s="326"/>
      <c r="E4" s="326"/>
      <c r="F4" s="326"/>
      <c r="G4" s="326"/>
      <c r="H4" s="326"/>
      <c r="I4" s="326"/>
      <c r="J4" s="326"/>
      <c r="K4" s="326"/>
      <c r="L4" s="326"/>
      <c r="M4" s="5"/>
      <c r="N4" s="5"/>
      <c r="O4" s="20" t="s">
        <v>234</v>
      </c>
      <c r="P4" s="8" t="s">
        <v>235</v>
      </c>
    </row>
    <row r="5" spans="1:18" s="2" customFormat="1" x14ac:dyDescent="0.3">
      <c r="A5" s="4"/>
      <c r="B5" s="326" t="str">
        <f>Variables!B2</f>
        <v>RR-2025-008</v>
      </c>
      <c r="C5" s="326"/>
      <c r="D5" s="326"/>
      <c r="E5" s="326"/>
      <c r="F5" s="326"/>
      <c r="G5" s="326"/>
      <c r="H5" s="326"/>
      <c r="I5" s="326"/>
      <c r="J5" s="326"/>
      <c r="K5" s="326"/>
      <c r="L5" s="326"/>
      <c r="M5" s="5"/>
      <c r="N5" s="5"/>
      <c r="O5" s="20"/>
      <c r="P5" s="8"/>
    </row>
    <row r="6" spans="1:18" s="6" customFormat="1" x14ac:dyDescent="0.3">
      <c r="A6" s="4"/>
      <c r="B6" s="326" t="str">
        <f>UPPER(IF(Intro!$G$21="English",Variables!B3,Variables!C3))</f>
        <v>PHOTOVOLTAIC MODULES AND LAMINATES</v>
      </c>
      <c r="C6" s="326"/>
      <c r="D6" s="326"/>
      <c r="E6" s="326"/>
      <c r="F6" s="326"/>
      <c r="G6" s="326"/>
      <c r="H6" s="326"/>
      <c r="I6" s="326"/>
      <c r="J6" s="326"/>
      <c r="K6" s="326"/>
      <c r="L6" s="326"/>
      <c r="M6" s="20"/>
      <c r="N6" s="20"/>
      <c r="O6" s="15"/>
      <c r="P6" s="25"/>
      <c r="R6" s="20"/>
    </row>
    <row r="7" spans="1:18" s="6" customFormat="1" x14ac:dyDescent="0.3">
      <c r="A7" s="4"/>
      <c r="B7" s="14"/>
      <c r="C7" s="14"/>
      <c r="D7" s="14"/>
      <c r="E7" s="3"/>
      <c r="F7" s="3"/>
      <c r="G7" s="3"/>
      <c r="H7" s="3"/>
      <c r="I7" s="3"/>
      <c r="J7" s="3"/>
      <c r="K7" s="3"/>
      <c r="L7" s="3"/>
      <c r="O7" s="15"/>
      <c r="P7" s="25"/>
      <c r="R7" s="20"/>
    </row>
    <row r="8" spans="1:18" s="2" customFormat="1" x14ac:dyDescent="0.3">
      <c r="A8" s="4"/>
      <c r="B8" s="251" t="str">
        <f>IF(Intro!$G$21="English",O8,P8)</f>
        <v>QUESTIONNAIRE OUTLINE</v>
      </c>
      <c r="C8" s="252"/>
      <c r="D8" s="252" t="str">
        <f>UPPER(IF(Intro!$G$21="English",P8,Q8))</f>
        <v>APERÇU DU QUESTIONNAIRE</v>
      </c>
      <c r="E8" s="252" t="str">
        <f>UPPER(IF(Intro!$G$21="English",Q8,R8))</f>
        <v/>
      </c>
      <c r="F8" s="252" t="str">
        <f>UPPER(IF(Intro!$G$21="English",R8,S8))</f>
        <v/>
      </c>
      <c r="G8" s="252" t="str">
        <f>UPPER(IF(Intro!$G$21="English",S8,T8))</f>
        <v/>
      </c>
      <c r="H8" s="252" t="str">
        <f>UPPER(IF(Intro!$G$21="English",T8,U8))</f>
        <v/>
      </c>
      <c r="I8" s="252" t="str">
        <f>UPPER(IF(Intro!$G$21="English",U8,V8))</f>
        <v/>
      </c>
      <c r="J8" s="252" t="str">
        <f>UPPER(IF(Intro!$G$21="English",V8,W8))</f>
        <v/>
      </c>
      <c r="K8" s="252" t="str">
        <f>UPPER(IF(Intro!$G$21="English",W8,X8))</f>
        <v/>
      </c>
      <c r="L8" s="253" t="str">
        <f>UPPER(IF(Intro!$G$21="English",X8,Y8))</f>
        <v/>
      </c>
      <c r="M8" s="6"/>
      <c r="N8" s="5"/>
      <c r="O8" s="79" t="s">
        <v>236</v>
      </c>
      <c r="P8" s="79" t="s">
        <v>237</v>
      </c>
    </row>
    <row r="9" spans="1:18" x14ac:dyDescent="0.3">
      <c r="B9" s="16"/>
      <c r="C9" s="26"/>
      <c r="D9" s="26"/>
      <c r="E9" s="27"/>
      <c r="F9" s="27"/>
      <c r="G9" s="27"/>
      <c r="H9" s="27"/>
      <c r="I9" s="27"/>
      <c r="J9" s="27"/>
      <c r="K9" s="27"/>
      <c r="L9" s="17"/>
      <c r="M9" s="74"/>
    </row>
    <row r="10" spans="1:18" s="28" customFormat="1" x14ac:dyDescent="0.3">
      <c r="A10" s="110"/>
      <c r="B10" s="254" t="str">
        <f>IF(Intro!$G$21="English",O10,P10)</f>
        <v xml:space="preserve">This questionnaire is divided into two parts:
</v>
      </c>
      <c r="C10" s="255"/>
      <c r="D10" s="255"/>
      <c r="E10" s="255"/>
      <c r="F10" s="255"/>
      <c r="G10" s="255"/>
      <c r="H10" s="255"/>
      <c r="I10" s="255"/>
      <c r="J10" s="255"/>
      <c r="K10" s="255"/>
      <c r="L10" s="256"/>
      <c r="O10" s="74" t="s">
        <v>87</v>
      </c>
      <c r="P10" s="74" t="s">
        <v>88</v>
      </c>
      <c r="R10" s="111"/>
    </row>
    <row r="11" spans="1:18" s="28" customFormat="1" x14ac:dyDescent="0.3">
      <c r="A11" s="110"/>
      <c r="B11" s="95"/>
      <c r="C11" s="96"/>
      <c r="D11" s="96"/>
      <c r="E11" s="96"/>
      <c r="F11" s="96"/>
      <c r="G11" s="96"/>
      <c r="H11" s="96"/>
      <c r="I11" s="96"/>
      <c r="J11" s="96"/>
      <c r="K11" s="96"/>
      <c r="L11" s="97"/>
      <c r="O11" s="74"/>
      <c r="P11" s="74"/>
      <c r="R11" s="111"/>
    </row>
    <row r="12" spans="1:18" s="28" customFormat="1" x14ac:dyDescent="0.3">
      <c r="A12" s="110"/>
      <c r="B12" s="254" t="str">
        <f>IF(Intro!$G$21="English",O12,P12)</f>
        <v xml:space="preserve">PART I (Blue Tabs) - Information requested in this part is public. Requests to treat any of this information as confidential must be fully justified in writing and accompanied by a redacted version for the public record.
</v>
      </c>
      <c r="C12" s="255"/>
      <c r="D12" s="255"/>
      <c r="E12" s="255"/>
      <c r="F12" s="255"/>
      <c r="G12" s="255"/>
      <c r="H12" s="255"/>
      <c r="I12" s="255"/>
      <c r="J12" s="255"/>
      <c r="K12" s="255"/>
      <c r="L12" s="256"/>
      <c r="O12" s="74" t="s">
        <v>89</v>
      </c>
      <c r="P12" s="74" t="s">
        <v>90</v>
      </c>
      <c r="R12" s="111"/>
    </row>
    <row r="13" spans="1:18" s="28" customFormat="1" x14ac:dyDescent="0.3">
      <c r="A13" s="110"/>
      <c r="B13" s="254"/>
      <c r="C13" s="255"/>
      <c r="D13" s="255"/>
      <c r="E13" s="255"/>
      <c r="F13" s="255"/>
      <c r="G13" s="255"/>
      <c r="H13" s="255"/>
      <c r="I13" s="255"/>
      <c r="J13" s="255"/>
      <c r="K13" s="255"/>
      <c r="L13" s="256"/>
      <c r="O13" s="74"/>
      <c r="P13" s="74"/>
      <c r="R13" s="111"/>
    </row>
    <row r="14" spans="1:18" s="28" customFormat="1" x14ac:dyDescent="0.3">
      <c r="A14" s="110"/>
      <c r="B14" s="95"/>
      <c r="C14" s="96"/>
      <c r="D14" s="96"/>
      <c r="E14" s="96"/>
      <c r="F14" s="96"/>
      <c r="G14" s="96"/>
      <c r="H14" s="96"/>
      <c r="I14" s="96"/>
      <c r="J14" s="96"/>
      <c r="K14" s="96"/>
      <c r="L14" s="97"/>
      <c r="O14" s="74"/>
      <c r="P14" s="74"/>
      <c r="R14" s="111"/>
    </row>
    <row r="15" spans="1:18" s="28" customFormat="1" x14ac:dyDescent="0.3">
      <c r="A15" s="110"/>
      <c r="B15" s="254"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55"/>
      <c r="D15" s="255"/>
      <c r="E15" s="255"/>
      <c r="F15" s="255"/>
      <c r="G15" s="255"/>
      <c r="H15" s="255"/>
      <c r="I15" s="255"/>
      <c r="J15" s="255"/>
      <c r="K15" s="255"/>
      <c r="L15" s="256"/>
      <c r="O15" s="74" t="s">
        <v>91</v>
      </c>
      <c r="P15" s="74" t="s">
        <v>92</v>
      </c>
      <c r="R15" s="111"/>
    </row>
    <row r="16" spans="1:18" s="28" customFormat="1" x14ac:dyDescent="0.3">
      <c r="A16" s="110"/>
      <c r="B16" s="254"/>
      <c r="C16" s="255"/>
      <c r="D16" s="255"/>
      <c r="E16" s="255"/>
      <c r="F16" s="255"/>
      <c r="G16" s="255"/>
      <c r="H16" s="255"/>
      <c r="I16" s="255"/>
      <c r="J16" s="255"/>
      <c r="K16" s="255"/>
      <c r="L16" s="256"/>
      <c r="O16" s="74"/>
      <c r="P16" s="74"/>
      <c r="R16" s="111"/>
    </row>
    <row r="17" spans="1:18" s="28" customFormat="1" x14ac:dyDescent="0.3">
      <c r="A17" s="110"/>
      <c r="B17" s="112"/>
      <c r="C17" s="113"/>
      <c r="D17" s="113"/>
      <c r="E17" s="113"/>
      <c r="F17" s="113"/>
      <c r="G17" s="113"/>
      <c r="H17" s="113"/>
      <c r="I17" s="113"/>
      <c r="J17" s="113"/>
      <c r="K17" s="113"/>
      <c r="L17" s="114"/>
      <c r="O17" s="74"/>
      <c r="P17" s="74"/>
      <c r="R17" s="111"/>
    </row>
    <row r="18" spans="1:18" s="6" customFormat="1" x14ac:dyDescent="0.3">
      <c r="A18" s="4"/>
      <c r="B18" s="14"/>
      <c r="C18" s="14"/>
      <c r="D18" s="14"/>
      <c r="E18" s="3"/>
      <c r="F18" s="3"/>
      <c r="G18" s="3"/>
      <c r="H18" s="3"/>
      <c r="I18" s="3"/>
      <c r="J18" s="3"/>
      <c r="K18" s="3"/>
      <c r="L18" s="3"/>
      <c r="O18" s="15"/>
      <c r="P18" s="25"/>
      <c r="R18" s="20"/>
    </row>
    <row r="19" spans="1:18" s="2" customFormat="1" hidden="1" x14ac:dyDescent="0.3">
      <c r="A19" s="4"/>
      <c r="B19" s="251" t="str">
        <f>IF(Intro!$G$21="English",O19,P19)</f>
        <v>ADDITIONAL PRODUCT INFORMATION</v>
      </c>
      <c r="C19" s="252"/>
      <c r="D19" s="252" t="str">
        <f>UPPER(IF(Intro!$G$21="English",P19,Q19))</f>
        <v>RENSEIGNEMENTS ADDITIONNELS SUR LE PRODUIT</v>
      </c>
      <c r="E19" s="252" t="str">
        <f>UPPER(IF(Intro!$G$21="English",Q19,R19))</f>
        <v/>
      </c>
      <c r="F19" s="252" t="str">
        <f>UPPER(IF(Intro!$G$21="English",R19,S19))</f>
        <v/>
      </c>
      <c r="G19" s="252" t="str">
        <f>UPPER(IF(Intro!$G$21="English",S19,T19))</f>
        <v/>
      </c>
      <c r="H19" s="252" t="str">
        <f>UPPER(IF(Intro!$G$21="English",T19,U19))</f>
        <v/>
      </c>
      <c r="I19" s="252" t="str">
        <f>UPPER(IF(Intro!$G$21="English",U19,V19))</f>
        <v/>
      </c>
      <c r="J19" s="252" t="str">
        <f>UPPER(IF(Intro!$G$21="English",V19,W19))</f>
        <v/>
      </c>
      <c r="K19" s="252" t="str">
        <f>UPPER(IF(Intro!$G$21="English",W19,X19))</f>
        <v/>
      </c>
      <c r="L19" s="253" t="str">
        <f>UPPER(IF(Intro!$G$21="English",X19,Y19))</f>
        <v/>
      </c>
      <c r="M19" s="6"/>
      <c r="N19" s="5"/>
      <c r="O19" s="80" t="s">
        <v>238</v>
      </c>
      <c r="P19" s="80" t="s">
        <v>239</v>
      </c>
    </row>
    <row r="20" spans="1:18" hidden="1" x14ac:dyDescent="0.3">
      <c r="B20" s="16"/>
      <c r="C20" s="26"/>
      <c r="D20" s="26"/>
      <c r="E20" s="27"/>
      <c r="F20" s="27"/>
      <c r="G20" s="27"/>
      <c r="H20" s="27"/>
      <c r="I20" s="27"/>
      <c r="J20" s="27"/>
      <c r="K20" s="27"/>
      <c r="L20" s="17"/>
      <c r="M20" s="74"/>
    </row>
    <row r="21" spans="1:18" s="28" customFormat="1" ht="14.1" hidden="1" customHeight="1" x14ac:dyDescent="0.3">
      <c r="A21" s="110"/>
      <c r="B21" s="346" t="str">
        <f>IF(Intro!$G$21="English",HYPERLINK(Variables!B17),HYPERLINK(Variables!C17))</f>
        <v>https://www.cbsa-asfc.gc.ca/sima-lmsi/mif-mev/mif-mev-stats-eng.html#sml</v>
      </c>
      <c r="C21" s="347"/>
      <c r="D21" s="347"/>
      <c r="E21" s="347"/>
      <c r="F21" s="347"/>
      <c r="G21" s="347"/>
      <c r="H21" s="347"/>
      <c r="I21" s="347"/>
      <c r="J21" s="347"/>
      <c r="K21" s="347"/>
      <c r="L21" s="348"/>
      <c r="O21" s="74"/>
      <c r="P21" s="30"/>
      <c r="R21" s="111"/>
    </row>
    <row r="22" spans="1:18" s="28" customFormat="1" hidden="1" x14ac:dyDescent="0.3">
      <c r="A22" s="110"/>
      <c r="B22" s="112"/>
      <c r="C22" s="113"/>
      <c r="D22" s="113"/>
      <c r="E22" s="113"/>
      <c r="F22" s="113"/>
      <c r="G22" s="113"/>
      <c r="H22" s="113"/>
      <c r="I22" s="113"/>
      <c r="J22" s="113"/>
      <c r="K22" s="113"/>
      <c r="L22" s="114"/>
      <c r="O22" s="74"/>
      <c r="P22" s="74"/>
      <c r="R22" s="111"/>
    </row>
    <row r="23" spans="1:18" s="6" customFormat="1" hidden="1" x14ac:dyDescent="0.3">
      <c r="A23" s="4"/>
      <c r="B23" s="14"/>
      <c r="C23" s="14"/>
      <c r="D23" s="14"/>
      <c r="E23" s="3"/>
      <c r="F23" s="3"/>
      <c r="G23" s="3"/>
      <c r="H23" s="3"/>
      <c r="I23" s="3"/>
      <c r="J23" s="3"/>
      <c r="K23" s="3"/>
      <c r="L23" s="3"/>
      <c r="O23" s="15"/>
      <c r="P23" s="25"/>
      <c r="R23" s="20"/>
    </row>
    <row r="24" spans="1:18" s="2" customFormat="1" hidden="1" x14ac:dyDescent="0.3">
      <c r="A24" s="4"/>
      <c r="B24" s="251" t="str">
        <f>IF(Intro!$G$21="English",O24,P24)</f>
        <v>CUSTOMS TARIFF</v>
      </c>
      <c r="C24" s="252"/>
      <c r="D24" s="252" t="str">
        <f>UPPER(IF(Intro!$G$21="English",P24,Q24))</f>
        <v>TARIF DES DOUANES</v>
      </c>
      <c r="E24" s="252" t="str">
        <f>UPPER(IF(Intro!$G$21="English",Q24,R24))</f>
        <v/>
      </c>
      <c r="F24" s="252" t="str">
        <f>UPPER(IF(Intro!$G$21="English",R24,S24))</f>
        <v/>
      </c>
      <c r="G24" s="252" t="str">
        <f>UPPER(IF(Intro!$G$21="English",S24,T24))</f>
        <v/>
      </c>
      <c r="H24" s="252" t="str">
        <f>UPPER(IF(Intro!$G$21="English",T24,U24))</f>
        <v/>
      </c>
      <c r="I24" s="252" t="str">
        <f>UPPER(IF(Intro!$G$21="English",U24,V24))</f>
        <v/>
      </c>
      <c r="J24" s="252" t="str">
        <f>UPPER(IF(Intro!$G$21="English",V24,W24))</f>
        <v/>
      </c>
      <c r="K24" s="252" t="str">
        <f>UPPER(IF(Intro!$G$21="English",W24,X24))</f>
        <v/>
      </c>
      <c r="L24" s="253" t="str">
        <f>UPPER(IF(Intro!$G$21="English",X24,Y24))</f>
        <v/>
      </c>
      <c r="M24" s="6"/>
      <c r="N24" s="5"/>
      <c r="O24" s="20" t="s">
        <v>47</v>
      </c>
      <c r="P24" s="8" t="s">
        <v>48</v>
      </c>
    </row>
    <row r="25" spans="1:18" hidden="1" x14ac:dyDescent="0.3">
      <c r="B25" s="16"/>
      <c r="C25" s="26"/>
      <c r="D25" s="26"/>
      <c r="E25" s="27"/>
      <c r="F25" s="27"/>
      <c r="G25" s="27"/>
      <c r="H25" s="27"/>
      <c r="I25" s="27"/>
      <c r="J25" s="27"/>
      <c r="K25" s="27"/>
      <c r="L25" s="17"/>
      <c r="M25" s="74"/>
    </row>
    <row r="26" spans="1:18" s="28" customFormat="1" hidden="1" x14ac:dyDescent="0.3">
      <c r="A26" s="110"/>
      <c r="B26" s="284" t="str">
        <f>IF(Intro!$G$21="English",O26,P26)</f>
        <v>The goods are commonly classified in the Customs Tariff under the following Harmonized Commodity Description and Coding System (HS) numbers:</v>
      </c>
      <c r="C26" s="285"/>
      <c r="D26" s="285"/>
      <c r="E26" s="285"/>
      <c r="F26" s="285"/>
      <c r="G26" s="285"/>
      <c r="H26" s="285"/>
      <c r="I26" s="285"/>
      <c r="J26" s="285"/>
      <c r="K26" s="285"/>
      <c r="L26" s="338"/>
      <c r="O26" s="74" t="s">
        <v>354</v>
      </c>
      <c r="P26" s="74" t="s">
        <v>244</v>
      </c>
      <c r="R26" s="111"/>
    </row>
    <row r="27" spans="1:18" hidden="1" x14ac:dyDescent="0.3">
      <c r="B27" s="81"/>
      <c r="C27" s="34"/>
      <c r="D27" s="34"/>
      <c r="E27" s="34"/>
      <c r="F27" s="34"/>
      <c r="G27" s="34"/>
      <c r="H27" s="34"/>
      <c r="I27" s="34"/>
      <c r="J27" s="34"/>
      <c r="K27" s="34"/>
      <c r="L27" s="100"/>
      <c r="M27" s="74"/>
    </row>
    <row r="28" spans="1:18" s="28" customFormat="1" hidden="1" x14ac:dyDescent="0.3">
      <c r="A28" s="110"/>
      <c r="B28" s="284"/>
      <c r="C28" s="324"/>
      <c r="D28" s="362" t="str">
        <f>Variables!B20</f>
        <v>8541.42.00.00      8541.43.00.00</v>
      </c>
      <c r="E28" s="363"/>
      <c r="F28" s="363"/>
      <c r="G28" s="363"/>
      <c r="H28" s="363"/>
      <c r="I28" s="363"/>
      <c r="J28" s="364"/>
      <c r="K28" s="34"/>
      <c r="L28" s="100"/>
      <c r="O28" s="74" t="str">
        <f>"Prior to "&amp;Variables!B19&amp;":"</f>
        <v>Prior to :</v>
      </c>
      <c r="P28" s="74" t="str">
        <f>"Avant le "&amp;Variables!C19&amp;" :"</f>
        <v>Avant le  :</v>
      </c>
      <c r="R28" s="111"/>
    </row>
    <row r="29" spans="1:18" s="28" customFormat="1" hidden="1" x14ac:dyDescent="0.3">
      <c r="A29" s="110"/>
      <c r="B29" s="284"/>
      <c r="C29" s="324"/>
      <c r="D29" s="365"/>
      <c r="E29" s="261"/>
      <c r="F29" s="261"/>
      <c r="G29" s="261"/>
      <c r="H29" s="261"/>
      <c r="I29" s="261"/>
      <c r="J29" s="366"/>
      <c r="K29" s="34"/>
      <c r="L29" s="100"/>
      <c r="O29" s="74"/>
      <c r="P29" s="74"/>
      <c r="R29" s="111"/>
    </row>
    <row r="30" spans="1:18" s="28" customFormat="1" hidden="1" x14ac:dyDescent="0.3">
      <c r="A30" s="110"/>
      <c r="B30" s="284"/>
      <c r="C30" s="324"/>
      <c r="D30" s="365"/>
      <c r="E30" s="261"/>
      <c r="F30" s="261"/>
      <c r="G30" s="261"/>
      <c r="H30" s="261"/>
      <c r="I30" s="261"/>
      <c r="J30" s="366"/>
      <c r="K30" s="34"/>
      <c r="L30" s="100"/>
      <c r="P30" s="74"/>
      <c r="R30" s="111"/>
    </row>
    <row r="31" spans="1:18" s="28" customFormat="1" hidden="1" x14ac:dyDescent="0.3">
      <c r="A31" s="110"/>
      <c r="B31" s="284"/>
      <c r="C31" s="324"/>
      <c r="D31" s="367"/>
      <c r="E31" s="368"/>
      <c r="F31" s="368"/>
      <c r="G31" s="368"/>
      <c r="H31" s="368"/>
      <c r="I31" s="368"/>
      <c r="J31" s="369"/>
      <c r="K31" s="34"/>
      <c r="L31" s="100"/>
      <c r="O31" s="74"/>
      <c r="P31" s="74"/>
      <c r="R31" s="111"/>
    </row>
    <row r="32" spans="1:18" hidden="1" x14ac:dyDescent="0.3">
      <c r="B32" s="81"/>
      <c r="C32" s="34"/>
      <c r="D32" s="34"/>
      <c r="E32" s="34"/>
      <c r="F32" s="34"/>
      <c r="G32" s="34"/>
      <c r="H32" s="34"/>
      <c r="I32" s="34"/>
      <c r="J32" s="34"/>
      <c r="K32" s="34"/>
      <c r="L32" s="100"/>
      <c r="M32" s="74"/>
    </row>
    <row r="33" spans="1:18" s="28" customFormat="1" hidden="1" x14ac:dyDescent="0.3">
      <c r="A33" s="110"/>
      <c r="B33" s="93"/>
      <c r="C33" s="94"/>
      <c r="D33" s="196"/>
      <c r="E33" s="196"/>
      <c r="F33" s="196"/>
      <c r="G33" s="196"/>
      <c r="H33" s="196"/>
      <c r="I33" s="196"/>
      <c r="J33" s="196"/>
      <c r="K33" s="34"/>
      <c r="L33" s="100"/>
      <c r="O33" s="35"/>
      <c r="P33" s="29"/>
    </row>
    <row r="34" spans="1:18" s="28" customFormat="1" hidden="1" x14ac:dyDescent="0.3">
      <c r="A34" s="110"/>
      <c r="B34" s="284" t="str">
        <f>IF(Intro!$G$21="English",O34,P34)</f>
        <v>These tariff classification numbers may include other products than the goods, and the goods may also fall under additional tariff classification numbers.</v>
      </c>
      <c r="C34" s="285"/>
      <c r="D34" s="285"/>
      <c r="E34" s="285"/>
      <c r="F34" s="285"/>
      <c r="G34" s="285"/>
      <c r="H34" s="285"/>
      <c r="I34" s="285"/>
      <c r="J34" s="285"/>
      <c r="K34" s="285"/>
      <c r="L34" s="338"/>
      <c r="O34" s="74" t="s">
        <v>361</v>
      </c>
      <c r="P34" s="74" t="s">
        <v>362</v>
      </c>
    </row>
    <row r="35" spans="1:18" s="28" customFormat="1" hidden="1" x14ac:dyDescent="0.3">
      <c r="A35" s="110"/>
      <c r="B35" s="112"/>
      <c r="C35" s="113"/>
      <c r="D35" s="113"/>
      <c r="E35" s="113"/>
      <c r="F35" s="113"/>
      <c r="G35" s="113"/>
      <c r="H35" s="113"/>
      <c r="I35" s="113"/>
      <c r="J35" s="113"/>
      <c r="K35" s="113"/>
      <c r="L35" s="114"/>
      <c r="O35" s="74"/>
      <c r="P35" s="74"/>
      <c r="R35" s="111"/>
    </row>
    <row r="36" spans="1:18" s="6" customFormat="1" x14ac:dyDescent="0.3">
      <c r="A36" s="4"/>
      <c r="B36" s="14"/>
      <c r="C36" s="14"/>
      <c r="D36" s="14"/>
      <c r="E36" s="3"/>
      <c r="F36" s="3"/>
      <c r="G36" s="3"/>
      <c r="H36" s="3"/>
      <c r="I36" s="3"/>
      <c r="J36" s="3"/>
      <c r="K36" s="3"/>
      <c r="L36" s="3"/>
      <c r="O36" s="15"/>
      <c r="P36" s="25"/>
      <c r="R36" s="20"/>
    </row>
    <row r="37" spans="1:18" s="2" customFormat="1" x14ac:dyDescent="0.3">
      <c r="A37" s="4"/>
      <c r="B37" s="251" t="str">
        <f>IF(Intro!$G$21="English",O37,P37)</f>
        <v>GLOSSARY</v>
      </c>
      <c r="C37" s="252"/>
      <c r="D37" s="252" t="s">
        <v>148</v>
      </c>
      <c r="E37" s="252" t="s">
        <v>149</v>
      </c>
      <c r="F37" s="252" t="s">
        <v>149</v>
      </c>
      <c r="G37" s="252" t="s">
        <v>149</v>
      </c>
      <c r="H37" s="252" t="s">
        <v>149</v>
      </c>
      <c r="I37" s="252" t="s">
        <v>149</v>
      </c>
      <c r="J37" s="252" t="s">
        <v>149</v>
      </c>
      <c r="K37" s="252" t="s">
        <v>149</v>
      </c>
      <c r="L37" s="253" t="s">
        <v>149</v>
      </c>
      <c r="M37" s="6"/>
      <c r="N37" s="5"/>
      <c r="O37" s="80" t="s">
        <v>243</v>
      </c>
      <c r="P37" s="80" t="s">
        <v>148</v>
      </c>
    </row>
    <row r="38" spans="1:18" s="2" customFormat="1" x14ac:dyDescent="0.3">
      <c r="A38" s="4"/>
      <c r="B38" s="342" t="str">
        <f>IF(Intro!$G$21="English",O38,P38)</f>
        <v>Delivery costs</v>
      </c>
      <c r="C38" s="343"/>
      <c r="D38" s="344" t="str">
        <f>IF(Intro!$G$21="English",O39,P39)</f>
        <v>The costs of freight, handling, and insurance to your Canadian warehouse and, where applicable, all import costs such as customs and other duties (including anti-dumping and countervailing duties), brokerage fees and surcharges.</v>
      </c>
      <c r="E38" s="344"/>
      <c r="F38" s="344"/>
      <c r="G38" s="344"/>
      <c r="H38" s="344"/>
      <c r="I38" s="344"/>
      <c r="J38" s="344"/>
      <c r="K38" s="344"/>
      <c r="L38" s="345"/>
      <c r="M38" s="6"/>
      <c r="N38" s="5"/>
      <c r="O38" s="74" t="s">
        <v>339</v>
      </c>
      <c r="P38" s="74" t="s">
        <v>340</v>
      </c>
    </row>
    <row r="39" spans="1:18" s="2" customFormat="1" x14ac:dyDescent="0.3">
      <c r="A39" s="4"/>
      <c r="B39" s="342"/>
      <c r="C39" s="343"/>
      <c r="D39" s="344"/>
      <c r="E39" s="344"/>
      <c r="F39" s="344"/>
      <c r="G39" s="344"/>
      <c r="H39" s="344"/>
      <c r="I39" s="344"/>
      <c r="J39" s="344"/>
      <c r="K39" s="344"/>
      <c r="L39" s="345"/>
      <c r="M39" s="6"/>
      <c r="N39" s="5"/>
      <c r="O39" s="74" t="s">
        <v>342</v>
      </c>
      <c r="P39" s="8" t="s">
        <v>343</v>
      </c>
    </row>
    <row r="40" spans="1:18" s="2" customFormat="1" x14ac:dyDescent="0.3">
      <c r="A40" s="4"/>
      <c r="B40" s="349"/>
      <c r="C40" s="350"/>
      <c r="D40" s="351"/>
      <c r="E40" s="351"/>
      <c r="F40" s="351"/>
      <c r="G40" s="351"/>
      <c r="H40" s="351"/>
      <c r="I40" s="351"/>
      <c r="J40" s="351"/>
      <c r="K40" s="351"/>
      <c r="L40" s="352"/>
      <c r="M40" s="6"/>
      <c r="N40" s="5"/>
      <c r="O40" s="80"/>
      <c r="P40" s="80"/>
    </row>
    <row r="41" spans="1:18" s="28" customFormat="1" x14ac:dyDescent="0.3">
      <c r="A41" s="110"/>
      <c r="B41" s="342" t="str">
        <f>IF(Intro!$G$21="English",O41,P41)</f>
        <v>Net delivered purchase value (laid-in cost)</v>
      </c>
      <c r="C41" s="343"/>
      <c r="D41" s="344" t="str">
        <f>IF(Intro!$G$21="English",O42,P42)</f>
        <v>The value of your purchases net of all discounts (cash, quantity or deferred), allowances, taxes, rebates and incentives, whether or not shown on the invoice. It includes delivery costs (freight, handling, and insurance) to your Canadian warehouse and, where applicable, all import costs such as customs and other duties (including anti-dumping and countervailing duties), brokerage fees and surcharges.</v>
      </c>
      <c r="E41" s="344"/>
      <c r="F41" s="344"/>
      <c r="G41" s="344"/>
      <c r="H41" s="344"/>
      <c r="I41" s="344"/>
      <c r="J41" s="344"/>
      <c r="K41" s="344"/>
      <c r="L41" s="345"/>
      <c r="O41" s="74" t="s">
        <v>143</v>
      </c>
      <c r="P41" s="74" t="s">
        <v>312</v>
      </c>
      <c r="Q41" s="74"/>
      <c r="R41" s="8"/>
    </row>
    <row r="42" spans="1:18" s="28" customFormat="1" x14ac:dyDescent="0.3">
      <c r="A42" s="110"/>
      <c r="B42" s="342"/>
      <c r="C42" s="343"/>
      <c r="D42" s="344"/>
      <c r="E42" s="344"/>
      <c r="F42" s="344"/>
      <c r="G42" s="344"/>
      <c r="H42" s="344"/>
      <c r="I42" s="344"/>
      <c r="J42" s="344"/>
      <c r="K42" s="344"/>
      <c r="L42" s="345"/>
      <c r="O42" s="74" t="s">
        <v>251</v>
      </c>
      <c r="P42" s="8" t="s">
        <v>252</v>
      </c>
      <c r="Q42" s="74"/>
      <c r="R42" s="8"/>
    </row>
    <row r="43" spans="1:18" s="28" customFormat="1" x14ac:dyDescent="0.3">
      <c r="A43" s="110"/>
      <c r="B43" s="342"/>
      <c r="C43" s="343"/>
      <c r="D43" s="344"/>
      <c r="E43" s="344"/>
      <c r="F43" s="344"/>
      <c r="G43" s="344"/>
      <c r="H43" s="344"/>
      <c r="I43" s="344"/>
      <c r="J43" s="344"/>
      <c r="K43" s="344"/>
      <c r="L43" s="345"/>
      <c r="O43" s="74"/>
      <c r="P43" s="8"/>
      <c r="Q43" s="74"/>
      <c r="R43" s="8"/>
    </row>
    <row r="44" spans="1:18" s="28" customFormat="1" x14ac:dyDescent="0.3">
      <c r="A44" s="110"/>
      <c r="B44" s="342"/>
      <c r="C44" s="343"/>
      <c r="D44" s="344"/>
      <c r="E44" s="344"/>
      <c r="F44" s="344"/>
      <c r="G44" s="344"/>
      <c r="H44" s="344"/>
      <c r="I44" s="344"/>
      <c r="J44" s="344"/>
      <c r="K44" s="344"/>
      <c r="L44" s="345"/>
      <c r="O44" s="74"/>
      <c r="P44" s="74"/>
      <c r="Q44" s="74"/>
      <c r="R44" s="8"/>
    </row>
    <row r="45" spans="1:18" s="28" customFormat="1" x14ac:dyDescent="0.3">
      <c r="A45" s="110"/>
      <c r="B45" s="342"/>
      <c r="C45" s="343"/>
      <c r="D45" s="344"/>
      <c r="E45" s="344"/>
      <c r="F45" s="344"/>
      <c r="G45" s="344"/>
      <c r="H45" s="344"/>
      <c r="I45" s="344"/>
      <c r="J45" s="344"/>
      <c r="K45" s="344"/>
      <c r="L45" s="345"/>
      <c r="O45" s="74"/>
      <c r="P45" s="74"/>
      <c r="Q45" s="74"/>
      <c r="R45" s="8"/>
    </row>
    <row r="46" spans="1:18" s="28" customFormat="1" x14ac:dyDescent="0.3">
      <c r="A46" s="110"/>
      <c r="B46" s="342" t="str">
        <f>IF(Intro!$G$21="English",O46,P46)</f>
        <v>Net delivered selling value</v>
      </c>
      <c r="C46" s="343"/>
      <c r="D46" s="344" t="str">
        <f>IF(Intro!$G$21="English",O47,P47)</f>
        <v>The value of your sales net of all discounts (cash, quantity or deferred), allowances, taxes, rebates and incentives, whether or not shown on the invoice. It includes all delivery costs.</v>
      </c>
      <c r="E46" s="344"/>
      <c r="F46" s="344"/>
      <c r="G46" s="344"/>
      <c r="H46" s="344"/>
      <c r="I46" s="344"/>
      <c r="J46" s="344"/>
      <c r="K46" s="344"/>
      <c r="L46" s="345"/>
      <c r="O46" s="74" t="s">
        <v>141</v>
      </c>
      <c r="P46" s="74" t="s">
        <v>142</v>
      </c>
      <c r="Q46" s="74"/>
      <c r="R46" s="8"/>
    </row>
    <row r="47" spans="1:18" s="28" customFormat="1" x14ac:dyDescent="0.3">
      <c r="A47" s="110"/>
      <c r="B47" s="342"/>
      <c r="C47" s="343"/>
      <c r="D47" s="344"/>
      <c r="E47" s="344"/>
      <c r="F47" s="344"/>
      <c r="G47" s="344"/>
      <c r="H47" s="344"/>
      <c r="I47" s="344"/>
      <c r="J47" s="344"/>
      <c r="K47" s="344"/>
      <c r="L47" s="345"/>
      <c r="O47" s="74" t="s">
        <v>341</v>
      </c>
      <c r="P47" s="8" t="s">
        <v>250</v>
      </c>
      <c r="Q47" s="74"/>
      <c r="R47" s="8"/>
    </row>
    <row r="48" spans="1:18" x14ac:dyDescent="0.3">
      <c r="B48" s="349"/>
      <c r="C48" s="350"/>
      <c r="D48" s="351"/>
      <c r="E48" s="351"/>
      <c r="F48" s="351"/>
      <c r="G48" s="351"/>
      <c r="H48" s="351"/>
      <c r="I48" s="351"/>
      <c r="J48" s="351"/>
      <c r="K48" s="351"/>
      <c r="L48" s="352"/>
    </row>
    <row r="49" spans="1:18" s="28" customFormat="1" x14ac:dyDescent="0.3">
      <c r="A49" s="110"/>
      <c r="B49" s="342" t="str">
        <f>IF(Intro!$G$21="English",O49,P49)</f>
        <v>Related firms</v>
      </c>
      <c r="C49" s="343"/>
      <c r="D49" s="357" t="str">
        <f>IF(Intro!$G$21="English",O50,P50)</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49" s="357"/>
      <c r="F49" s="357"/>
      <c r="G49" s="357"/>
      <c r="H49" s="357"/>
      <c r="I49" s="357"/>
      <c r="J49" s="357"/>
      <c r="K49" s="357"/>
      <c r="L49" s="358"/>
      <c r="O49" s="74" t="s">
        <v>275</v>
      </c>
      <c r="P49" s="74" t="s">
        <v>276</v>
      </c>
      <c r="Q49" s="74"/>
      <c r="R49" s="8"/>
    </row>
    <row r="50" spans="1:18" s="28" customFormat="1" x14ac:dyDescent="0.3">
      <c r="A50" s="110"/>
      <c r="B50" s="353"/>
      <c r="C50" s="354"/>
      <c r="D50" s="296"/>
      <c r="E50" s="296"/>
      <c r="F50" s="296"/>
      <c r="G50" s="296"/>
      <c r="H50" s="296"/>
      <c r="I50" s="296"/>
      <c r="J50" s="296"/>
      <c r="K50" s="296"/>
      <c r="L50" s="359"/>
      <c r="O50" s="74" t="s">
        <v>241</v>
      </c>
      <c r="P50" s="74" t="s">
        <v>242</v>
      </c>
      <c r="Q50" s="74"/>
      <c r="R50" s="8"/>
    </row>
    <row r="51" spans="1:18" s="28" customFormat="1" x14ac:dyDescent="0.3">
      <c r="A51" s="110"/>
      <c r="B51" s="342"/>
      <c r="C51" s="343"/>
      <c r="D51" s="357"/>
      <c r="E51" s="357"/>
      <c r="F51" s="357"/>
      <c r="G51" s="357"/>
      <c r="H51" s="357"/>
      <c r="I51" s="357"/>
      <c r="J51" s="357"/>
      <c r="K51" s="357"/>
      <c r="L51" s="358"/>
      <c r="O51" s="74"/>
      <c r="P51" s="74"/>
      <c r="Q51" s="74"/>
      <c r="R51" s="8"/>
    </row>
    <row r="52" spans="1:18" s="28" customFormat="1" x14ac:dyDescent="0.3">
      <c r="A52" s="110"/>
      <c r="B52" s="355"/>
      <c r="C52" s="356"/>
      <c r="D52" s="360"/>
      <c r="E52" s="360"/>
      <c r="F52" s="360"/>
      <c r="G52" s="360"/>
      <c r="H52" s="360"/>
      <c r="I52" s="360"/>
      <c r="J52" s="360"/>
      <c r="K52" s="360"/>
      <c r="L52" s="361"/>
      <c r="O52" s="74"/>
      <c r="P52" s="74"/>
      <c r="Q52" s="74"/>
      <c r="R52" s="8"/>
    </row>
  </sheetData>
  <sheetProtection algorithmName="SHA-512" hashValue="sXhPYC890CV35Wl3eZrZB5B+62VC4n+Z2EzYXz4yzxqqoEkKzXUXa6ZJjZBoo8L4uxB7ccwXHJSymW3ZHG3RsA==" saltValue="QvqDnV2c8FvsRXv+yjTa4Q==" spinCount="100000" sheet="1" objects="1" scenarios="1" selectLockedCells="1"/>
  <mergeCells count="23">
    <mergeCell ref="B49:C52"/>
    <mergeCell ref="D49:L52"/>
    <mergeCell ref="D28:J31"/>
    <mergeCell ref="B28:C31"/>
    <mergeCell ref="B46:C48"/>
    <mergeCell ref="D46:L48"/>
    <mergeCell ref="B37:L37"/>
    <mergeCell ref="B4:L4"/>
    <mergeCell ref="B5:L5"/>
    <mergeCell ref="B6:L6"/>
    <mergeCell ref="B41:C45"/>
    <mergeCell ref="D41:L45"/>
    <mergeCell ref="B8:L8"/>
    <mergeCell ref="B10:L10"/>
    <mergeCell ref="B19:L19"/>
    <mergeCell ref="B12:L13"/>
    <mergeCell ref="B15:L16"/>
    <mergeCell ref="B24:L24"/>
    <mergeCell ref="B26:L26"/>
    <mergeCell ref="B21:L21"/>
    <mergeCell ref="B38:C40"/>
    <mergeCell ref="D38:L40"/>
    <mergeCell ref="B34:L34"/>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5">
    <tabColor rgb="FF00B0F0"/>
    <pageSetUpPr fitToPage="1"/>
  </sheetPr>
  <dimension ref="A1:U394"/>
  <sheetViews>
    <sheetView showGridLines="0" zoomScaleNormal="100" zoomScaleSheetLayoutView="55"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18.109375" style="74" hidden="1" customWidth="1"/>
    <col min="18" max="19" width="9.44140625" style="74" customWidth="1"/>
    <col min="20" max="16384" width="9.44140625" style="74"/>
  </cols>
  <sheetData>
    <row r="1" spans="1:21" x14ac:dyDescent="0.3">
      <c r="O1" s="74" t="s">
        <v>337</v>
      </c>
      <c r="P1" s="74" t="s">
        <v>337</v>
      </c>
      <c r="Q1" s="9"/>
    </row>
    <row r="2" spans="1:21" x14ac:dyDescent="0.3">
      <c r="B2" s="10" t="s">
        <v>46</v>
      </c>
      <c r="C2" s="10"/>
      <c r="O2" s="9" t="s">
        <v>70</v>
      </c>
      <c r="P2" s="9" t="s">
        <v>83</v>
      </c>
    </row>
    <row r="3" spans="1:21" x14ac:dyDescent="0.3">
      <c r="B3" s="12"/>
      <c r="C3" s="12"/>
      <c r="O3" s="11"/>
      <c r="P3" s="11"/>
    </row>
    <row r="4" spans="1:21" s="2" customFormat="1" x14ac:dyDescent="0.3">
      <c r="A4" s="4"/>
      <c r="B4" s="405" t="str">
        <f>Info!B4</f>
        <v>IMPORTERS' QUESTIONNAIRE</v>
      </c>
      <c r="C4" s="405"/>
      <c r="D4" s="405"/>
      <c r="E4" s="405"/>
      <c r="F4" s="405"/>
      <c r="G4" s="405"/>
      <c r="H4" s="405"/>
      <c r="I4" s="405"/>
      <c r="J4" s="405"/>
      <c r="K4" s="405"/>
      <c r="L4" s="405"/>
      <c r="M4" s="5"/>
      <c r="N4" s="5"/>
      <c r="O4" s="13"/>
      <c r="P4" s="13"/>
    </row>
    <row r="5" spans="1:21" s="2" customFormat="1" x14ac:dyDescent="0.3">
      <c r="A5" s="4"/>
      <c r="B5" s="405" t="str">
        <f>Info!B5</f>
        <v>RR-2025-008</v>
      </c>
      <c r="C5" s="405"/>
      <c r="D5" s="405"/>
      <c r="E5" s="405"/>
      <c r="F5" s="405"/>
      <c r="G5" s="405"/>
      <c r="H5" s="405"/>
      <c r="I5" s="405"/>
      <c r="J5" s="405"/>
      <c r="K5" s="405"/>
      <c r="L5" s="405"/>
      <c r="M5" s="5"/>
      <c r="N5" s="5"/>
      <c r="O5" s="13"/>
      <c r="P5" s="13"/>
    </row>
    <row r="6" spans="1:21" s="6" customFormat="1" x14ac:dyDescent="0.3">
      <c r="A6" s="4"/>
      <c r="B6" s="405" t="str">
        <f>Info!B6</f>
        <v>PHOTOVOLTAIC MODULES AND LAMINATES</v>
      </c>
      <c r="C6" s="405"/>
      <c r="D6" s="405"/>
      <c r="E6" s="405"/>
      <c r="F6" s="405"/>
      <c r="G6" s="405"/>
      <c r="H6" s="405"/>
      <c r="I6" s="405"/>
      <c r="J6" s="405"/>
      <c r="K6" s="405"/>
      <c r="L6" s="405"/>
      <c r="M6" s="20"/>
      <c r="N6" s="20"/>
      <c r="O6" s="15"/>
      <c r="P6" s="15"/>
    </row>
    <row r="7" spans="1:21" s="6" customFormat="1" x14ac:dyDescent="0.3">
      <c r="A7" s="4"/>
      <c r="B7" s="19"/>
      <c r="C7" s="19"/>
      <c r="D7" s="19"/>
      <c r="E7" s="19"/>
      <c r="F7" s="19"/>
      <c r="G7" s="19"/>
      <c r="H7" s="19"/>
      <c r="I7" s="19"/>
      <c r="J7" s="19"/>
      <c r="K7" s="19"/>
      <c r="L7" s="19"/>
      <c r="M7" s="20"/>
      <c r="N7" s="20"/>
      <c r="O7" s="21"/>
    </row>
    <row r="8" spans="1:21" s="6" customFormat="1" x14ac:dyDescent="0.3">
      <c r="A8" s="4"/>
      <c r="B8" s="406" t="str">
        <f>IF(Intro!$G$21="English",O8,P8)</f>
        <v>The following questions refer to the goods as defined in the product description on the Intro tab.</v>
      </c>
      <c r="C8" s="406"/>
      <c r="D8" s="406"/>
      <c r="E8" s="406"/>
      <c r="F8" s="406"/>
      <c r="G8" s="406"/>
      <c r="H8" s="406"/>
      <c r="I8" s="406"/>
      <c r="J8" s="406"/>
      <c r="K8" s="406"/>
      <c r="L8" s="406"/>
      <c r="M8" s="20"/>
      <c r="N8" s="20"/>
      <c r="O8" s="15" t="s">
        <v>253</v>
      </c>
      <c r="P8" s="15" t="s">
        <v>254</v>
      </c>
    </row>
    <row r="9" spans="1:21" s="6" customFormat="1" x14ac:dyDescent="0.3">
      <c r="A9" s="4"/>
      <c r="B9" s="406" t="str">
        <f>IF(Intro!$G$21="English",O9,P9)</f>
        <v xml:space="preserve">Product information and a glossary of terms can be found in the Info tab.
</v>
      </c>
      <c r="C9" s="406"/>
      <c r="D9" s="406"/>
      <c r="E9" s="406"/>
      <c r="F9" s="406"/>
      <c r="G9" s="406"/>
      <c r="H9" s="406"/>
      <c r="I9" s="406"/>
      <c r="J9" s="406"/>
      <c r="K9" s="406"/>
      <c r="L9" s="406"/>
      <c r="M9" s="20"/>
      <c r="N9" s="20"/>
      <c r="O9" s="15" t="s">
        <v>93</v>
      </c>
      <c r="P9" s="6" t="s">
        <v>94</v>
      </c>
    </row>
    <row r="10" spans="1:21" s="6" customFormat="1" x14ac:dyDescent="0.3">
      <c r="A10" s="4"/>
      <c r="B10" s="406" t="str">
        <f>IF(Intro!$G$21="English",O10,P10)</f>
        <v xml:space="preserve">Use the AddPub tab if more space is needed.
</v>
      </c>
      <c r="C10" s="406"/>
      <c r="D10" s="406"/>
      <c r="E10" s="406"/>
      <c r="F10" s="406"/>
      <c r="G10" s="406"/>
      <c r="H10" s="406"/>
      <c r="I10" s="406"/>
      <c r="J10" s="406"/>
      <c r="K10" s="406"/>
      <c r="L10" s="406"/>
      <c r="M10" s="20"/>
      <c r="N10" s="20"/>
      <c r="O10" s="15" t="s">
        <v>95</v>
      </c>
      <c r="P10" s="15" t="s">
        <v>96</v>
      </c>
    </row>
    <row r="11" spans="1:21" s="6" customFormat="1" x14ac:dyDescent="0.3">
      <c r="A11" s="4"/>
      <c r="B11" s="14"/>
      <c r="C11" s="14"/>
      <c r="D11" s="3"/>
      <c r="E11" s="3"/>
      <c r="F11" s="3"/>
      <c r="G11" s="3"/>
      <c r="H11" s="3"/>
      <c r="I11" s="3"/>
      <c r="J11" s="3"/>
      <c r="K11" s="3"/>
      <c r="L11" s="3"/>
      <c r="O11" s="15"/>
      <c r="P11" s="15"/>
    </row>
    <row r="12" spans="1:21" x14ac:dyDescent="0.3">
      <c r="B12" s="251" t="str">
        <f>IF(Intro!$G$21="English",O12,P12)</f>
        <v>GENERAL FIRM INFORMATION</v>
      </c>
      <c r="C12" s="252"/>
      <c r="D12" s="252"/>
      <c r="E12" s="252"/>
      <c r="F12" s="252"/>
      <c r="G12" s="252"/>
      <c r="H12" s="252"/>
      <c r="I12" s="252"/>
      <c r="J12" s="252"/>
      <c r="K12" s="252"/>
      <c r="L12" s="253"/>
      <c r="M12" s="28"/>
      <c r="O12" s="80" t="s">
        <v>255</v>
      </c>
      <c r="P12" s="80" t="s">
        <v>256</v>
      </c>
    </row>
    <row r="13" spans="1:21" x14ac:dyDescent="0.3">
      <c r="B13" s="396" t="s">
        <v>12</v>
      </c>
      <c r="C13" s="397"/>
      <c r="D13" s="397"/>
      <c r="E13" s="397"/>
      <c r="F13" s="397"/>
      <c r="G13" s="397"/>
      <c r="H13" s="397"/>
      <c r="I13" s="397"/>
      <c r="J13" s="397"/>
      <c r="K13" s="397"/>
      <c r="L13" s="398"/>
      <c r="M13" s="74"/>
      <c r="O13" s="28" t="s">
        <v>119</v>
      </c>
      <c r="P13" s="28" t="s">
        <v>159</v>
      </c>
    </row>
    <row r="14" spans="1:21" s="28" customFormat="1" x14ac:dyDescent="0.3">
      <c r="A14" s="110"/>
      <c r="B14" s="136"/>
      <c r="C14" s="137"/>
      <c r="D14" s="137"/>
      <c r="E14" s="137"/>
      <c r="F14" s="137"/>
      <c r="G14" s="137"/>
      <c r="H14" s="137"/>
      <c r="I14" s="137"/>
      <c r="J14" s="137"/>
      <c r="K14" s="137"/>
      <c r="L14" s="132"/>
      <c r="Q14" s="74"/>
      <c r="R14" s="74"/>
      <c r="S14" s="74"/>
      <c r="T14" s="74"/>
      <c r="U14" s="74"/>
    </row>
    <row r="15" spans="1:21" s="28" customFormat="1" x14ac:dyDescent="0.3">
      <c r="A15" s="110"/>
      <c r="B15" s="410" t="str">
        <f>IF(Intro!$G$21="English",O15,P15)</f>
        <v>Select your firm's primary activities with respect to the goods between January 1, 2023 and June 30, 2026 (select only one response):</v>
      </c>
      <c r="C15" s="327"/>
      <c r="D15" s="327"/>
      <c r="E15" s="327"/>
      <c r="F15" s="327"/>
      <c r="G15" s="327"/>
      <c r="H15" s="327"/>
      <c r="I15" s="327"/>
      <c r="J15" s="327"/>
      <c r="K15" s="327"/>
      <c r="L15" s="328"/>
      <c r="O15" s="28" t="str">
        <f>"Select your firm's primary activities with respect to the goods between January 1, "&amp;Variables!B6&amp;" and "&amp;Variables!B7&amp;", "&amp;Variables!B8&amp;" (select only one response):"</f>
        <v>Select your firm's primary activities with respect to the goods between January 1, 2023 and June 30, 2026 (select only one response):</v>
      </c>
      <c r="P15" s="28"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30 juin 2026 (sélectionnez une seule réponse) :</v>
      </c>
      <c r="Q15" s="74"/>
      <c r="R15" s="74"/>
      <c r="S15" s="74"/>
      <c r="T15" s="74"/>
      <c r="U15" s="74"/>
    </row>
    <row r="16" spans="1:21" s="28" customFormat="1" ht="14.1" customHeight="1" x14ac:dyDescent="0.3">
      <c r="A16" s="110"/>
      <c r="B16" s="83"/>
      <c r="C16" s="30"/>
      <c r="D16" s="30"/>
      <c r="E16" s="30"/>
      <c r="F16" s="30"/>
      <c r="G16" s="30"/>
      <c r="H16" s="30"/>
      <c r="I16" s="30"/>
      <c r="J16" s="30"/>
      <c r="K16" s="30"/>
      <c r="L16" s="126"/>
      <c r="P16" s="195"/>
      <c r="R16" s="74"/>
      <c r="S16" s="74"/>
      <c r="T16" s="74"/>
      <c r="U16" s="74"/>
    </row>
    <row r="17" spans="1:21" s="28" customFormat="1" x14ac:dyDescent="0.3">
      <c r="A17" s="110"/>
      <c r="B17" s="400" t="str">
        <f>IF(Intro!$G$21="English",O17,P17)</f>
        <v>Your firm sold the goods, without modification, to members of the public (i.e. a retailer).</v>
      </c>
      <c r="C17" s="401"/>
      <c r="D17" s="401"/>
      <c r="E17" s="401"/>
      <c r="F17" s="401"/>
      <c r="G17" s="401"/>
      <c r="H17" s="401"/>
      <c r="I17" s="401"/>
      <c r="J17" s="401"/>
      <c r="K17" s="153"/>
      <c r="L17" s="126"/>
      <c r="O17" s="195" t="s">
        <v>363</v>
      </c>
      <c r="P17" s="195" t="s">
        <v>367</v>
      </c>
      <c r="R17" s="74"/>
      <c r="S17" s="74"/>
      <c r="T17" s="74"/>
      <c r="U17" s="74"/>
    </row>
    <row r="18" spans="1:21" s="28" customFormat="1" x14ac:dyDescent="0.3">
      <c r="A18" s="110"/>
      <c r="B18" s="400" t="str">
        <f>IF(Intro!$G$21="English",O18,P18)</f>
        <v>Your firm sold the goods, without modification, to other businesses (i.e. a distributor of the goods).</v>
      </c>
      <c r="C18" s="401"/>
      <c r="D18" s="401"/>
      <c r="E18" s="401"/>
      <c r="F18" s="401"/>
      <c r="G18" s="401"/>
      <c r="H18" s="401"/>
      <c r="I18" s="401"/>
      <c r="J18" s="401"/>
      <c r="K18" s="153"/>
      <c r="L18" s="126"/>
      <c r="O18" s="195" t="s">
        <v>364</v>
      </c>
      <c r="P18" s="195" t="s">
        <v>368</v>
      </c>
      <c r="R18" s="74"/>
      <c r="S18" s="74"/>
      <c r="T18" s="74"/>
      <c r="U18" s="74"/>
    </row>
    <row r="19" spans="1:21" ht="14.1" customHeight="1" x14ac:dyDescent="0.3">
      <c r="B19" s="411" t="str">
        <f>IF(Intro!$G$21="English",O19,P19)</f>
        <v>Your firm used the goods in the production of a different product which you then sold (i.e. an end user of the goods).</v>
      </c>
      <c r="C19" s="412"/>
      <c r="D19" s="412"/>
      <c r="E19" s="412"/>
      <c r="F19" s="412"/>
      <c r="G19" s="412"/>
      <c r="H19" s="412"/>
      <c r="I19" s="412"/>
      <c r="J19" s="413"/>
      <c r="K19" s="271"/>
      <c r="L19" s="126"/>
      <c r="M19" s="74"/>
      <c r="O19" s="195" t="s">
        <v>365</v>
      </c>
      <c r="P19" s="195" t="s">
        <v>369</v>
      </c>
    </row>
    <row r="20" spans="1:21" ht="14.1" customHeight="1" x14ac:dyDescent="0.3">
      <c r="B20" s="414"/>
      <c r="C20" s="415"/>
      <c r="D20" s="415"/>
      <c r="E20" s="415"/>
      <c r="F20" s="415"/>
      <c r="G20" s="415"/>
      <c r="H20" s="415"/>
      <c r="I20" s="415"/>
      <c r="J20" s="416"/>
      <c r="K20" s="272"/>
      <c r="L20" s="126"/>
      <c r="M20" s="74"/>
      <c r="O20" s="195"/>
      <c r="P20" s="195"/>
    </row>
    <row r="21" spans="1:21" ht="14.1" customHeight="1" x14ac:dyDescent="0.3">
      <c r="B21" s="400" t="str">
        <f>IF(Intro!$G$21="English",O21,P21)</f>
        <v>Your firm used the goods for its own purposes and the goods were not sold in any capacity (i.e. an end user of the goods).</v>
      </c>
      <c r="C21" s="401"/>
      <c r="D21" s="401"/>
      <c r="E21" s="401"/>
      <c r="F21" s="401"/>
      <c r="G21" s="401"/>
      <c r="H21" s="401"/>
      <c r="I21" s="401"/>
      <c r="J21" s="401"/>
      <c r="K21" s="271"/>
      <c r="L21" s="126"/>
      <c r="M21" s="74"/>
      <c r="O21" s="195" t="s">
        <v>366</v>
      </c>
      <c r="P21" s="195" t="s">
        <v>370</v>
      </c>
    </row>
    <row r="22" spans="1:21" ht="14.1" customHeight="1" x14ac:dyDescent="0.3">
      <c r="B22" s="400"/>
      <c r="C22" s="401"/>
      <c r="D22" s="401"/>
      <c r="E22" s="401"/>
      <c r="F22" s="401"/>
      <c r="G22" s="401"/>
      <c r="H22" s="401"/>
      <c r="I22" s="401"/>
      <c r="J22" s="401"/>
      <c r="K22" s="272"/>
      <c r="L22" s="126"/>
      <c r="M22" s="74"/>
      <c r="O22" s="195"/>
      <c r="P22" s="195"/>
    </row>
    <row r="23" spans="1:21" s="28" customFormat="1" x14ac:dyDescent="0.3">
      <c r="A23" s="110"/>
      <c r="B23" s="136"/>
      <c r="C23" s="137"/>
      <c r="D23" s="137"/>
      <c r="E23" s="137"/>
      <c r="F23" s="137"/>
      <c r="G23" s="137"/>
      <c r="H23" s="137"/>
      <c r="I23" s="137"/>
      <c r="J23" s="137"/>
      <c r="K23" s="137"/>
      <c r="L23" s="132"/>
      <c r="N23" s="74"/>
      <c r="T23" s="74"/>
      <c r="U23" s="74"/>
    </row>
    <row r="24" spans="1:21" x14ac:dyDescent="0.3">
      <c r="B24" s="378" t="s">
        <v>15</v>
      </c>
      <c r="C24" s="379"/>
      <c r="D24" s="379"/>
      <c r="E24" s="379"/>
      <c r="F24" s="379"/>
      <c r="G24" s="379"/>
      <c r="H24" s="379"/>
      <c r="I24" s="379"/>
      <c r="J24" s="379"/>
      <c r="K24" s="379"/>
      <c r="L24" s="380"/>
      <c r="M24" s="74"/>
    </row>
    <row r="25" spans="1:21" x14ac:dyDescent="0.3">
      <c r="B25" s="16"/>
      <c r="C25" s="26"/>
      <c r="D25" s="27"/>
      <c r="E25" s="27"/>
      <c r="F25" s="27"/>
      <c r="G25" s="27"/>
      <c r="H25" s="27"/>
      <c r="I25" s="27"/>
      <c r="J25" s="27"/>
      <c r="K25" s="27"/>
      <c r="L25" s="17"/>
      <c r="M25" s="74"/>
    </row>
    <row r="26" spans="1:21" x14ac:dyDescent="0.3">
      <c r="B26" s="254" t="str">
        <f>IF(Intro!$G$21="English",O26,P26)</f>
        <v>Provide a brief history of your firm, with particular emphasis on activities regarding the goods.</v>
      </c>
      <c r="C26" s="255"/>
      <c r="D26" s="255"/>
      <c r="E26" s="255"/>
      <c r="F26" s="255"/>
      <c r="G26" s="255"/>
      <c r="H26" s="255"/>
      <c r="I26" s="255"/>
      <c r="J26" s="255"/>
      <c r="K26" s="255"/>
      <c r="L26" s="256"/>
      <c r="M26" s="74"/>
      <c r="O26" s="18" t="s">
        <v>54</v>
      </c>
      <c r="P26" s="74" t="s">
        <v>55</v>
      </c>
    </row>
    <row r="27" spans="1:21" s="28" customFormat="1" x14ac:dyDescent="0.3">
      <c r="A27" s="110"/>
      <c r="B27" s="136"/>
      <c r="C27" s="137"/>
      <c r="D27" s="137"/>
      <c r="E27" s="137"/>
      <c r="F27" s="137"/>
      <c r="G27" s="137"/>
      <c r="H27" s="137"/>
      <c r="I27" s="137"/>
      <c r="J27" s="137"/>
      <c r="K27" s="137"/>
      <c r="L27" s="132"/>
    </row>
    <row r="28" spans="1:21" s="9" customFormat="1" x14ac:dyDescent="0.3">
      <c r="A28" s="7"/>
      <c r="B28" s="383"/>
      <c r="C28" s="384"/>
      <c r="D28" s="384"/>
      <c r="E28" s="384"/>
      <c r="F28" s="384"/>
      <c r="G28" s="384"/>
      <c r="H28" s="384"/>
      <c r="I28" s="384"/>
      <c r="J28" s="384"/>
      <c r="K28" s="384"/>
      <c r="L28" s="385"/>
      <c r="M28" s="28"/>
    </row>
    <row r="29" spans="1:21" s="9" customFormat="1" x14ac:dyDescent="0.3">
      <c r="A29" s="7"/>
      <c r="B29" s="383"/>
      <c r="C29" s="384"/>
      <c r="D29" s="384"/>
      <c r="E29" s="384"/>
      <c r="F29" s="384"/>
      <c r="G29" s="384"/>
      <c r="H29" s="384"/>
      <c r="I29" s="384"/>
      <c r="J29" s="384"/>
      <c r="K29" s="384"/>
      <c r="L29" s="385"/>
      <c r="M29" s="28"/>
    </row>
    <row r="30" spans="1:21" s="9" customFormat="1" x14ac:dyDescent="0.3">
      <c r="A30" s="7"/>
      <c r="B30" s="383"/>
      <c r="C30" s="384"/>
      <c r="D30" s="384"/>
      <c r="E30" s="384"/>
      <c r="F30" s="384"/>
      <c r="G30" s="384"/>
      <c r="H30" s="384"/>
      <c r="I30" s="384"/>
      <c r="J30" s="384"/>
      <c r="K30" s="384"/>
      <c r="L30" s="385"/>
      <c r="M30" s="28"/>
    </row>
    <row r="31" spans="1:21" s="9" customFormat="1" x14ac:dyDescent="0.3">
      <c r="A31" s="7"/>
      <c r="B31" s="383"/>
      <c r="C31" s="384"/>
      <c r="D31" s="384"/>
      <c r="E31" s="384"/>
      <c r="F31" s="384"/>
      <c r="G31" s="384"/>
      <c r="H31" s="384"/>
      <c r="I31" s="384"/>
      <c r="J31" s="384"/>
      <c r="K31" s="384"/>
      <c r="L31" s="385"/>
      <c r="M31" s="28"/>
    </row>
    <row r="32" spans="1:21" s="9" customFormat="1" x14ac:dyDescent="0.3">
      <c r="A32" s="7"/>
      <c r="B32" s="383"/>
      <c r="C32" s="384"/>
      <c r="D32" s="384"/>
      <c r="E32" s="384"/>
      <c r="F32" s="384"/>
      <c r="G32" s="384"/>
      <c r="H32" s="384"/>
      <c r="I32" s="384"/>
      <c r="J32" s="384"/>
      <c r="K32" s="384"/>
      <c r="L32" s="385"/>
      <c r="M32" s="28"/>
    </row>
    <row r="33" spans="1:16" s="9" customFormat="1" x14ac:dyDescent="0.3">
      <c r="A33" s="7"/>
      <c r="B33" s="383"/>
      <c r="C33" s="384"/>
      <c r="D33" s="384"/>
      <c r="E33" s="384"/>
      <c r="F33" s="384"/>
      <c r="G33" s="384"/>
      <c r="H33" s="384"/>
      <c r="I33" s="384"/>
      <c r="J33" s="384"/>
      <c r="K33" s="384"/>
      <c r="L33" s="385"/>
      <c r="M33" s="28"/>
    </row>
    <row r="34" spans="1:16" s="9" customFormat="1" x14ac:dyDescent="0.3">
      <c r="A34" s="7"/>
      <c r="B34" s="383"/>
      <c r="C34" s="384"/>
      <c r="D34" s="384"/>
      <c r="E34" s="384"/>
      <c r="F34" s="384"/>
      <c r="G34" s="384"/>
      <c r="H34" s="384"/>
      <c r="I34" s="384"/>
      <c r="J34" s="384"/>
      <c r="K34" s="384"/>
      <c r="L34" s="385"/>
      <c r="M34" s="28"/>
    </row>
    <row r="35" spans="1:16" s="9" customFormat="1" x14ac:dyDescent="0.3">
      <c r="A35" s="7"/>
      <c r="B35" s="383"/>
      <c r="C35" s="384"/>
      <c r="D35" s="384"/>
      <c r="E35" s="384"/>
      <c r="F35" s="384"/>
      <c r="G35" s="384"/>
      <c r="H35" s="384"/>
      <c r="I35" s="384"/>
      <c r="J35" s="384"/>
      <c r="K35" s="384"/>
      <c r="L35" s="385"/>
      <c r="M35" s="28"/>
    </row>
    <row r="36" spans="1:16" s="28" customFormat="1" x14ac:dyDescent="0.3">
      <c r="A36" s="110"/>
      <c r="B36" s="112"/>
      <c r="C36" s="113"/>
      <c r="D36" s="113"/>
      <c r="E36" s="113"/>
      <c r="F36" s="113"/>
      <c r="G36" s="113"/>
      <c r="H36" s="113"/>
      <c r="I36" s="113"/>
      <c r="J36" s="113"/>
      <c r="K36" s="113"/>
      <c r="L36" s="114"/>
    </row>
    <row r="37" spans="1:16" s="9" customFormat="1" x14ac:dyDescent="0.3">
      <c r="A37" s="7"/>
      <c r="B37" s="378" t="s">
        <v>16</v>
      </c>
      <c r="C37" s="379"/>
      <c r="D37" s="379"/>
      <c r="E37" s="379"/>
      <c r="F37" s="379"/>
      <c r="G37" s="379"/>
      <c r="H37" s="379"/>
      <c r="I37" s="379"/>
      <c r="J37" s="379"/>
      <c r="K37" s="379"/>
      <c r="L37" s="380"/>
      <c r="M37" s="125"/>
    </row>
    <row r="38" spans="1:16" s="28" customFormat="1" x14ac:dyDescent="0.3">
      <c r="A38" s="110"/>
      <c r="B38" s="136"/>
      <c r="C38" s="137"/>
      <c r="D38" s="137"/>
      <c r="E38" s="137"/>
      <c r="F38" s="137"/>
      <c r="G38" s="137"/>
      <c r="H38" s="137"/>
      <c r="I38" s="137"/>
      <c r="J38" s="137"/>
      <c r="K38" s="137"/>
      <c r="L38" s="132"/>
    </row>
    <row r="39" spans="1:16" s="28" customFormat="1" x14ac:dyDescent="0.3">
      <c r="A39" s="110"/>
      <c r="B39" s="284" t="str">
        <f>IF(Intro!$G$21="English",O39,P39)</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39" s="285"/>
      <c r="D39" s="285"/>
      <c r="E39" s="285"/>
      <c r="F39" s="285"/>
      <c r="G39" s="285"/>
      <c r="H39" s="285"/>
      <c r="I39" s="285"/>
      <c r="J39" s="285"/>
      <c r="K39" s="285"/>
      <c r="L39" s="338"/>
      <c r="O39" s="74" t="s">
        <v>379</v>
      </c>
      <c r="P39" s="74" t="s">
        <v>378</v>
      </c>
    </row>
    <row r="40" spans="1:16" s="28" customFormat="1" x14ac:dyDescent="0.3">
      <c r="A40" s="110"/>
      <c r="B40" s="284"/>
      <c r="C40" s="285"/>
      <c r="D40" s="285"/>
      <c r="E40" s="285"/>
      <c r="F40" s="285"/>
      <c r="G40" s="285"/>
      <c r="H40" s="285"/>
      <c r="I40" s="285"/>
      <c r="J40" s="285"/>
      <c r="K40" s="285"/>
      <c r="L40" s="338"/>
      <c r="O40" s="74"/>
      <c r="P40" s="74"/>
    </row>
    <row r="41" spans="1:16" s="28" customFormat="1" x14ac:dyDescent="0.3">
      <c r="A41" s="110"/>
      <c r="B41" s="284"/>
      <c r="C41" s="285"/>
      <c r="D41" s="285"/>
      <c r="E41" s="285"/>
      <c r="F41" s="285"/>
      <c r="G41" s="285"/>
      <c r="H41" s="285"/>
      <c r="I41" s="285"/>
      <c r="J41" s="285"/>
      <c r="K41" s="285"/>
      <c r="L41" s="338"/>
    </row>
    <row r="42" spans="1:16" s="28" customFormat="1" ht="27.6" customHeight="1" x14ac:dyDescent="0.3">
      <c r="A42" s="110"/>
      <c r="B42" s="284"/>
      <c r="C42" s="285"/>
      <c r="D42" s="285"/>
      <c r="E42" s="285"/>
      <c r="F42" s="285"/>
      <c r="G42" s="285"/>
      <c r="H42" s="285"/>
      <c r="I42" s="285"/>
      <c r="J42" s="285"/>
      <c r="K42" s="285"/>
      <c r="L42" s="338"/>
    </row>
    <row r="43" spans="1:16" s="28" customFormat="1" x14ac:dyDescent="0.3">
      <c r="A43" s="110"/>
      <c r="B43" s="136"/>
      <c r="C43" s="137"/>
      <c r="D43" s="137"/>
      <c r="E43" s="137"/>
      <c r="F43" s="137"/>
      <c r="G43" s="137"/>
      <c r="H43" s="137"/>
      <c r="I43" s="137"/>
      <c r="J43" s="137"/>
      <c r="K43" s="137"/>
      <c r="L43" s="132"/>
    </row>
    <row r="44" spans="1:16" x14ac:dyDescent="0.3">
      <c r="B44" s="84"/>
      <c r="C44" s="362" t="str">
        <f>IF(Intro!$G$21="English",O46,P46)</f>
        <v>Firm Name</v>
      </c>
      <c r="D44" s="364"/>
      <c r="E44" s="362" t="str">
        <f>IF(Intro!$G$21="English",O48,P48)</f>
        <v>Firm Address</v>
      </c>
      <c r="F44" s="364"/>
      <c r="G44" s="362" t="str">
        <f>IF(Intro!$G$21="English",O50,P50)</f>
        <v>Nature of association</v>
      </c>
      <c r="H44" s="363"/>
      <c r="I44" s="364"/>
      <c r="J44" s="362" t="str">
        <f>IF(Intro!$G$21="English",O52,P52)</f>
        <v>Role in the Industry</v>
      </c>
      <c r="K44" s="363"/>
      <c r="L44" s="417"/>
      <c r="M44" s="74"/>
      <c r="O44" s="18"/>
    </row>
    <row r="45" spans="1:16" x14ac:dyDescent="0.3">
      <c r="B45" s="84"/>
      <c r="C45" s="367"/>
      <c r="D45" s="369"/>
      <c r="E45" s="367"/>
      <c r="F45" s="369"/>
      <c r="G45" s="367"/>
      <c r="H45" s="368"/>
      <c r="I45" s="369"/>
      <c r="J45" s="367"/>
      <c r="K45" s="368"/>
      <c r="L45" s="418"/>
      <c r="M45" s="74"/>
      <c r="O45" s="18"/>
    </row>
    <row r="46" spans="1:16" x14ac:dyDescent="0.3">
      <c r="B46" s="373">
        <v>1</v>
      </c>
      <c r="C46" s="278"/>
      <c r="D46" s="381"/>
      <c r="E46" s="278"/>
      <c r="F46" s="381"/>
      <c r="G46" s="278"/>
      <c r="H46" s="279"/>
      <c r="I46" s="381"/>
      <c r="J46" s="278"/>
      <c r="K46" s="279"/>
      <c r="L46" s="280"/>
      <c r="M46" s="74"/>
      <c r="O46" s="74" t="s">
        <v>1</v>
      </c>
      <c r="P46" s="74" t="s">
        <v>13</v>
      </c>
    </row>
    <row r="47" spans="1:16" x14ac:dyDescent="0.3">
      <c r="B47" s="374"/>
      <c r="C47" s="281"/>
      <c r="D47" s="382"/>
      <c r="E47" s="281"/>
      <c r="F47" s="382"/>
      <c r="G47" s="281"/>
      <c r="H47" s="282"/>
      <c r="I47" s="382"/>
      <c r="J47" s="281"/>
      <c r="K47" s="282"/>
      <c r="L47" s="283"/>
      <c r="M47" s="74"/>
    </row>
    <row r="48" spans="1:16" x14ac:dyDescent="0.3">
      <c r="B48" s="373">
        <v>2</v>
      </c>
      <c r="C48" s="278"/>
      <c r="D48" s="381"/>
      <c r="E48" s="278"/>
      <c r="F48" s="381"/>
      <c r="G48" s="278"/>
      <c r="H48" s="279"/>
      <c r="I48" s="381"/>
      <c r="J48" s="278"/>
      <c r="K48" s="279"/>
      <c r="L48" s="280"/>
      <c r="M48" s="74"/>
      <c r="O48" s="74" t="s">
        <v>2</v>
      </c>
      <c r="P48" s="74" t="s">
        <v>3</v>
      </c>
    </row>
    <row r="49" spans="1:16" x14ac:dyDescent="0.3">
      <c r="B49" s="374"/>
      <c r="C49" s="281"/>
      <c r="D49" s="382"/>
      <c r="E49" s="281"/>
      <c r="F49" s="382"/>
      <c r="G49" s="281"/>
      <c r="H49" s="282"/>
      <c r="I49" s="382"/>
      <c r="J49" s="281"/>
      <c r="K49" s="282"/>
      <c r="L49" s="283"/>
      <c r="M49" s="74"/>
    </row>
    <row r="50" spans="1:16" x14ac:dyDescent="0.3">
      <c r="B50" s="373">
        <v>3</v>
      </c>
      <c r="C50" s="278"/>
      <c r="D50" s="381"/>
      <c r="E50" s="278"/>
      <c r="F50" s="381"/>
      <c r="G50" s="278"/>
      <c r="H50" s="279"/>
      <c r="I50" s="381"/>
      <c r="J50" s="278"/>
      <c r="K50" s="279"/>
      <c r="L50" s="280"/>
      <c r="M50" s="74"/>
      <c r="O50" s="74" t="s">
        <v>155</v>
      </c>
      <c r="P50" s="74" t="s">
        <v>321</v>
      </c>
    </row>
    <row r="51" spans="1:16" x14ac:dyDescent="0.3">
      <c r="B51" s="374"/>
      <c r="C51" s="281"/>
      <c r="D51" s="382"/>
      <c r="E51" s="281"/>
      <c r="F51" s="382"/>
      <c r="G51" s="281"/>
      <c r="H51" s="282"/>
      <c r="I51" s="382"/>
      <c r="J51" s="281"/>
      <c r="K51" s="282"/>
      <c r="L51" s="283"/>
      <c r="M51" s="74"/>
    </row>
    <row r="52" spans="1:16" x14ac:dyDescent="0.3">
      <c r="B52" s="373">
        <v>4</v>
      </c>
      <c r="C52" s="278"/>
      <c r="D52" s="381"/>
      <c r="E52" s="278"/>
      <c r="F52" s="381"/>
      <c r="G52" s="278"/>
      <c r="H52" s="279"/>
      <c r="I52" s="381"/>
      <c r="J52" s="278"/>
      <c r="K52" s="279"/>
      <c r="L52" s="280"/>
      <c r="M52" s="74"/>
      <c r="O52" s="74" t="s">
        <v>14</v>
      </c>
      <c r="P52" s="74" t="s">
        <v>44</v>
      </c>
    </row>
    <row r="53" spans="1:16" x14ac:dyDescent="0.3">
      <c r="B53" s="374"/>
      <c r="C53" s="281"/>
      <c r="D53" s="382"/>
      <c r="E53" s="281"/>
      <c r="F53" s="382"/>
      <c r="G53" s="281"/>
      <c r="H53" s="282"/>
      <c r="I53" s="382"/>
      <c r="J53" s="281"/>
      <c r="K53" s="282"/>
      <c r="L53" s="283"/>
      <c r="M53" s="74"/>
    </row>
    <row r="54" spans="1:16" s="28" customFormat="1" x14ac:dyDescent="0.3">
      <c r="A54" s="7"/>
      <c r="B54" s="373">
        <v>5</v>
      </c>
      <c r="C54" s="278"/>
      <c r="D54" s="381"/>
      <c r="E54" s="278"/>
      <c r="F54" s="381"/>
      <c r="G54" s="278"/>
      <c r="H54" s="279"/>
      <c r="I54" s="381"/>
      <c r="J54" s="278"/>
      <c r="K54" s="279"/>
      <c r="L54" s="280"/>
    </row>
    <row r="55" spans="1:16" s="28" customFormat="1" x14ac:dyDescent="0.3">
      <c r="A55" s="7"/>
      <c r="B55" s="374"/>
      <c r="C55" s="281"/>
      <c r="D55" s="382"/>
      <c r="E55" s="281"/>
      <c r="F55" s="382"/>
      <c r="G55" s="281"/>
      <c r="H55" s="282"/>
      <c r="I55" s="382"/>
      <c r="J55" s="281"/>
      <c r="K55" s="282"/>
      <c r="L55" s="283"/>
    </row>
    <row r="56" spans="1:16" s="28" customFormat="1" x14ac:dyDescent="0.3">
      <c r="A56" s="7"/>
      <c r="B56" s="373">
        <v>6</v>
      </c>
      <c r="C56" s="278"/>
      <c r="D56" s="381"/>
      <c r="E56" s="278"/>
      <c r="F56" s="381"/>
      <c r="G56" s="278"/>
      <c r="H56" s="279"/>
      <c r="I56" s="381"/>
      <c r="J56" s="278"/>
      <c r="K56" s="279"/>
      <c r="L56" s="280"/>
    </row>
    <row r="57" spans="1:16" s="28" customFormat="1" x14ac:dyDescent="0.3">
      <c r="A57" s="7"/>
      <c r="B57" s="374"/>
      <c r="C57" s="281"/>
      <c r="D57" s="382"/>
      <c r="E57" s="281"/>
      <c r="F57" s="382"/>
      <c r="G57" s="281"/>
      <c r="H57" s="282"/>
      <c r="I57" s="382"/>
      <c r="J57" s="281"/>
      <c r="K57" s="282"/>
      <c r="L57" s="283"/>
    </row>
    <row r="58" spans="1:16" s="28" customFormat="1" x14ac:dyDescent="0.3">
      <c r="A58" s="7"/>
      <c r="B58" s="373">
        <v>7</v>
      </c>
      <c r="C58" s="278"/>
      <c r="D58" s="381"/>
      <c r="E58" s="278"/>
      <c r="F58" s="381"/>
      <c r="G58" s="278"/>
      <c r="H58" s="279"/>
      <c r="I58" s="381"/>
      <c r="J58" s="278"/>
      <c r="K58" s="279"/>
      <c r="L58" s="280"/>
    </row>
    <row r="59" spans="1:16" s="28" customFormat="1" x14ac:dyDescent="0.3">
      <c r="A59" s="7"/>
      <c r="B59" s="374"/>
      <c r="C59" s="281"/>
      <c r="D59" s="382"/>
      <c r="E59" s="281"/>
      <c r="F59" s="382"/>
      <c r="G59" s="281"/>
      <c r="H59" s="282"/>
      <c r="I59" s="382"/>
      <c r="J59" s="281"/>
      <c r="K59" s="282"/>
      <c r="L59" s="283"/>
    </row>
    <row r="60" spans="1:16" s="28" customFormat="1" x14ac:dyDescent="0.3">
      <c r="A60" s="7"/>
      <c r="B60" s="373">
        <v>8</v>
      </c>
      <c r="C60" s="278"/>
      <c r="D60" s="381"/>
      <c r="E60" s="278"/>
      <c r="F60" s="381"/>
      <c r="G60" s="278"/>
      <c r="H60" s="279"/>
      <c r="I60" s="381"/>
      <c r="J60" s="278"/>
      <c r="K60" s="279"/>
      <c r="L60" s="280"/>
    </row>
    <row r="61" spans="1:16" s="28" customFormat="1" x14ac:dyDescent="0.3">
      <c r="A61" s="7"/>
      <c r="B61" s="374"/>
      <c r="C61" s="281"/>
      <c r="D61" s="382"/>
      <c r="E61" s="281"/>
      <c r="F61" s="382"/>
      <c r="G61" s="281"/>
      <c r="H61" s="282"/>
      <c r="I61" s="382"/>
      <c r="J61" s="281"/>
      <c r="K61" s="282"/>
      <c r="L61" s="283"/>
    </row>
    <row r="62" spans="1:16" s="28" customFormat="1" x14ac:dyDescent="0.3">
      <c r="A62" s="7"/>
      <c r="B62" s="373">
        <v>9</v>
      </c>
      <c r="C62" s="278"/>
      <c r="D62" s="381"/>
      <c r="E62" s="278"/>
      <c r="F62" s="381"/>
      <c r="G62" s="278"/>
      <c r="H62" s="279"/>
      <c r="I62" s="381"/>
      <c r="J62" s="278"/>
      <c r="K62" s="279"/>
      <c r="L62" s="280"/>
    </row>
    <row r="63" spans="1:16" s="28" customFormat="1" x14ac:dyDescent="0.3">
      <c r="A63" s="7"/>
      <c r="B63" s="374"/>
      <c r="C63" s="281"/>
      <c r="D63" s="382"/>
      <c r="E63" s="281"/>
      <c r="F63" s="382"/>
      <c r="G63" s="281"/>
      <c r="H63" s="282"/>
      <c r="I63" s="382"/>
      <c r="J63" s="281"/>
      <c r="K63" s="282"/>
      <c r="L63" s="283"/>
    </row>
    <row r="64" spans="1:16" s="28" customFormat="1" x14ac:dyDescent="0.3">
      <c r="A64" s="7"/>
      <c r="B64" s="373">
        <v>10</v>
      </c>
      <c r="C64" s="278"/>
      <c r="D64" s="381"/>
      <c r="E64" s="278"/>
      <c r="F64" s="381"/>
      <c r="G64" s="278"/>
      <c r="H64" s="279"/>
      <c r="I64" s="381"/>
      <c r="J64" s="278"/>
      <c r="K64" s="279"/>
      <c r="L64" s="280"/>
    </row>
    <row r="65" spans="1:16" s="28" customFormat="1" x14ac:dyDescent="0.3">
      <c r="A65" s="7"/>
      <c r="B65" s="374"/>
      <c r="C65" s="281"/>
      <c r="D65" s="382"/>
      <c r="E65" s="281"/>
      <c r="F65" s="382"/>
      <c r="G65" s="281"/>
      <c r="H65" s="282"/>
      <c r="I65" s="382"/>
      <c r="J65" s="281"/>
      <c r="K65" s="282"/>
      <c r="L65" s="283"/>
    </row>
    <row r="66" spans="1:16" s="28" customFormat="1" x14ac:dyDescent="0.3">
      <c r="A66" s="110"/>
      <c r="B66" s="112"/>
      <c r="C66" s="113"/>
      <c r="D66" s="113"/>
      <c r="E66" s="113"/>
      <c r="F66" s="113"/>
      <c r="G66" s="113"/>
      <c r="H66" s="113"/>
      <c r="I66" s="113"/>
      <c r="J66" s="113"/>
      <c r="K66" s="113"/>
      <c r="L66" s="114"/>
    </row>
    <row r="67" spans="1:16" s="9" customFormat="1" x14ac:dyDescent="0.3">
      <c r="A67" s="7"/>
      <c r="B67" s="378" t="s">
        <v>17</v>
      </c>
      <c r="C67" s="379"/>
      <c r="D67" s="379"/>
      <c r="E67" s="379"/>
      <c r="F67" s="379"/>
      <c r="G67" s="379"/>
      <c r="H67" s="379"/>
      <c r="I67" s="379"/>
      <c r="J67" s="379"/>
      <c r="K67" s="379"/>
      <c r="L67" s="380"/>
      <c r="M67" s="125"/>
    </row>
    <row r="68" spans="1:16" s="28" customFormat="1" x14ac:dyDescent="0.3">
      <c r="A68" s="110"/>
      <c r="B68" s="136"/>
      <c r="C68" s="137"/>
      <c r="D68" s="137"/>
      <c r="E68" s="137"/>
      <c r="F68" s="137"/>
      <c r="G68" s="137"/>
      <c r="H68" s="137"/>
      <c r="I68" s="137"/>
      <c r="J68" s="137"/>
      <c r="K68" s="137"/>
      <c r="L68" s="132"/>
    </row>
    <row r="69" spans="1:16" s="28" customFormat="1" x14ac:dyDescent="0.3">
      <c r="A69" s="110" t="s">
        <v>171</v>
      </c>
      <c r="B69" s="254" t="str">
        <f>IF(Intro!$G$21="English",O69,P69)</f>
        <v>Provide details of any change of majority ownership of your firm since January 1, 2023.</v>
      </c>
      <c r="C69" s="255"/>
      <c r="D69" s="255"/>
      <c r="E69" s="255"/>
      <c r="F69" s="255"/>
      <c r="G69" s="255"/>
      <c r="H69" s="255"/>
      <c r="I69" s="255"/>
      <c r="J69" s="255"/>
      <c r="K69" s="255"/>
      <c r="L69" s="256"/>
      <c r="O69" s="28" t="str">
        <f>"Provide details of any change of majority ownership of your firm since January 1, "&amp;Variables!B6&amp;"."</f>
        <v>Provide details of any change of majority ownership of your firm since January 1, 2023.</v>
      </c>
      <c r="P69" s="28"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70" spans="1:16" s="28" customFormat="1" x14ac:dyDescent="0.3">
      <c r="A70" s="110"/>
      <c r="B70" s="136"/>
      <c r="C70" s="137"/>
      <c r="D70" s="137"/>
      <c r="E70" s="137"/>
      <c r="F70" s="137"/>
      <c r="G70" s="137"/>
      <c r="H70" s="137"/>
      <c r="I70" s="137"/>
      <c r="J70" s="137"/>
      <c r="K70" s="137"/>
      <c r="L70" s="132"/>
    </row>
    <row r="71" spans="1:16" s="9" customFormat="1" x14ac:dyDescent="0.3">
      <c r="A71" s="7"/>
      <c r="B71" s="383"/>
      <c r="C71" s="384"/>
      <c r="D71" s="384"/>
      <c r="E71" s="384"/>
      <c r="F71" s="384"/>
      <c r="G71" s="384"/>
      <c r="H71" s="384"/>
      <c r="I71" s="384"/>
      <c r="J71" s="384"/>
      <c r="K71" s="384"/>
      <c r="L71" s="385"/>
      <c r="M71" s="28"/>
    </row>
    <row r="72" spans="1:16" s="9" customFormat="1" x14ac:dyDescent="0.3">
      <c r="A72" s="7"/>
      <c r="B72" s="383"/>
      <c r="C72" s="384"/>
      <c r="D72" s="384"/>
      <c r="E72" s="384"/>
      <c r="F72" s="384"/>
      <c r="G72" s="384"/>
      <c r="H72" s="384"/>
      <c r="I72" s="384"/>
      <c r="J72" s="384"/>
      <c r="K72" s="384"/>
      <c r="L72" s="385"/>
      <c r="M72" s="28"/>
    </row>
    <row r="73" spans="1:16" s="9" customFormat="1" x14ac:dyDescent="0.3">
      <c r="A73" s="7"/>
      <c r="B73" s="383"/>
      <c r="C73" s="384"/>
      <c r="D73" s="384"/>
      <c r="E73" s="384"/>
      <c r="F73" s="384"/>
      <c r="G73" s="384"/>
      <c r="H73" s="384"/>
      <c r="I73" s="384"/>
      <c r="J73" s="384"/>
      <c r="K73" s="384"/>
      <c r="L73" s="385"/>
      <c r="M73" s="28"/>
    </row>
    <row r="74" spans="1:16" s="9" customFormat="1" x14ac:dyDescent="0.3">
      <c r="A74" s="7"/>
      <c r="B74" s="383"/>
      <c r="C74" s="384"/>
      <c r="D74" s="384"/>
      <c r="E74" s="384"/>
      <c r="F74" s="384"/>
      <c r="G74" s="384"/>
      <c r="H74" s="384"/>
      <c r="I74" s="384"/>
      <c r="J74" s="384"/>
      <c r="K74" s="384"/>
      <c r="L74" s="385"/>
      <c r="M74" s="28"/>
    </row>
    <row r="75" spans="1:16" s="9" customFormat="1" x14ac:dyDescent="0.3">
      <c r="A75" s="7"/>
      <c r="B75" s="383"/>
      <c r="C75" s="384"/>
      <c r="D75" s="384"/>
      <c r="E75" s="384"/>
      <c r="F75" s="384"/>
      <c r="G75" s="384"/>
      <c r="H75" s="384"/>
      <c r="I75" s="384"/>
      <c r="J75" s="384"/>
      <c r="K75" s="384"/>
      <c r="L75" s="385"/>
      <c r="M75" s="28"/>
    </row>
    <row r="76" spans="1:16" s="9" customFormat="1" x14ac:dyDescent="0.3">
      <c r="A76" s="7"/>
      <c r="B76" s="383"/>
      <c r="C76" s="384"/>
      <c r="D76" s="384"/>
      <c r="E76" s="384"/>
      <c r="F76" s="384"/>
      <c r="G76" s="384"/>
      <c r="H76" s="384"/>
      <c r="I76" s="384"/>
      <c r="J76" s="384"/>
      <c r="K76" s="384"/>
      <c r="L76" s="385"/>
      <c r="M76" s="28"/>
    </row>
    <row r="77" spans="1:16" s="9" customFormat="1" x14ac:dyDescent="0.3">
      <c r="A77" s="7"/>
      <c r="B77" s="383"/>
      <c r="C77" s="384"/>
      <c r="D77" s="384"/>
      <c r="E77" s="384"/>
      <c r="F77" s="384"/>
      <c r="G77" s="384"/>
      <c r="H77" s="384"/>
      <c r="I77" s="384"/>
      <c r="J77" s="384"/>
      <c r="K77" s="384"/>
      <c r="L77" s="385"/>
      <c r="M77" s="28"/>
    </row>
    <row r="78" spans="1:16" s="9" customFormat="1" x14ac:dyDescent="0.3">
      <c r="A78" s="7"/>
      <c r="B78" s="383"/>
      <c r="C78" s="384"/>
      <c r="D78" s="384"/>
      <c r="E78" s="384"/>
      <c r="F78" s="384"/>
      <c r="G78" s="384"/>
      <c r="H78" s="384"/>
      <c r="I78" s="384"/>
      <c r="J78" s="384"/>
      <c r="K78" s="384"/>
      <c r="L78" s="385"/>
      <c r="M78" s="28"/>
    </row>
    <row r="79" spans="1:16" s="28" customFormat="1" x14ac:dyDescent="0.3">
      <c r="A79" s="110"/>
      <c r="B79" s="112"/>
      <c r="C79" s="113"/>
      <c r="D79" s="113"/>
      <c r="E79" s="113"/>
      <c r="F79" s="113"/>
      <c r="G79" s="113"/>
      <c r="H79" s="113"/>
      <c r="I79" s="113"/>
      <c r="J79" s="113"/>
      <c r="K79" s="113"/>
      <c r="L79" s="114"/>
    </row>
    <row r="80" spans="1:16" s="6" customFormat="1" x14ac:dyDescent="0.3">
      <c r="A80" s="4"/>
      <c r="B80" s="14"/>
      <c r="C80" s="14"/>
      <c r="D80" s="3"/>
      <c r="E80" s="3"/>
      <c r="F80" s="3"/>
      <c r="G80" s="3"/>
      <c r="H80" s="3"/>
      <c r="I80" s="3"/>
      <c r="J80" s="3"/>
      <c r="K80" s="3"/>
      <c r="L80" s="3"/>
      <c r="O80" s="15"/>
      <c r="P80" s="15"/>
    </row>
    <row r="81" spans="1:16" x14ac:dyDescent="0.3">
      <c r="B81" s="375" t="str">
        <f>IF(Intro!$G$21="English",O81,P81)</f>
        <v>PRODUCER INTERACTIONS</v>
      </c>
      <c r="C81" s="376"/>
      <c r="D81" s="376"/>
      <c r="E81" s="376"/>
      <c r="F81" s="376"/>
      <c r="G81" s="376"/>
      <c r="H81" s="376"/>
      <c r="I81" s="376"/>
      <c r="J81" s="376"/>
      <c r="K81" s="376"/>
      <c r="L81" s="377"/>
      <c r="M81" s="28"/>
      <c r="O81" s="74" t="s">
        <v>257</v>
      </c>
      <c r="P81" s="85" t="s">
        <v>258</v>
      </c>
    </row>
    <row r="82" spans="1:16" s="9" customFormat="1" x14ac:dyDescent="0.3">
      <c r="A82" s="7"/>
      <c r="B82" s="378" t="s">
        <v>18</v>
      </c>
      <c r="C82" s="379"/>
      <c r="D82" s="379"/>
      <c r="E82" s="379"/>
      <c r="F82" s="379"/>
      <c r="G82" s="379"/>
      <c r="H82" s="379"/>
      <c r="I82" s="379"/>
      <c r="J82" s="379"/>
      <c r="K82" s="379"/>
      <c r="L82" s="380"/>
      <c r="M82" s="125"/>
    </row>
    <row r="83" spans="1:16" s="28" customFormat="1" x14ac:dyDescent="0.3">
      <c r="A83" s="110"/>
      <c r="B83" s="136"/>
      <c r="C83" s="137"/>
      <c r="D83" s="137"/>
      <c r="E83" s="137"/>
      <c r="F83" s="137"/>
      <c r="G83" s="137"/>
      <c r="H83" s="137"/>
      <c r="I83" s="137"/>
      <c r="J83" s="137"/>
      <c r="K83" s="137"/>
      <c r="L83" s="132"/>
    </row>
    <row r="84" spans="1:16" s="28" customFormat="1" x14ac:dyDescent="0.3">
      <c r="A84" s="110"/>
      <c r="B84" s="254" t="str">
        <f>IF(Intro!$G$21="English",O84,P84)</f>
        <v>If your firm has purchased the goods from Canadian producers since January 1, 2023, provide the names of the Canadian producers, as well as the specifications of the goods purchased from the Canadian producers. If not, explain why.</v>
      </c>
      <c r="C84" s="255"/>
      <c r="D84" s="255"/>
      <c r="E84" s="255"/>
      <c r="F84" s="255"/>
      <c r="G84" s="255"/>
      <c r="H84" s="255"/>
      <c r="I84" s="255"/>
      <c r="J84" s="255"/>
      <c r="K84" s="255"/>
      <c r="L84" s="256"/>
      <c r="O84" s="28" t="str">
        <f>"If your firm has purchased the goods from Canadian producers since January 1, "&amp;Variables!B6&amp;", provide the names of the Canadian producers, as well as the specifications of the goods purchased from the Canadian producers. If not, explain why."</f>
        <v>If your firm has purchased the goods from Canadian producers since January 1, 2023, provide the names of the Canadian producers, as well as the specifications of the goods purchased from the Canadian producers. If not, explain why.</v>
      </c>
      <c r="P84" s="28" t="str">
        <f>"Si votre entreprise avait acheté des marchandises des producteurs canadiens depuis le 1er janvier "&amp;Variables!B6&amp;", fournissez les noms des producteurs canadiens, ainsi que les spécifications des marchandises achetées auprès des producteurs canadiens. Dans le cas contraire, expliquez pourquoi."</f>
        <v>Si votre entreprise avait acheté des marchandises des producteurs canadiens depuis le 1er janvier 2023, fournissez les noms des producteurs canadiens, ainsi que les spécifications des marchandises achetées auprès des producteurs canadiens. Dans le cas contraire, expliquez pourquoi.</v>
      </c>
    </row>
    <row r="85" spans="1:16" s="28" customFormat="1" x14ac:dyDescent="0.3">
      <c r="A85" s="110"/>
      <c r="B85" s="254"/>
      <c r="C85" s="255"/>
      <c r="D85" s="255"/>
      <c r="E85" s="255"/>
      <c r="F85" s="255"/>
      <c r="G85" s="255"/>
      <c r="H85" s="255"/>
      <c r="I85" s="255"/>
      <c r="J85" s="255"/>
      <c r="K85" s="255"/>
      <c r="L85" s="256"/>
    </row>
    <row r="86" spans="1:16" s="28" customFormat="1" x14ac:dyDescent="0.3">
      <c r="A86" s="110"/>
      <c r="B86" s="136"/>
      <c r="C86" s="137"/>
      <c r="D86" s="137"/>
      <c r="E86" s="137"/>
      <c r="F86" s="137"/>
      <c r="G86" s="137"/>
      <c r="H86" s="137"/>
      <c r="I86" s="137"/>
      <c r="J86" s="137"/>
      <c r="K86" s="137"/>
      <c r="L86" s="132"/>
    </row>
    <row r="87" spans="1:16" s="9" customFormat="1" x14ac:dyDescent="0.3">
      <c r="A87" s="7"/>
      <c r="B87" s="383"/>
      <c r="C87" s="384"/>
      <c r="D87" s="384"/>
      <c r="E87" s="384"/>
      <c r="F87" s="384"/>
      <c r="G87" s="384"/>
      <c r="H87" s="384"/>
      <c r="I87" s="384"/>
      <c r="J87" s="384"/>
      <c r="K87" s="384"/>
      <c r="L87" s="385"/>
      <c r="M87" s="28"/>
    </row>
    <row r="88" spans="1:16" s="9" customFormat="1" x14ac:dyDescent="0.3">
      <c r="A88" s="7"/>
      <c r="B88" s="383"/>
      <c r="C88" s="384"/>
      <c r="D88" s="384"/>
      <c r="E88" s="384"/>
      <c r="F88" s="384"/>
      <c r="G88" s="384"/>
      <c r="H88" s="384"/>
      <c r="I88" s="384"/>
      <c r="J88" s="384"/>
      <c r="K88" s="384"/>
      <c r="L88" s="385"/>
      <c r="M88" s="28"/>
    </row>
    <row r="89" spans="1:16" s="9" customFormat="1" x14ac:dyDescent="0.3">
      <c r="A89" s="7"/>
      <c r="B89" s="383"/>
      <c r="C89" s="384"/>
      <c r="D89" s="384"/>
      <c r="E89" s="384"/>
      <c r="F89" s="384"/>
      <c r="G89" s="384"/>
      <c r="H89" s="384"/>
      <c r="I89" s="384"/>
      <c r="J89" s="384"/>
      <c r="K89" s="384"/>
      <c r="L89" s="385"/>
      <c r="M89" s="28"/>
    </row>
    <row r="90" spans="1:16" s="9" customFormat="1" x14ac:dyDescent="0.3">
      <c r="A90" s="7"/>
      <c r="B90" s="383"/>
      <c r="C90" s="384"/>
      <c r="D90" s="384"/>
      <c r="E90" s="384"/>
      <c r="F90" s="384"/>
      <c r="G90" s="384"/>
      <c r="H90" s="384"/>
      <c r="I90" s="384"/>
      <c r="J90" s="384"/>
      <c r="K90" s="384"/>
      <c r="L90" s="385"/>
      <c r="M90" s="28"/>
    </row>
    <row r="91" spans="1:16" s="9" customFormat="1" x14ac:dyDescent="0.3">
      <c r="A91" s="7"/>
      <c r="B91" s="383"/>
      <c r="C91" s="384"/>
      <c r="D91" s="384"/>
      <c r="E91" s="384"/>
      <c r="F91" s="384"/>
      <c r="G91" s="384"/>
      <c r="H91" s="384"/>
      <c r="I91" s="384"/>
      <c r="J91" s="384"/>
      <c r="K91" s="384"/>
      <c r="L91" s="385"/>
      <c r="M91" s="28"/>
    </row>
    <row r="92" spans="1:16" s="9" customFormat="1" x14ac:dyDescent="0.3">
      <c r="A92" s="7"/>
      <c r="B92" s="383"/>
      <c r="C92" s="384"/>
      <c r="D92" s="384"/>
      <c r="E92" s="384"/>
      <c r="F92" s="384"/>
      <c r="G92" s="384"/>
      <c r="H92" s="384"/>
      <c r="I92" s="384"/>
      <c r="J92" s="384"/>
      <c r="K92" s="384"/>
      <c r="L92" s="385"/>
      <c r="M92" s="28"/>
    </row>
    <row r="93" spans="1:16" s="9" customFormat="1" x14ac:dyDescent="0.3">
      <c r="A93" s="7"/>
      <c r="B93" s="383"/>
      <c r="C93" s="384"/>
      <c r="D93" s="384"/>
      <c r="E93" s="384"/>
      <c r="F93" s="384"/>
      <c r="G93" s="384"/>
      <c r="H93" s="384"/>
      <c r="I93" s="384"/>
      <c r="J93" s="384"/>
      <c r="K93" s="384"/>
      <c r="L93" s="385"/>
      <c r="M93" s="28"/>
    </row>
    <row r="94" spans="1:16" s="9" customFormat="1" x14ac:dyDescent="0.3">
      <c r="A94" s="7"/>
      <c r="B94" s="383"/>
      <c r="C94" s="384"/>
      <c r="D94" s="384"/>
      <c r="E94" s="384"/>
      <c r="F94" s="384"/>
      <c r="G94" s="384"/>
      <c r="H94" s="384"/>
      <c r="I94" s="384"/>
      <c r="J94" s="384"/>
      <c r="K94" s="384"/>
      <c r="L94" s="385"/>
      <c r="M94" s="28"/>
    </row>
    <row r="95" spans="1:16" s="28" customFormat="1" x14ac:dyDescent="0.3">
      <c r="A95" s="110"/>
      <c r="B95" s="112"/>
      <c r="C95" s="113"/>
      <c r="D95" s="113"/>
      <c r="E95" s="113"/>
      <c r="F95" s="113"/>
      <c r="G95" s="113"/>
      <c r="H95" s="113"/>
      <c r="I95" s="113"/>
      <c r="J95" s="113"/>
      <c r="K95" s="113"/>
      <c r="L95" s="114"/>
    </row>
    <row r="96" spans="1:16" s="9" customFormat="1" x14ac:dyDescent="0.3">
      <c r="A96" s="7"/>
      <c r="B96" s="378" t="s">
        <v>19</v>
      </c>
      <c r="C96" s="379"/>
      <c r="D96" s="379"/>
      <c r="E96" s="379"/>
      <c r="F96" s="379"/>
      <c r="G96" s="379"/>
      <c r="H96" s="379"/>
      <c r="I96" s="379"/>
      <c r="J96" s="379"/>
      <c r="K96" s="379"/>
      <c r="L96" s="380"/>
      <c r="M96" s="125"/>
    </row>
    <row r="97" spans="1:16" s="28" customFormat="1" x14ac:dyDescent="0.3">
      <c r="A97" s="110"/>
      <c r="B97" s="136"/>
      <c r="C97" s="137"/>
      <c r="D97" s="137"/>
      <c r="E97" s="137"/>
      <c r="F97" s="137"/>
      <c r="G97" s="137"/>
      <c r="H97" s="137"/>
      <c r="I97" s="137"/>
      <c r="J97" s="137"/>
      <c r="K97" s="137"/>
      <c r="L97" s="132"/>
    </row>
    <row r="98" spans="1:16" s="28" customFormat="1" x14ac:dyDescent="0.3">
      <c r="A98" s="110"/>
      <c r="B98" s="284" t="str">
        <f>IF(Intro!$G$21="English",O98,P98)</f>
        <v>If your firm, as the importer of record, has sold imports of the goods to Canadian producers since January 1, 2023, provide details regarding the specifications of the goods and the countries of origin.</v>
      </c>
      <c r="C98" s="285"/>
      <c r="D98" s="285"/>
      <c r="E98" s="285"/>
      <c r="F98" s="285"/>
      <c r="G98" s="285"/>
      <c r="H98" s="285"/>
      <c r="I98" s="285"/>
      <c r="J98" s="285"/>
      <c r="K98" s="285"/>
      <c r="L98" s="338"/>
      <c r="O98" s="28"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98" s="28" t="str">
        <f>"Si votre entreprise, en tant qu'importateur officiel, avait vendu des importations de marchandises à des producteurs canadiens depuis le 1er janvier "&amp;Variables!B6&amp;", fournissez des détails concernant les spécifications des marchandises et les pays d'origine."</f>
        <v>Si votre entreprise, en tant qu'importateur officiel, avait vendu des importations de marchandises à des producteurs canadiens depuis le 1er janvier 2023, fournissez des détails concernant les spécifications des marchandises et les pays d'origine.</v>
      </c>
    </row>
    <row r="99" spans="1:16" s="28" customFormat="1" x14ac:dyDescent="0.3">
      <c r="A99" s="110"/>
      <c r="B99" s="284"/>
      <c r="C99" s="285"/>
      <c r="D99" s="285"/>
      <c r="E99" s="285"/>
      <c r="F99" s="285"/>
      <c r="G99" s="285"/>
      <c r="H99" s="285"/>
      <c r="I99" s="285"/>
      <c r="J99" s="285"/>
      <c r="K99" s="285"/>
      <c r="L99" s="338"/>
    </row>
    <row r="100" spans="1:16" s="28" customFormat="1" x14ac:dyDescent="0.3">
      <c r="A100" s="110"/>
      <c r="B100" s="136"/>
      <c r="C100" s="137"/>
      <c r="D100" s="137"/>
      <c r="E100" s="137"/>
      <c r="F100" s="137"/>
      <c r="G100" s="137"/>
      <c r="H100" s="137"/>
      <c r="I100" s="137"/>
      <c r="J100" s="137"/>
      <c r="K100" s="137"/>
      <c r="L100" s="132"/>
    </row>
    <row r="101" spans="1:16" s="9" customFormat="1" x14ac:dyDescent="0.3">
      <c r="A101" s="7"/>
      <c r="B101" s="383"/>
      <c r="C101" s="384"/>
      <c r="D101" s="384"/>
      <c r="E101" s="384"/>
      <c r="F101" s="384"/>
      <c r="G101" s="384"/>
      <c r="H101" s="384"/>
      <c r="I101" s="384"/>
      <c r="J101" s="384"/>
      <c r="K101" s="384"/>
      <c r="L101" s="385"/>
      <c r="M101" s="28"/>
    </row>
    <row r="102" spans="1:16" s="9" customFormat="1" x14ac:dyDescent="0.3">
      <c r="A102" s="7"/>
      <c r="B102" s="383"/>
      <c r="C102" s="384"/>
      <c r="D102" s="384"/>
      <c r="E102" s="384"/>
      <c r="F102" s="384"/>
      <c r="G102" s="384"/>
      <c r="H102" s="384"/>
      <c r="I102" s="384"/>
      <c r="J102" s="384"/>
      <c r="K102" s="384"/>
      <c r="L102" s="385"/>
      <c r="M102" s="28"/>
    </row>
    <row r="103" spans="1:16" s="9" customFormat="1" x14ac:dyDescent="0.3">
      <c r="A103" s="7"/>
      <c r="B103" s="383"/>
      <c r="C103" s="384"/>
      <c r="D103" s="384"/>
      <c r="E103" s="384"/>
      <c r="F103" s="384"/>
      <c r="G103" s="384"/>
      <c r="H103" s="384"/>
      <c r="I103" s="384"/>
      <c r="J103" s="384"/>
      <c r="K103" s="384"/>
      <c r="L103" s="385"/>
      <c r="M103" s="28"/>
    </row>
    <row r="104" spans="1:16" s="9" customFormat="1" x14ac:dyDescent="0.3">
      <c r="A104" s="7"/>
      <c r="B104" s="383"/>
      <c r="C104" s="384"/>
      <c r="D104" s="384"/>
      <c r="E104" s="384"/>
      <c r="F104" s="384"/>
      <c r="G104" s="384"/>
      <c r="H104" s="384"/>
      <c r="I104" s="384"/>
      <c r="J104" s="384"/>
      <c r="K104" s="384"/>
      <c r="L104" s="385"/>
      <c r="M104" s="28"/>
    </row>
    <row r="105" spans="1:16" s="9" customFormat="1" x14ac:dyDescent="0.3">
      <c r="A105" s="7"/>
      <c r="B105" s="383"/>
      <c r="C105" s="384"/>
      <c r="D105" s="384"/>
      <c r="E105" s="384"/>
      <c r="F105" s="384"/>
      <c r="G105" s="384"/>
      <c r="H105" s="384"/>
      <c r="I105" s="384"/>
      <c r="J105" s="384"/>
      <c r="K105" s="384"/>
      <c r="L105" s="385"/>
      <c r="M105" s="28"/>
    </row>
    <row r="106" spans="1:16" s="9" customFormat="1" x14ac:dyDescent="0.3">
      <c r="A106" s="7"/>
      <c r="B106" s="383"/>
      <c r="C106" s="384"/>
      <c r="D106" s="384"/>
      <c r="E106" s="384"/>
      <c r="F106" s="384"/>
      <c r="G106" s="384"/>
      <c r="H106" s="384"/>
      <c r="I106" s="384"/>
      <c r="J106" s="384"/>
      <c r="K106" s="384"/>
      <c r="L106" s="385"/>
      <c r="M106" s="28"/>
    </row>
    <row r="107" spans="1:16" s="9" customFormat="1" x14ac:dyDescent="0.3">
      <c r="A107" s="7"/>
      <c r="B107" s="383"/>
      <c r="C107" s="384"/>
      <c r="D107" s="384"/>
      <c r="E107" s="384"/>
      <c r="F107" s="384"/>
      <c r="G107" s="384"/>
      <c r="H107" s="384"/>
      <c r="I107" s="384"/>
      <c r="J107" s="384"/>
      <c r="K107" s="384"/>
      <c r="L107" s="385"/>
      <c r="M107" s="28"/>
    </row>
    <row r="108" spans="1:16" s="9" customFormat="1" x14ac:dyDescent="0.3">
      <c r="A108" s="7"/>
      <c r="B108" s="383"/>
      <c r="C108" s="384"/>
      <c r="D108" s="384"/>
      <c r="E108" s="384"/>
      <c r="F108" s="384"/>
      <c r="G108" s="384"/>
      <c r="H108" s="384"/>
      <c r="I108" s="384"/>
      <c r="J108" s="384"/>
      <c r="K108" s="384"/>
      <c r="L108" s="385"/>
      <c r="M108" s="28"/>
    </row>
    <row r="109" spans="1:16" s="28" customFormat="1" x14ac:dyDescent="0.3">
      <c r="A109" s="110"/>
      <c r="B109" s="112"/>
      <c r="C109" s="113"/>
      <c r="D109" s="113"/>
      <c r="E109" s="113"/>
      <c r="F109" s="113"/>
      <c r="G109" s="113"/>
      <c r="H109" s="113"/>
      <c r="I109" s="113"/>
      <c r="J109" s="113"/>
      <c r="K109" s="113"/>
      <c r="L109" s="114"/>
    </row>
    <row r="111" spans="1:16" x14ac:dyDescent="0.3">
      <c r="B111" s="375" t="s">
        <v>259</v>
      </c>
      <c r="C111" s="376"/>
      <c r="D111" s="376"/>
      <c r="E111" s="376"/>
      <c r="F111" s="376"/>
      <c r="G111" s="376"/>
      <c r="H111" s="376"/>
      <c r="I111" s="376"/>
      <c r="J111" s="376"/>
      <c r="K111" s="376"/>
      <c r="L111" s="377"/>
      <c r="M111" s="28"/>
    </row>
    <row r="112" spans="1:16" s="9" customFormat="1" x14ac:dyDescent="0.3">
      <c r="A112" s="7"/>
      <c r="B112" s="378" t="s">
        <v>20</v>
      </c>
      <c r="C112" s="379"/>
      <c r="D112" s="379"/>
      <c r="E112" s="379"/>
      <c r="F112" s="379"/>
      <c r="G112" s="379"/>
      <c r="H112" s="379"/>
      <c r="I112" s="379"/>
      <c r="J112" s="379"/>
      <c r="K112" s="379"/>
      <c r="L112" s="380"/>
      <c r="M112" s="125"/>
    </row>
    <row r="113" spans="1:16" s="28" customFormat="1" x14ac:dyDescent="0.3">
      <c r="A113" s="110"/>
      <c r="B113" s="136"/>
      <c r="C113" s="137"/>
      <c r="D113" s="137"/>
      <c r="E113" s="137"/>
      <c r="F113" s="137"/>
      <c r="G113" s="137"/>
      <c r="H113" s="137"/>
      <c r="I113" s="137"/>
      <c r="J113" s="137"/>
      <c r="K113" s="137"/>
      <c r="L113" s="132"/>
    </row>
    <row r="114" spans="1:16" s="28" customFormat="1" x14ac:dyDescent="0.3">
      <c r="A114" s="110"/>
      <c r="B114" s="386" t="str">
        <f>IF(Intro!$G$21="English",O114,P114)</f>
        <v>Provide details if your firm has changed the product mix of the goods imported since January 1, 2023.</v>
      </c>
      <c r="C114" s="387"/>
      <c r="D114" s="387"/>
      <c r="E114" s="387"/>
      <c r="F114" s="387"/>
      <c r="G114" s="387"/>
      <c r="H114" s="387"/>
      <c r="I114" s="387"/>
      <c r="J114" s="387"/>
      <c r="K114" s="387"/>
      <c r="L114" s="388"/>
      <c r="O114" s="28" t="str">
        <f>"Provide details if your firm has changed the product mix of the goods imported since January 1, "&amp;Variables!B6&amp;"."</f>
        <v>Provide details if your firm has changed the product mix of the goods imported since January 1, 2023.</v>
      </c>
      <c r="P114" s="28" t="str">
        <f>"Fournissez des détails si votre entreprise a modifié la gamme de marchandises qu'elle importe depuis le 1er janvier "&amp;Variables!B6&amp;"."</f>
        <v>Fournissez des détails si votre entreprise a modifié la gamme de marchandises qu'elle importe depuis le 1er janvier 2023.</v>
      </c>
    </row>
    <row r="115" spans="1:16" s="28" customFormat="1" x14ac:dyDescent="0.3">
      <c r="A115" s="110"/>
      <c r="B115" s="136"/>
      <c r="C115" s="137"/>
      <c r="D115" s="137"/>
      <c r="E115" s="137"/>
      <c r="F115" s="137"/>
      <c r="G115" s="137"/>
      <c r="H115" s="137"/>
      <c r="I115" s="137"/>
      <c r="J115" s="137"/>
      <c r="K115" s="137"/>
      <c r="L115" s="132"/>
    </row>
    <row r="116" spans="1:16" s="9" customFormat="1" x14ac:dyDescent="0.3">
      <c r="A116" s="7"/>
      <c r="B116" s="383"/>
      <c r="C116" s="384"/>
      <c r="D116" s="384"/>
      <c r="E116" s="384"/>
      <c r="F116" s="384"/>
      <c r="G116" s="384"/>
      <c r="H116" s="384"/>
      <c r="I116" s="384"/>
      <c r="J116" s="384"/>
      <c r="K116" s="384"/>
      <c r="L116" s="385"/>
      <c r="M116" s="28"/>
    </row>
    <row r="117" spans="1:16" s="9" customFormat="1" x14ac:dyDescent="0.3">
      <c r="A117" s="7"/>
      <c r="B117" s="383"/>
      <c r="C117" s="384"/>
      <c r="D117" s="384"/>
      <c r="E117" s="384"/>
      <c r="F117" s="384"/>
      <c r="G117" s="384"/>
      <c r="H117" s="384"/>
      <c r="I117" s="384"/>
      <c r="J117" s="384"/>
      <c r="K117" s="384"/>
      <c r="L117" s="385"/>
      <c r="M117" s="28"/>
    </row>
    <row r="118" spans="1:16" s="9" customFormat="1" x14ac:dyDescent="0.3">
      <c r="A118" s="7"/>
      <c r="B118" s="383"/>
      <c r="C118" s="384"/>
      <c r="D118" s="384"/>
      <c r="E118" s="384"/>
      <c r="F118" s="384"/>
      <c r="G118" s="384"/>
      <c r="H118" s="384"/>
      <c r="I118" s="384"/>
      <c r="J118" s="384"/>
      <c r="K118" s="384"/>
      <c r="L118" s="385"/>
      <c r="M118" s="28"/>
    </row>
    <row r="119" spans="1:16" s="9" customFormat="1" x14ac:dyDescent="0.3">
      <c r="A119" s="7"/>
      <c r="B119" s="383"/>
      <c r="C119" s="384"/>
      <c r="D119" s="384"/>
      <c r="E119" s="384"/>
      <c r="F119" s="384"/>
      <c r="G119" s="384"/>
      <c r="H119" s="384"/>
      <c r="I119" s="384"/>
      <c r="J119" s="384"/>
      <c r="K119" s="384"/>
      <c r="L119" s="385"/>
      <c r="M119" s="28"/>
    </row>
    <row r="120" spans="1:16" s="9" customFormat="1" x14ac:dyDescent="0.3">
      <c r="A120" s="7"/>
      <c r="B120" s="383"/>
      <c r="C120" s="384"/>
      <c r="D120" s="384"/>
      <c r="E120" s="384"/>
      <c r="F120" s="384"/>
      <c r="G120" s="384"/>
      <c r="H120" s="384"/>
      <c r="I120" s="384"/>
      <c r="J120" s="384"/>
      <c r="K120" s="384"/>
      <c r="L120" s="385"/>
      <c r="M120" s="28"/>
    </row>
    <row r="121" spans="1:16" s="9" customFormat="1" x14ac:dyDescent="0.3">
      <c r="A121" s="7"/>
      <c r="B121" s="383"/>
      <c r="C121" s="384"/>
      <c r="D121" s="384"/>
      <c r="E121" s="384"/>
      <c r="F121" s="384"/>
      <c r="G121" s="384"/>
      <c r="H121" s="384"/>
      <c r="I121" s="384"/>
      <c r="J121" s="384"/>
      <c r="K121" s="384"/>
      <c r="L121" s="385"/>
      <c r="M121" s="28"/>
    </row>
    <row r="122" spans="1:16" s="9" customFormat="1" x14ac:dyDescent="0.3">
      <c r="A122" s="7"/>
      <c r="B122" s="383"/>
      <c r="C122" s="384"/>
      <c r="D122" s="384"/>
      <c r="E122" s="384"/>
      <c r="F122" s="384"/>
      <c r="G122" s="384"/>
      <c r="H122" s="384"/>
      <c r="I122" s="384"/>
      <c r="J122" s="384"/>
      <c r="K122" s="384"/>
      <c r="L122" s="385"/>
      <c r="M122" s="28"/>
    </row>
    <row r="123" spans="1:16" s="9" customFormat="1" x14ac:dyDescent="0.3">
      <c r="A123" s="7"/>
      <c r="B123" s="383"/>
      <c r="C123" s="384"/>
      <c r="D123" s="384"/>
      <c r="E123" s="384"/>
      <c r="F123" s="384"/>
      <c r="G123" s="384"/>
      <c r="H123" s="384"/>
      <c r="I123" s="384"/>
      <c r="J123" s="384"/>
      <c r="K123" s="384"/>
      <c r="L123" s="385"/>
      <c r="M123" s="28"/>
    </row>
    <row r="124" spans="1:16" s="28" customFormat="1" x14ac:dyDescent="0.3">
      <c r="A124" s="110"/>
      <c r="B124" s="112"/>
      <c r="C124" s="113"/>
      <c r="D124" s="113"/>
      <c r="E124" s="113"/>
      <c r="F124" s="113"/>
      <c r="G124" s="113"/>
      <c r="H124" s="113"/>
      <c r="I124" s="113"/>
      <c r="J124" s="113"/>
      <c r="K124" s="113"/>
      <c r="L124" s="114"/>
    </row>
    <row r="125" spans="1:16" s="9" customFormat="1" x14ac:dyDescent="0.3">
      <c r="A125" s="7"/>
      <c r="B125" s="378" t="s">
        <v>21</v>
      </c>
      <c r="C125" s="379"/>
      <c r="D125" s="379"/>
      <c r="E125" s="379"/>
      <c r="F125" s="379"/>
      <c r="G125" s="379"/>
      <c r="H125" s="379"/>
      <c r="I125" s="379"/>
      <c r="J125" s="379"/>
      <c r="K125" s="379"/>
      <c r="L125" s="380"/>
      <c r="M125" s="125"/>
    </row>
    <row r="126" spans="1:16" s="28" customFormat="1" x14ac:dyDescent="0.3">
      <c r="A126" s="110"/>
      <c r="B126" s="136"/>
      <c r="C126" s="137"/>
      <c r="D126" s="137"/>
      <c r="E126" s="137"/>
      <c r="F126" s="137"/>
      <c r="G126" s="137"/>
      <c r="H126" s="137"/>
      <c r="I126" s="137"/>
      <c r="J126" s="137"/>
      <c r="K126" s="137"/>
      <c r="L126" s="132"/>
    </row>
    <row r="127" spans="1:16" s="28" customFormat="1" x14ac:dyDescent="0.3">
      <c r="A127" s="110"/>
      <c r="B127" s="386" t="str">
        <f>IF(Intro!$G$21="English",O127,P127)</f>
        <v>Describe how delivery of the goods purchased by your firm is paid for.</v>
      </c>
      <c r="C127" s="387"/>
      <c r="D127" s="387"/>
      <c r="E127" s="387"/>
      <c r="F127" s="387"/>
      <c r="G127" s="387"/>
      <c r="H127" s="387"/>
      <c r="I127" s="387"/>
      <c r="J127" s="387"/>
      <c r="K127" s="387"/>
      <c r="L127" s="388"/>
      <c r="O127" s="28" t="s">
        <v>122</v>
      </c>
      <c r="P127" s="28" t="s">
        <v>156</v>
      </c>
    </row>
    <row r="128" spans="1:16" s="28" customFormat="1" x14ac:dyDescent="0.3">
      <c r="A128" s="110"/>
      <c r="B128" s="136"/>
      <c r="C128" s="137"/>
      <c r="D128" s="137"/>
      <c r="E128" s="137"/>
      <c r="F128" s="137"/>
      <c r="G128" s="137"/>
      <c r="H128" s="137"/>
      <c r="I128" s="194" t="str">
        <f>IF(Intro!$G$21="English",O128,P128)</f>
        <v>Select all that apply</v>
      </c>
      <c r="J128" s="137"/>
      <c r="K128" s="137"/>
      <c r="L128" s="132"/>
      <c r="O128" s="28" t="s">
        <v>352</v>
      </c>
      <c r="P128" s="74" t="s">
        <v>353</v>
      </c>
    </row>
    <row r="129" spans="1:16" ht="14.1" customHeight="1" x14ac:dyDescent="0.3">
      <c r="B129" s="402" t="str">
        <f>IF(Intro!$G$21="English",O129,P129)</f>
        <v xml:space="preserve">The exporter handles delivery, and the cost is built into the price. </v>
      </c>
      <c r="C129" s="403"/>
      <c r="D129" s="403"/>
      <c r="E129" s="403"/>
      <c r="F129" s="403"/>
      <c r="G129" s="403"/>
      <c r="H129" s="404"/>
      <c r="I129" s="86"/>
      <c r="J129" s="137"/>
      <c r="K129" s="137"/>
      <c r="L129" s="132"/>
      <c r="M129" s="74"/>
      <c r="O129" s="74" t="s">
        <v>313</v>
      </c>
      <c r="P129" s="74" t="s">
        <v>315</v>
      </c>
    </row>
    <row r="130" spans="1:16" ht="14.1" customHeight="1" x14ac:dyDescent="0.3">
      <c r="B130" s="402" t="str">
        <f>IF(Intro!$G$21="English",O130,P130)</f>
        <v xml:space="preserve">The exporter handles delivery, but charges your firm separately for it. </v>
      </c>
      <c r="C130" s="403"/>
      <c r="D130" s="403"/>
      <c r="E130" s="403"/>
      <c r="F130" s="403"/>
      <c r="G130" s="403"/>
      <c r="H130" s="404"/>
      <c r="I130" s="86"/>
      <c r="J130" s="137"/>
      <c r="K130" s="137"/>
      <c r="L130" s="132"/>
      <c r="M130" s="74"/>
      <c r="O130" s="74" t="s">
        <v>314</v>
      </c>
      <c r="P130" s="74" t="s">
        <v>316</v>
      </c>
    </row>
    <row r="131" spans="1:16" ht="14.25" customHeight="1" x14ac:dyDescent="0.3">
      <c r="B131" s="402" t="str">
        <f>IF(Intro!$G$21="English",O131,P131)</f>
        <v xml:space="preserve">Your firm arranges and pays for delivery directly. </v>
      </c>
      <c r="C131" s="403"/>
      <c r="D131" s="403"/>
      <c r="E131" s="403"/>
      <c r="F131" s="403"/>
      <c r="G131" s="403"/>
      <c r="H131" s="404"/>
      <c r="I131" s="86"/>
      <c r="J131" s="137"/>
      <c r="K131" s="137"/>
      <c r="L131" s="132"/>
      <c r="M131" s="74"/>
      <c r="O131" s="74" t="s">
        <v>336</v>
      </c>
      <c r="P131" s="74" t="s">
        <v>317</v>
      </c>
    </row>
    <row r="132" spans="1:16" s="28" customFormat="1" x14ac:dyDescent="0.3">
      <c r="A132" s="110"/>
      <c r="B132" s="136"/>
      <c r="C132" s="137"/>
      <c r="D132" s="137"/>
      <c r="E132" s="137"/>
      <c r="F132" s="137"/>
      <c r="G132" s="137"/>
      <c r="H132" s="137"/>
      <c r="I132" s="137"/>
      <c r="J132" s="137"/>
      <c r="K132" s="137"/>
      <c r="L132" s="132"/>
    </row>
    <row r="133" spans="1:16" s="28" customFormat="1" x14ac:dyDescent="0.3">
      <c r="A133" s="110"/>
      <c r="B133" s="386" t="str">
        <f>IF(Intro!$G$21="English",O133,P133)</f>
        <v>Provide details if delivery charges paid by your firm have changed since January 1, 2023.</v>
      </c>
      <c r="C133" s="387"/>
      <c r="D133" s="387"/>
      <c r="E133" s="387"/>
      <c r="F133" s="387"/>
      <c r="G133" s="387"/>
      <c r="H133" s="387"/>
      <c r="I133" s="387"/>
      <c r="J133" s="387"/>
      <c r="K133" s="387"/>
      <c r="L133" s="388"/>
      <c r="O133" s="28" t="str">
        <f>"Provide details if delivery charges paid by your firm have changed since January 1, "&amp;Variables!B6&amp;"."</f>
        <v>Provide details if delivery charges paid by your firm have changed since January 1, 2023.</v>
      </c>
      <c r="P133" s="28" t="str">
        <f>"Fournissez des détails si les frais de livraison payés par votre entreprise ont changé depuis le 1er janvier "&amp;Variables!B6&amp;"."</f>
        <v>Fournissez des détails si les frais de livraison payés par votre entreprise ont changé depuis le 1er janvier 2023.</v>
      </c>
    </row>
    <row r="134" spans="1:16" s="28" customFormat="1" x14ac:dyDescent="0.3">
      <c r="A134" s="110"/>
      <c r="B134" s="136"/>
      <c r="C134" s="137"/>
      <c r="D134" s="137"/>
      <c r="E134" s="137"/>
      <c r="F134" s="137"/>
      <c r="G134" s="137"/>
      <c r="H134" s="137"/>
      <c r="I134" s="137"/>
      <c r="J134" s="137"/>
      <c r="K134" s="137"/>
      <c r="L134" s="132"/>
    </row>
    <row r="135" spans="1:16" s="9" customFormat="1" x14ac:dyDescent="0.3">
      <c r="A135" s="7"/>
      <c r="B135" s="383"/>
      <c r="C135" s="384"/>
      <c r="D135" s="384"/>
      <c r="E135" s="384"/>
      <c r="F135" s="384"/>
      <c r="G135" s="384"/>
      <c r="H135" s="384"/>
      <c r="I135" s="384"/>
      <c r="J135" s="384"/>
      <c r="K135" s="384"/>
      <c r="L135" s="385"/>
      <c r="M135" s="28"/>
    </row>
    <row r="136" spans="1:16" s="9" customFormat="1" x14ac:dyDescent="0.3">
      <c r="A136" s="7"/>
      <c r="B136" s="383"/>
      <c r="C136" s="384"/>
      <c r="D136" s="384"/>
      <c r="E136" s="384"/>
      <c r="F136" s="384"/>
      <c r="G136" s="384"/>
      <c r="H136" s="384"/>
      <c r="I136" s="384"/>
      <c r="J136" s="384"/>
      <c r="K136" s="384"/>
      <c r="L136" s="385"/>
      <c r="M136" s="28"/>
    </row>
    <row r="137" spans="1:16" s="9" customFormat="1" x14ac:dyDescent="0.3">
      <c r="A137" s="7"/>
      <c r="B137" s="383"/>
      <c r="C137" s="384"/>
      <c r="D137" s="384"/>
      <c r="E137" s="384"/>
      <c r="F137" s="384"/>
      <c r="G137" s="384"/>
      <c r="H137" s="384"/>
      <c r="I137" s="384"/>
      <c r="J137" s="384"/>
      <c r="K137" s="384"/>
      <c r="L137" s="385"/>
      <c r="M137" s="28"/>
    </row>
    <row r="138" spans="1:16" s="9" customFormat="1" x14ac:dyDescent="0.3">
      <c r="A138" s="7"/>
      <c r="B138" s="383"/>
      <c r="C138" s="384"/>
      <c r="D138" s="384"/>
      <c r="E138" s="384"/>
      <c r="F138" s="384"/>
      <c r="G138" s="384"/>
      <c r="H138" s="384"/>
      <c r="I138" s="384"/>
      <c r="J138" s="384"/>
      <c r="K138" s="384"/>
      <c r="L138" s="385"/>
      <c r="M138" s="28"/>
    </row>
    <row r="139" spans="1:16" s="9" customFormat="1" x14ac:dyDescent="0.3">
      <c r="A139" s="7"/>
      <c r="B139" s="383"/>
      <c r="C139" s="384"/>
      <c r="D139" s="384"/>
      <c r="E139" s="384"/>
      <c r="F139" s="384"/>
      <c r="G139" s="384"/>
      <c r="H139" s="384"/>
      <c r="I139" s="384"/>
      <c r="J139" s="384"/>
      <c r="K139" s="384"/>
      <c r="L139" s="385"/>
      <c r="M139" s="28"/>
    </row>
    <row r="140" spans="1:16" s="9" customFormat="1" x14ac:dyDescent="0.3">
      <c r="A140" s="7"/>
      <c r="B140" s="383"/>
      <c r="C140" s="384"/>
      <c r="D140" s="384"/>
      <c r="E140" s="384"/>
      <c r="F140" s="384"/>
      <c r="G140" s="384"/>
      <c r="H140" s="384"/>
      <c r="I140" s="384"/>
      <c r="J140" s="384"/>
      <c r="K140" s="384"/>
      <c r="L140" s="385"/>
      <c r="M140" s="28"/>
    </row>
    <row r="141" spans="1:16" s="9" customFormat="1" x14ac:dyDescent="0.3">
      <c r="A141" s="7"/>
      <c r="B141" s="383"/>
      <c r="C141" s="384"/>
      <c r="D141" s="384"/>
      <c r="E141" s="384"/>
      <c r="F141" s="384"/>
      <c r="G141" s="384"/>
      <c r="H141" s="384"/>
      <c r="I141" s="384"/>
      <c r="J141" s="384"/>
      <c r="K141" s="384"/>
      <c r="L141" s="385"/>
      <c r="M141" s="28"/>
    </row>
    <row r="142" spans="1:16" s="9" customFormat="1" x14ac:dyDescent="0.3">
      <c r="A142" s="7"/>
      <c r="B142" s="383"/>
      <c r="C142" s="384"/>
      <c r="D142" s="384"/>
      <c r="E142" s="384"/>
      <c r="F142" s="384"/>
      <c r="G142" s="384"/>
      <c r="H142" s="384"/>
      <c r="I142" s="384"/>
      <c r="J142" s="384"/>
      <c r="K142" s="384"/>
      <c r="L142" s="385"/>
      <c r="M142" s="28"/>
    </row>
    <row r="143" spans="1:16" s="28" customFormat="1" x14ac:dyDescent="0.3">
      <c r="A143" s="110"/>
      <c r="B143" s="112"/>
      <c r="C143" s="113"/>
      <c r="D143" s="113"/>
      <c r="E143" s="113"/>
      <c r="F143" s="113"/>
      <c r="G143" s="113"/>
      <c r="H143" s="113"/>
      <c r="I143" s="113"/>
      <c r="J143" s="113"/>
      <c r="K143" s="113"/>
      <c r="L143" s="114"/>
    </row>
    <row r="145" spans="1:16" x14ac:dyDescent="0.3">
      <c r="B145" s="375" t="str">
        <f>IF(Intro!$G$21="English",O145,P145)</f>
        <v>MARKET CHARACTERISTICS OF THE GOODS</v>
      </c>
      <c r="C145" s="376"/>
      <c r="D145" s="376"/>
      <c r="E145" s="376"/>
      <c r="F145" s="376"/>
      <c r="G145" s="376"/>
      <c r="H145" s="376"/>
      <c r="I145" s="376"/>
      <c r="J145" s="376"/>
      <c r="K145" s="376"/>
      <c r="L145" s="377"/>
      <c r="M145" s="28"/>
      <c r="O145" s="85" t="s">
        <v>260</v>
      </c>
      <c r="P145" s="85" t="s">
        <v>261</v>
      </c>
    </row>
    <row r="146" spans="1:16" s="9" customFormat="1" x14ac:dyDescent="0.3">
      <c r="A146" s="7"/>
      <c r="B146" s="378" t="s">
        <v>22</v>
      </c>
      <c r="C146" s="379"/>
      <c r="D146" s="379"/>
      <c r="E146" s="379"/>
      <c r="F146" s="379"/>
      <c r="G146" s="379"/>
      <c r="H146" s="379"/>
      <c r="I146" s="379"/>
      <c r="J146" s="379"/>
      <c r="K146" s="379"/>
      <c r="L146" s="380"/>
      <c r="M146" s="125"/>
    </row>
    <row r="147" spans="1:16" s="28" customFormat="1" x14ac:dyDescent="0.3">
      <c r="A147" s="110"/>
      <c r="B147" s="136"/>
      <c r="C147" s="137"/>
      <c r="D147" s="137"/>
      <c r="E147" s="137"/>
      <c r="F147" s="137"/>
      <c r="G147" s="137"/>
      <c r="H147" s="137"/>
      <c r="I147" s="137"/>
      <c r="J147" s="137"/>
      <c r="K147" s="137"/>
      <c r="L147" s="132"/>
    </row>
    <row r="148" spans="1:16" s="28" customFormat="1" x14ac:dyDescent="0.3">
      <c r="A148" s="110"/>
      <c r="B148" s="386" t="str">
        <f>IF(Intro!$G$21="English",O148,P148)</f>
        <v>If your firm is a distributor, indicate the primary industries in which the goods are sold.</v>
      </c>
      <c r="C148" s="387"/>
      <c r="D148" s="387"/>
      <c r="E148" s="387"/>
      <c r="F148" s="387"/>
      <c r="G148" s="387"/>
      <c r="H148" s="387"/>
      <c r="I148" s="387"/>
      <c r="J148" s="387"/>
      <c r="K148" s="387"/>
      <c r="L148" s="388"/>
      <c r="O148" s="74" t="s">
        <v>357</v>
      </c>
      <c r="P148" s="74" t="s">
        <v>358</v>
      </c>
    </row>
    <row r="149" spans="1:16" s="28" customFormat="1" x14ac:dyDescent="0.3">
      <c r="A149" s="110"/>
      <c r="B149" s="386" t="str">
        <f>IF(Intro!$G$21="English",O149,P149)</f>
        <v>If your firm is an end user, indicate your primary industries.</v>
      </c>
      <c r="C149" s="387"/>
      <c r="D149" s="387"/>
      <c r="E149" s="387"/>
      <c r="F149" s="387"/>
      <c r="G149" s="387"/>
      <c r="H149" s="387"/>
      <c r="I149" s="387"/>
      <c r="J149" s="387"/>
      <c r="K149" s="387"/>
      <c r="L149" s="388"/>
      <c r="O149" s="74" t="s">
        <v>359</v>
      </c>
      <c r="P149" s="74" t="s">
        <v>360</v>
      </c>
    </row>
    <row r="150" spans="1:16" s="28" customFormat="1" x14ac:dyDescent="0.3">
      <c r="A150" s="110"/>
      <c r="B150" s="136"/>
      <c r="C150" s="137"/>
      <c r="D150" s="137"/>
      <c r="E150" s="137"/>
      <c r="F150" s="137"/>
      <c r="G150" s="137"/>
      <c r="H150" s="137"/>
      <c r="I150" s="137"/>
      <c r="J150" s="137"/>
      <c r="K150" s="137"/>
      <c r="L150" s="132"/>
    </row>
    <row r="151" spans="1:16" x14ac:dyDescent="0.3">
      <c r="B151" s="407" t="str">
        <f>IF(Intro!$G$21="English",O151,P151)</f>
        <v xml:space="preserve">Primary Industry 1 </v>
      </c>
      <c r="C151" s="357"/>
      <c r="D151" s="408"/>
      <c r="E151" s="408"/>
      <c r="F151" s="408"/>
      <c r="G151" s="408"/>
      <c r="H151" s="408"/>
      <c r="I151" s="408"/>
      <c r="J151" s="408"/>
      <c r="K151" s="408"/>
      <c r="L151" s="409"/>
      <c r="M151" s="74"/>
      <c r="O151" s="74" t="s">
        <v>124</v>
      </c>
      <c r="P151" s="74" t="s">
        <v>125</v>
      </c>
    </row>
    <row r="152" spans="1:16" x14ac:dyDescent="0.3">
      <c r="B152" s="407"/>
      <c r="C152" s="357"/>
      <c r="D152" s="408"/>
      <c r="E152" s="408"/>
      <c r="F152" s="408"/>
      <c r="G152" s="408"/>
      <c r="H152" s="408"/>
      <c r="I152" s="408"/>
      <c r="J152" s="408"/>
      <c r="K152" s="408"/>
      <c r="L152" s="409"/>
      <c r="M152" s="74"/>
    </row>
    <row r="153" spans="1:16" x14ac:dyDescent="0.3">
      <c r="B153" s="407"/>
      <c r="C153" s="357"/>
      <c r="D153" s="408"/>
      <c r="E153" s="408"/>
      <c r="F153" s="408"/>
      <c r="G153" s="408"/>
      <c r="H153" s="408"/>
      <c r="I153" s="408"/>
      <c r="J153" s="408"/>
      <c r="K153" s="408"/>
      <c r="L153" s="409"/>
      <c r="M153" s="74"/>
    </row>
    <row r="154" spans="1:16" x14ac:dyDescent="0.3">
      <c r="B154" s="407"/>
      <c r="C154" s="357"/>
      <c r="D154" s="408"/>
      <c r="E154" s="408"/>
      <c r="F154" s="408"/>
      <c r="G154" s="408"/>
      <c r="H154" s="408"/>
      <c r="I154" s="408"/>
      <c r="J154" s="408"/>
      <c r="K154" s="408"/>
      <c r="L154" s="409"/>
      <c r="M154" s="74"/>
    </row>
    <row r="155" spans="1:16" x14ac:dyDescent="0.3">
      <c r="B155" s="407"/>
      <c r="C155" s="357"/>
      <c r="D155" s="408"/>
      <c r="E155" s="408"/>
      <c r="F155" s="408"/>
      <c r="G155" s="408"/>
      <c r="H155" s="408"/>
      <c r="I155" s="408"/>
      <c r="J155" s="408"/>
      <c r="K155" s="408"/>
      <c r="L155" s="409"/>
      <c r="M155" s="74"/>
    </row>
    <row r="156" spans="1:16" x14ac:dyDescent="0.3">
      <c r="B156" s="407" t="str">
        <f>IF(Intro!$G$21="English",O156,P156)</f>
        <v>Primary Industry 2</v>
      </c>
      <c r="C156" s="357"/>
      <c r="D156" s="408"/>
      <c r="E156" s="408"/>
      <c r="F156" s="408"/>
      <c r="G156" s="408"/>
      <c r="H156" s="408"/>
      <c r="I156" s="408"/>
      <c r="J156" s="408"/>
      <c r="K156" s="408"/>
      <c r="L156" s="409"/>
      <c r="M156" s="74"/>
      <c r="O156" s="74" t="s">
        <v>126</v>
      </c>
      <c r="P156" s="74" t="s">
        <v>127</v>
      </c>
    </row>
    <row r="157" spans="1:16" x14ac:dyDescent="0.3">
      <c r="B157" s="407"/>
      <c r="C157" s="357"/>
      <c r="D157" s="408"/>
      <c r="E157" s="408"/>
      <c r="F157" s="408"/>
      <c r="G157" s="408"/>
      <c r="H157" s="408"/>
      <c r="I157" s="408"/>
      <c r="J157" s="408"/>
      <c r="K157" s="408"/>
      <c r="L157" s="409"/>
      <c r="M157" s="74"/>
    </row>
    <row r="158" spans="1:16" x14ac:dyDescent="0.3">
      <c r="B158" s="407"/>
      <c r="C158" s="357"/>
      <c r="D158" s="408"/>
      <c r="E158" s="408"/>
      <c r="F158" s="408"/>
      <c r="G158" s="408"/>
      <c r="H158" s="408"/>
      <c r="I158" s="408"/>
      <c r="J158" s="408"/>
      <c r="K158" s="408"/>
      <c r="L158" s="409"/>
      <c r="M158" s="74"/>
    </row>
    <row r="159" spans="1:16" x14ac:dyDescent="0.3">
      <c r="B159" s="407"/>
      <c r="C159" s="357"/>
      <c r="D159" s="408"/>
      <c r="E159" s="408"/>
      <c r="F159" s="408"/>
      <c r="G159" s="408"/>
      <c r="H159" s="408"/>
      <c r="I159" s="408"/>
      <c r="J159" s="408"/>
      <c r="K159" s="408"/>
      <c r="L159" s="409"/>
      <c r="M159" s="74"/>
    </row>
    <row r="160" spans="1:16" x14ac:dyDescent="0.3">
      <c r="B160" s="407"/>
      <c r="C160" s="357"/>
      <c r="D160" s="408"/>
      <c r="E160" s="408"/>
      <c r="F160" s="408"/>
      <c r="G160" s="408"/>
      <c r="H160" s="408"/>
      <c r="I160" s="408"/>
      <c r="J160" s="408"/>
      <c r="K160" s="408"/>
      <c r="L160" s="409"/>
      <c r="M160" s="74"/>
    </row>
    <row r="161" spans="1:16" x14ac:dyDescent="0.3">
      <c r="B161" s="407" t="str">
        <f>IF(Intro!$G$21="English",O161,P161)</f>
        <v>Primary Industry 3</v>
      </c>
      <c r="C161" s="357"/>
      <c r="D161" s="408"/>
      <c r="E161" s="408"/>
      <c r="F161" s="408"/>
      <c r="G161" s="408"/>
      <c r="H161" s="408"/>
      <c r="I161" s="408"/>
      <c r="J161" s="408"/>
      <c r="K161" s="408"/>
      <c r="L161" s="409"/>
      <c r="M161" s="74"/>
      <c r="O161" s="74" t="s">
        <v>128</v>
      </c>
      <c r="P161" s="74" t="s">
        <v>129</v>
      </c>
    </row>
    <row r="162" spans="1:16" x14ac:dyDescent="0.3">
      <c r="B162" s="407"/>
      <c r="C162" s="357"/>
      <c r="D162" s="408"/>
      <c r="E162" s="408"/>
      <c r="F162" s="408"/>
      <c r="G162" s="408"/>
      <c r="H162" s="408"/>
      <c r="I162" s="408"/>
      <c r="J162" s="408"/>
      <c r="K162" s="408"/>
      <c r="L162" s="409"/>
      <c r="M162" s="74"/>
    </row>
    <row r="163" spans="1:16" x14ac:dyDescent="0.3">
      <c r="B163" s="407"/>
      <c r="C163" s="357"/>
      <c r="D163" s="408"/>
      <c r="E163" s="408"/>
      <c r="F163" s="408"/>
      <c r="G163" s="408"/>
      <c r="H163" s="408"/>
      <c r="I163" s="408"/>
      <c r="J163" s="408"/>
      <c r="K163" s="408"/>
      <c r="L163" s="409"/>
      <c r="M163" s="74"/>
    </row>
    <row r="164" spans="1:16" x14ac:dyDescent="0.3">
      <c r="B164" s="407"/>
      <c r="C164" s="357"/>
      <c r="D164" s="408"/>
      <c r="E164" s="408"/>
      <c r="F164" s="408"/>
      <c r="G164" s="408"/>
      <c r="H164" s="408"/>
      <c r="I164" s="408"/>
      <c r="J164" s="408"/>
      <c r="K164" s="408"/>
      <c r="L164" s="409"/>
      <c r="M164" s="74"/>
    </row>
    <row r="165" spans="1:16" x14ac:dyDescent="0.3">
      <c r="B165" s="407"/>
      <c r="C165" s="357"/>
      <c r="D165" s="408"/>
      <c r="E165" s="408"/>
      <c r="F165" s="408"/>
      <c r="G165" s="408"/>
      <c r="H165" s="408"/>
      <c r="I165" s="408"/>
      <c r="J165" s="408"/>
      <c r="K165" s="408"/>
      <c r="L165" s="409"/>
      <c r="M165" s="74"/>
    </row>
    <row r="166" spans="1:16" s="28" customFormat="1" x14ac:dyDescent="0.3">
      <c r="A166" s="110"/>
      <c r="B166" s="112"/>
      <c r="C166" s="113"/>
      <c r="D166" s="113"/>
      <c r="E166" s="113"/>
      <c r="F166" s="113"/>
      <c r="G166" s="113"/>
      <c r="H166" s="113"/>
      <c r="I166" s="113"/>
      <c r="J166" s="113"/>
      <c r="K166" s="113"/>
      <c r="L166" s="114"/>
    </row>
    <row r="167" spans="1:16" s="9" customFormat="1" x14ac:dyDescent="0.3">
      <c r="A167" s="7"/>
      <c r="B167" s="378" t="s">
        <v>23</v>
      </c>
      <c r="C167" s="379"/>
      <c r="D167" s="379"/>
      <c r="E167" s="379"/>
      <c r="F167" s="379"/>
      <c r="G167" s="379"/>
      <c r="H167" s="379"/>
      <c r="I167" s="379"/>
      <c r="J167" s="379"/>
      <c r="K167" s="379"/>
      <c r="L167" s="380"/>
      <c r="M167" s="125"/>
    </row>
    <row r="168" spans="1:16" s="28" customFormat="1" x14ac:dyDescent="0.3">
      <c r="A168" s="110"/>
      <c r="B168" s="136"/>
      <c r="C168" s="137"/>
      <c r="D168" s="137"/>
      <c r="E168" s="137"/>
      <c r="F168" s="137"/>
      <c r="G168" s="137"/>
      <c r="H168" s="137"/>
      <c r="I168" s="137"/>
      <c r="J168" s="137"/>
      <c r="K168" s="137"/>
      <c r="L168" s="132"/>
    </row>
    <row r="169" spans="1:16" s="28" customFormat="1" x14ac:dyDescent="0.3">
      <c r="A169" s="110"/>
      <c r="B169" s="284" t="str">
        <f>IF(Intro!$G$21="English",O169,P169)</f>
        <v>Describe whether there is seasonality in the Canadian market for the goods. Describe any seasonal patterns in your firm's imports, inventory or sales of imports in Canada.</v>
      </c>
      <c r="C169" s="285"/>
      <c r="D169" s="285"/>
      <c r="E169" s="285"/>
      <c r="F169" s="285"/>
      <c r="G169" s="285"/>
      <c r="H169" s="285"/>
      <c r="I169" s="285"/>
      <c r="J169" s="285"/>
      <c r="K169" s="285"/>
      <c r="L169" s="338"/>
      <c r="O169" s="28" t="s">
        <v>144</v>
      </c>
      <c r="P169" s="28" t="s">
        <v>145</v>
      </c>
    </row>
    <row r="170" spans="1:16" s="28" customFormat="1" x14ac:dyDescent="0.3">
      <c r="A170" s="110"/>
      <c r="B170" s="284"/>
      <c r="C170" s="285"/>
      <c r="D170" s="285"/>
      <c r="E170" s="285"/>
      <c r="F170" s="285"/>
      <c r="G170" s="285"/>
      <c r="H170" s="285"/>
      <c r="I170" s="285"/>
      <c r="J170" s="285"/>
      <c r="K170" s="285"/>
      <c r="L170" s="338"/>
    </row>
    <row r="171" spans="1:16" s="28" customFormat="1" x14ac:dyDescent="0.3">
      <c r="A171" s="110"/>
      <c r="B171" s="136"/>
      <c r="C171" s="137"/>
      <c r="D171" s="137"/>
      <c r="E171" s="137"/>
      <c r="F171" s="137"/>
      <c r="G171" s="137"/>
      <c r="H171" s="137"/>
      <c r="I171" s="137"/>
      <c r="J171" s="137"/>
      <c r="K171" s="137"/>
      <c r="L171" s="132"/>
    </row>
    <row r="172" spans="1:16" s="9" customFormat="1" x14ac:dyDescent="0.3">
      <c r="A172" s="7"/>
      <c r="B172" s="383"/>
      <c r="C172" s="384"/>
      <c r="D172" s="384"/>
      <c r="E172" s="384"/>
      <c r="F172" s="384"/>
      <c r="G172" s="384"/>
      <c r="H172" s="384"/>
      <c r="I172" s="384"/>
      <c r="J172" s="384"/>
      <c r="K172" s="384"/>
      <c r="L172" s="385"/>
      <c r="M172" s="28"/>
    </row>
    <row r="173" spans="1:16" s="9" customFormat="1" x14ac:dyDescent="0.3">
      <c r="A173" s="7"/>
      <c r="B173" s="383"/>
      <c r="C173" s="384"/>
      <c r="D173" s="384"/>
      <c r="E173" s="384"/>
      <c r="F173" s="384"/>
      <c r="G173" s="384"/>
      <c r="H173" s="384"/>
      <c r="I173" s="384"/>
      <c r="J173" s="384"/>
      <c r="K173" s="384"/>
      <c r="L173" s="385"/>
      <c r="M173" s="28"/>
    </row>
    <row r="174" spans="1:16" s="9" customFormat="1" x14ac:dyDescent="0.3">
      <c r="A174" s="7"/>
      <c r="B174" s="383"/>
      <c r="C174" s="384"/>
      <c r="D174" s="384"/>
      <c r="E174" s="384"/>
      <c r="F174" s="384"/>
      <c r="G174" s="384"/>
      <c r="H174" s="384"/>
      <c r="I174" s="384"/>
      <c r="J174" s="384"/>
      <c r="K174" s="384"/>
      <c r="L174" s="385"/>
      <c r="M174" s="28"/>
    </row>
    <row r="175" spans="1:16" s="9" customFormat="1" x14ac:dyDescent="0.3">
      <c r="A175" s="7"/>
      <c r="B175" s="383"/>
      <c r="C175" s="384"/>
      <c r="D175" s="384"/>
      <c r="E175" s="384"/>
      <c r="F175" s="384"/>
      <c r="G175" s="384"/>
      <c r="H175" s="384"/>
      <c r="I175" s="384"/>
      <c r="J175" s="384"/>
      <c r="K175" s="384"/>
      <c r="L175" s="385"/>
      <c r="M175" s="28"/>
    </row>
    <row r="176" spans="1:16" s="9" customFormat="1" x14ac:dyDescent="0.3">
      <c r="A176" s="7"/>
      <c r="B176" s="383"/>
      <c r="C176" s="384"/>
      <c r="D176" s="384"/>
      <c r="E176" s="384"/>
      <c r="F176" s="384"/>
      <c r="G176" s="384"/>
      <c r="H176" s="384"/>
      <c r="I176" s="384"/>
      <c r="J176" s="384"/>
      <c r="K176" s="384"/>
      <c r="L176" s="385"/>
      <c r="M176" s="28"/>
    </row>
    <row r="177" spans="1:16" s="9" customFormat="1" x14ac:dyDescent="0.3">
      <c r="A177" s="7"/>
      <c r="B177" s="383"/>
      <c r="C177" s="384"/>
      <c r="D177" s="384"/>
      <c r="E177" s="384"/>
      <c r="F177" s="384"/>
      <c r="G177" s="384"/>
      <c r="H177" s="384"/>
      <c r="I177" s="384"/>
      <c r="J177" s="384"/>
      <c r="K177" s="384"/>
      <c r="L177" s="385"/>
      <c r="M177" s="28"/>
    </row>
    <row r="178" spans="1:16" s="9" customFormat="1" x14ac:dyDescent="0.3">
      <c r="A178" s="7"/>
      <c r="B178" s="383"/>
      <c r="C178" s="384"/>
      <c r="D178" s="384"/>
      <c r="E178" s="384"/>
      <c r="F178" s="384"/>
      <c r="G178" s="384"/>
      <c r="H178" s="384"/>
      <c r="I178" s="384"/>
      <c r="J178" s="384"/>
      <c r="K178" s="384"/>
      <c r="L178" s="385"/>
      <c r="M178" s="28"/>
    </row>
    <row r="179" spans="1:16" s="9" customFormat="1" x14ac:dyDescent="0.3">
      <c r="A179" s="7"/>
      <c r="B179" s="383"/>
      <c r="C179" s="384"/>
      <c r="D179" s="384"/>
      <c r="E179" s="384"/>
      <c r="F179" s="384"/>
      <c r="G179" s="384"/>
      <c r="H179" s="384"/>
      <c r="I179" s="384"/>
      <c r="J179" s="384"/>
      <c r="K179" s="384"/>
      <c r="L179" s="385"/>
      <c r="M179" s="28"/>
    </row>
    <row r="180" spans="1:16" s="28" customFormat="1" x14ac:dyDescent="0.3">
      <c r="A180" s="110"/>
      <c r="B180" s="112"/>
      <c r="C180" s="113"/>
      <c r="D180" s="113"/>
      <c r="E180" s="113"/>
      <c r="F180" s="113"/>
      <c r="G180" s="113"/>
      <c r="H180" s="113"/>
      <c r="I180" s="113"/>
      <c r="J180" s="113"/>
      <c r="K180" s="113"/>
      <c r="L180" s="114"/>
    </row>
    <row r="181" spans="1:16" s="9" customFormat="1" x14ac:dyDescent="0.3">
      <c r="A181" s="7"/>
      <c r="B181" s="378" t="s">
        <v>24</v>
      </c>
      <c r="C181" s="379"/>
      <c r="D181" s="379"/>
      <c r="E181" s="379"/>
      <c r="F181" s="379"/>
      <c r="G181" s="379"/>
      <c r="H181" s="379"/>
      <c r="I181" s="379"/>
      <c r="J181" s="379"/>
      <c r="K181" s="379"/>
      <c r="L181" s="380"/>
      <c r="M181" s="125"/>
    </row>
    <row r="182" spans="1:16" s="28" customFormat="1" x14ac:dyDescent="0.3">
      <c r="A182" s="110"/>
      <c r="B182" s="136"/>
      <c r="C182" s="137"/>
      <c r="D182" s="137"/>
      <c r="E182" s="137"/>
      <c r="F182" s="137"/>
      <c r="G182" s="137"/>
      <c r="H182" s="137"/>
      <c r="I182" s="137"/>
      <c r="J182" s="137"/>
      <c r="K182" s="137"/>
      <c r="L182" s="132"/>
    </row>
    <row r="183" spans="1:16" s="28" customFormat="1" x14ac:dyDescent="0.3">
      <c r="A183" s="110"/>
      <c r="B183" s="284" t="str">
        <f>IF(Intro!$G$21="English",O183,P183)</f>
        <v>What have been the principal factors affecting the demand for the goods since January 1, 2023 (e.g., user preferences, government policy, economic conditions, exchange rate)?</v>
      </c>
      <c r="C183" s="285"/>
      <c r="D183" s="285"/>
      <c r="E183" s="285"/>
      <c r="F183" s="285"/>
      <c r="G183" s="285"/>
      <c r="H183" s="285"/>
      <c r="I183" s="285"/>
      <c r="J183" s="285"/>
      <c r="K183" s="285"/>
      <c r="L183" s="338"/>
      <c r="O183" s="28"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3" s="28"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184" spans="1:16" s="28" customFormat="1" x14ac:dyDescent="0.3">
      <c r="A184" s="110"/>
      <c r="B184" s="284"/>
      <c r="C184" s="285"/>
      <c r="D184" s="285"/>
      <c r="E184" s="285"/>
      <c r="F184" s="285"/>
      <c r="G184" s="285"/>
      <c r="H184" s="285"/>
      <c r="I184" s="285"/>
      <c r="J184" s="285"/>
      <c r="K184" s="285"/>
      <c r="L184" s="338"/>
    </row>
    <row r="185" spans="1:16" s="28" customFormat="1" x14ac:dyDescent="0.3">
      <c r="A185" s="110"/>
      <c r="B185" s="136"/>
      <c r="C185" s="137"/>
      <c r="D185" s="137"/>
      <c r="E185" s="137"/>
      <c r="F185" s="137"/>
      <c r="G185" s="137"/>
      <c r="H185" s="137"/>
      <c r="I185" s="137"/>
      <c r="J185" s="137"/>
      <c r="K185" s="137"/>
      <c r="L185" s="132"/>
    </row>
    <row r="186" spans="1:16" s="9" customFormat="1" x14ac:dyDescent="0.3">
      <c r="A186" s="7"/>
      <c r="B186" s="383"/>
      <c r="C186" s="384"/>
      <c r="D186" s="384"/>
      <c r="E186" s="384"/>
      <c r="F186" s="384"/>
      <c r="G186" s="384"/>
      <c r="H186" s="384"/>
      <c r="I186" s="384"/>
      <c r="J186" s="384"/>
      <c r="K186" s="384"/>
      <c r="L186" s="385"/>
      <c r="M186" s="28"/>
    </row>
    <row r="187" spans="1:16" s="9" customFormat="1" x14ac:dyDescent="0.3">
      <c r="A187" s="7"/>
      <c r="B187" s="383"/>
      <c r="C187" s="384"/>
      <c r="D187" s="384"/>
      <c r="E187" s="384"/>
      <c r="F187" s="384"/>
      <c r="G187" s="384"/>
      <c r="H187" s="384"/>
      <c r="I187" s="384"/>
      <c r="J187" s="384"/>
      <c r="K187" s="384"/>
      <c r="L187" s="385"/>
      <c r="M187" s="28"/>
    </row>
    <row r="188" spans="1:16" s="9" customFormat="1" x14ac:dyDescent="0.3">
      <c r="A188" s="7"/>
      <c r="B188" s="383"/>
      <c r="C188" s="384"/>
      <c r="D188" s="384"/>
      <c r="E188" s="384"/>
      <c r="F188" s="384"/>
      <c r="G188" s="384"/>
      <c r="H188" s="384"/>
      <c r="I188" s="384"/>
      <c r="J188" s="384"/>
      <c r="K188" s="384"/>
      <c r="L188" s="385"/>
      <c r="M188" s="28"/>
    </row>
    <row r="189" spans="1:16" s="9" customFormat="1" x14ac:dyDescent="0.3">
      <c r="A189" s="7"/>
      <c r="B189" s="383"/>
      <c r="C189" s="384"/>
      <c r="D189" s="384"/>
      <c r="E189" s="384"/>
      <c r="F189" s="384"/>
      <c r="G189" s="384"/>
      <c r="H189" s="384"/>
      <c r="I189" s="384"/>
      <c r="J189" s="384"/>
      <c r="K189" s="384"/>
      <c r="L189" s="385"/>
      <c r="M189" s="28"/>
    </row>
    <row r="190" spans="1:16" s="9" customFormat="1" x14ac:dyDescent="0.3">
      <c r="A190" s="7"/>
      <c r="B190" s="383"/>
      <c r="C190" s="384"/>
      <c r="D190" s="384"/>
      <c r="E190" s="384"/>
      <c r="F190" s="384"/>
      <c r="G190" s="384"/>
      <c r="H190" s="384"/>
      <c r="I190" s="384"/>
      <c r="J190" s="384"/>
      <c r="K190" s="384"/>
      <c r="L190" s="385"/>
      <c r="M190" s="28"/>
    </row>
    <row r="191" spans="1:16" s="9" customFormat="1" x14ac:dyDescent="0.3">
      <c r="A191" s="7"/>
      <c r="B191" s="383"/>
      <c r="C191" s="384"/>
      <c r="D191" s="384"/>
      <c r="E191" s="384"/>
      <c r="F191" s="384"/>
      <c r="G191" s="384"/>
      <c r="H191" s="384"/>
      <c r="I191" s="384"/>
      <c r="J191" s="384"/>
      <c r="K191" s="384"/>
      <c r="L191" s="385"/>
      <c r="M191" s="28"/>
    </row>
    <row r="192" spans="1:16" s="9" customFormat="1" x14ac:dyDescent="0.3">
      <c r="A192" s="7"/>
      <c r="B192" s="383"/>
      <c r="C192" s="384"/>
      <c r="D192" s="384"/>
      <c r="E192" s="384"/>
      <c r="F192" s="384"/>
      <c r="G192" s="384"/>
      <c r="H192" s="384"/>
      <c r="I192" s="384"/>
      <c r="J192" s="384"/>
      <c r="K192" s="384"/>
      <c r="L192" s="385"/>
      <c r="M192" s="28"/>
    </row>
    <row r="193" spans="1:16" s="9" customFormat="1" x14ac:dyDescent="0.3">
      <c r="A193" s="7"/>
      <c r="B193" s="383"/>
      <c r="C193" s="384"/>
      <c r="D193" s="384"/>
      <c r="E193" s="384"/>
      <c r="F193" s="384"/>
      <c r="G193" s="384"/>
      <c r="H193" s="384"/>
      <c r="I193" s="384"/>
      <c r="J193" s="384"/>
      <c r="K193" s="384"/>
      <c r="L193" s="385"/>
      <c r="M193" s="28"/>
    </row>
    <row r="194" spans="1:16" s="28" customFormat="1" x14ac:dyDescent="0.3">
      <c r="A194" s="110"/>
      <c r="B194" s="112"/>
      <c r="C194" s="113"/>
      <c r="D194" s="113"/>
      <c r="E194" s="113"/>
      <c r="F194" s="113"/>
      <c r="G194" s="113"/>
      <c r="H194" s="113"/>
      <c r="I194" s="113"/>
      <c r="J194" s="113"/>
      <c r="K194" s="113"/>
      <c r="L194" s="114"/>
    </row>
    <row r="195" spans="1:16" s="9" customFormat="1" x14ac:dyDescent="0.3">
      <c r="A195" s="7"/>
      <c r="B195" s="378" t="s">
        <v>26</v>
      </c>
      <c r="C195" s="379"/>
      <c r="D195" s="379"/>
      <c r="E195" s="379"/>
      <c r="F195" s="379"/>
      <c r="G195" s="379"/>
      <c r="H195" s="379"/>
      <c r="I195" s="379"/>
      <c r="J195" s="379"/>
      <c r="K195" s="379"/>
      <c r="L195" s="380"/>
      <c r="M195" s="125"/>
    </row>
    <row r="196" spans="1:16" s="28" customFormat="1" x14ac:dyDescent="0.3">
      <c r="A196" s="110"/>
      <c r="B196" s="136"/>
      <c r="C196" s="137"/>
      <c r="D196" s="137"/>
      <c r="E196" s="137"/>
      <c r="F196" s="137"/>
      <c r="G196" s="137"/>
      <c r="H196" s="137"/>
      <c r="I196" s="137"/>
      <c r="J196" s="137"/>
      <c r="K196" s="137"/>
      <c r="L196" s="132"/>
    </row>
    <row r="197" spans="1:16" s="28" customFormat="1" x14ac:dyDescent="0.3">
      <c r="A197" s="110"/>
      <c r="B197" s="386" t="str">
        <f>IF(Intro!$G$21="English",O197,P197)</f>
        <v>Describe any changes in technology that have impacted the Canadian market for the goods since January 1, 2023.</v>
      </c>
      <c r="C197" s="387"/>
      <c r="D197" s="387"/>
      <c r="E197" s="387"/>
      <c r="F197" s="387"/>
      <c r="G197" s="387"/>
      <c r="H197" s="387"/>
      <c r="I197" s="387"/>
      <c r="J197" s="387"/>
      <c r="K197" s="387"/>
      <c r="L197" s="388"/>
      <c r="O197" s="28" t="str">
        <f>"Describe any changes in technology that have impacted the Canadian market for the goods since January 1, "&amp;Variables!B6&amp;"."</f>
        <v>Describe any changes in technology that have impacted the Canadian market for the goods since January 1, 2023.</v>
      </c>
      <c r="P197" s="28"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198" spans="1:16" s="28" customFormat="1" x14ac:dyDescent="0.3">
      <c r="A198" s="110"/>
      <c r="B198" s="136"/>
      <c r="C198" s="137"/>
      <c r="D198" s="137"/>
      <c r="E198" s="137"/>
      <c r="F198" s="137"/>
      <c r="G198" s="137"/>
      <c r="H198" s="137"/>
      <c r="I198" s="137"/>
      <c r="J198" s="137"/>
      <c r="K198" s="137"/>
      <c r="L198" s="132"/>
    </row>
    <row r="199" spans="1:16" s="9" customFormat="1" x14ac:dyDescent="0.3">
      <c r="A199" s="7"/>
      <c r="B199" s="383"/>
      <c r="C199" s="384"/>
      <c r="D199" s="384"/>
      <c r="E199" s="384"/>
      <c r="F199" s="384"/>
      <c r="G199" s="384"/>
      <c r="H199" s="384"/>
      <c r="I199" s="384"/>
      <c r="J199" s="384"/>
      <c r="K199" s="384"/>
      <c r="L199" s="385"/>
      <c r="M199" s="28"/>
    </row>
    <row r="200" spans="1:16" s="9" customFormat="1" x14ac:dyDescent="0.3">
      <c r="A200" s="7"/>
      <c r="B200" s="383"/>
      <c r="C200" s="384"/>
      <c r="D200" s="384"/>
      <c r="E200" s="384"/>
      <c r="F200" s="384"/>
      <c r="G200" s="384"/>
      <c r="H200" s="384"/>
      <c r="I200" s="384"/>
      <c r="J200" s="384"/>
      <c r="K200" s="384"/>
      <c r="L200" s="385"/>
      <c r="M200" s="28"/>
    </row>
    <row r="201" spans="1:16" s="9" customFormat="1" x14ac:dyDescent="0.3">
      <c r="A201" s="7"/>
      <c r="B201" s="383"/>
      <c r="C201" s="384"/>
      <c r="D201" s="384"/>
      <c r="E201" s="384"/>
      <c r="F201" s="384"/>
      <c r="G201" s="384"/>
      <c r="H201" s="384"/>
      <c r="I201" s="384"/>
      <c r="J201" s="384"/>
      <c r="K201" s="384"/>
      <c r="L201" s="385"/>
      <c r="M201" s="28"/>
    </row>
    <row r="202" spans="1:16" s="9" customFormat="1" x14ac:dyDescent="0.3">
      <c r="A202" s="7"/>
      <c r="B202" s="383"/>
      <c r="C202" s="384"/>
      <c r="D202" s="384"/>
      <c r="E202" s="384"/>
      <c r="F202" s="384"/>
      <c r="G202" s="384"/>
      <c r="H202" s="384"/>
      <c r="I202" s="384"/>
      <c r="J202" s="384"/>
      <c r="K202" s="384"/>
      <c r="L202" s="385"/>
      <c r="M202" s="28"/>
    </row>
    <row r="203" spans="1:16" s="9" customFormat="1" x14ac:dyDescent="0.3">
      <c r="A203" s="7"/>
      <c r="B203" s="383"/>
      <c r="C203" s="384"/>
      <c r="D203" s="384"/>
      <c r="E203" s="384"/>
      <c r="F203" s="384"/>
      <c r="G203" s="384"/>
      <c r="H203" s="384"/>
      <c r="I203" s="384"/>
      <c r="J203" s="384"/>
      <c r="K203" s="384"/>
      <c r="L203" s="385"/>
      <c r="M203" s="28"/>
    </row>
    <row r="204" spans="1:16" s="9" customFormat="1" x14ac:dyDescent="0.3">
      <c r="A204" s="7"/>
      <c r="B204" s="383"/>
      <c r="C204" s="384"/>
      <c r="D204" s="384"/>
      <c r="E204" s="384"/>
      <c r="F204" s="384"/>
      <c r="G204" s="384"/>
      <c r="H204" s="384"/>
      <c r="I204" s="384"/>
      <c r="J204" s="384"/>
      <c r="K204" s="384"/>
      <c r="L204" s="385"/>
      <c r="M204" s="28"/>
    </row>
    <row r="205" spans="1:16" s="9" customFormat="1" x14ac:dyDescent="0.3">
      <c r="A205" s="7"/>
      <c r="B205" s="383"/>
      <c r="C205" s="384"/>
      <c r="D205" s="384"/>
      <c r="E205" s="384"/>
      <c r="F205" s="384"/>
      <c r="G205" s="384"/>
      <c r="H205" s="384"/>
      <c r="I205" s="384"/>
      <c r="J205" s="384"/>
      <c r="K205" s="384"/>
      <c r="L205" s="385"/>
      <c r="M205" s="28"/>
    </row>
    <row r="206" spans="1:16" s="9" customFormat="1" x14ac:dyDescent="0.3">
      <c r="A206" s="7"/>
      <c r="B206" s="383"/>
      <c r="C206" s="384"/>
      <c r="D206" s="384"/>
      <c r="E206" s="384"/>
      <c r="F206" s="384"/>
      <c r="G206" s="384"/>
      <c r="H206" s="384"/>
      <c r="I206" s="384"/>
      <c r="J206" s="384"/>
      <c r="K206" s="384"/>
      <c r="L206" s="385"/>
      <c r="M206" s="28"/>
    </row>
    <row r="207" spans="1:16" s="28" customFormat="1" x14ac:dyDescent="0.3">
      <c r="A207" s="110"/>
      <c r="B207" s="112"/>
      <c r="C207" s="113"/>
      <c r="D207" s="113"/>
      <c r="E207" s="113"/>
      <c r="F207" s="113"/>
      <c r="G207" s="113"/>
      <c r="H207" s="113"/>
      <c r="I207" s="113"/>
      <c r="J207" s="113"/>
      <c r="K207" s="113"/>
      <c r="L207" s="114"/>
    </row>
    <row r="208" spans="1:16" s="9" customFormat="1" x14ac:dyDescent="0.3">
      <c r="A208" s="7"/>
      <c r="B208" s="378" t="s">
        <v>34</v>
      </c>
      <c r="C208" s="379"/>
      <c r="D208" s="379"/>
      <c r="E208" s="379"/>
      <c r="F208" s="379"/>
      <c r="G208" s="379"/>
      <c r="H208" s="379"/>
      <c r="I208" s="379"/>
      <c r="J208" s="379"/>
      <c r="K208" s="379"/>
      <c r="L208" s="380"/>
      <c r="M208" s="125"/>
    </row>
    <row r="209" spans="1:16" s="28" customFormat="1" x14ac:dyDescent="0.3">
      <c r="A209" s="110"/>
      <c r="B209" s="136"/>
      <c r="C209" s="137"/>
      <c r="D209" s="137"/>
      <c r="E209" s="137"/>
      <c r="F209" s="137"/>
      <c r="G209" s="137"/>
      <c r="H209" s="137"/>
      <c r="I209" s="137"/>
      <c r="J209" s="137"/>
      <c r="K209" s="137"/>
      <c r="L209" s="132"/>
    </row>
    <row r="210" spans="1:16" s="28" customFormat="1" x14ac:dyDescent="0.3">
      <c r="A210" s="110"/>
      <c r="B210" s="284" t="str">
        <f>IF(Intro!$G$21="English",O210,P210)</f>
        <v>Explain circumstances where Canadian purchasers are willing to pay a price premium for the goods produced in Canada and what the amount of that premium would be.</v>
      </c>
      <c r="C210" s="285"/>
      <c r="D210" s="285"/>
      <c r="E210" s="285"/>
      <c r="F210" s="285"/>
      <c r="G210" s="285"/>
      <c r="H210" s="285"/>
      <c r="I210" s="285"/>
      <c r="J210" s="285"/>
      <c r="K210" s="285"/>
      <c r="L210" s="338"/>
      <c r="O210" s="28" t="s">
        <v>123</v>
      </c>
      <c r="P210" s="28" t="s">
        <v>158</v>
      </c>
    </row>
    <row r="211" spans="1:16" s="28" customFormat="1" x14ac:dyDescent="0.3">
      <c r="A211" s="110"/>
      <c r="B211" s="136"/>
      <c r="C211" s="137"/>
      <c r="D211" s="137"/>
      <c r="E211" s="137"/>
      <c r="F211" s="137"/>
      <c r="G211" s="137"/>
      <c r="H211" s="137"/>
      <c r="I211" s="137"/>
      <c r="J211" s="137"/>
      <c r="K211" s="137"/>
      <c r="L211" s="132"/>
    </row>
    <row r="212" spans="1:16" x14ac:dyDescent="0.3">
      <c r="B212" s="399" t="str">
        <f>IF(Intro!$G$21="English",O212,P212)</f>
        <v>Price Premium</v>
      </c>
      <c r="C212" s="269"/>
      <c r="D212" s="76" t="s">
        <v>97</v>
      </c>
      <c r="E212" s="175"/>
      <c r="F212" s="137"/>
      <c r="G212" s="137"/>
      <c r="H212" s="137"/>
      <c r="I212" s="137"/>
      <c r="J212" s="137"/>
      <c r="K212" s="137"/>
      <c r="L212" s="132"/>
      <c r="M212" s="74"/>
      <c r="O212" s="74" t="s">
        <v>98</v>
      </c>
      <c r="P212" s="74" t="s">
        <v>99</v>
      </c>
    </row>
    <row r="213" spans="1:16" s="28" customFormat="1" x14ac:dyDescent="0.3">
      <c r="A213" s="110"/>
      <c r="B213" s="136"/>
      <c r="C213" s="137"/>
      <c r="D213" s="137"/>
      <c r="E213" s="137"/>
      <c r="F213" s="137"/>
      <c r="G213" s="137"/>
      <c r="H213" s="137"/>
      <c r="I213" s="137"/>
      <c r="J213" s="137"/>
      <c r="K213" s="137"/>
      <c r="L213" s="132"/>
    </row>
    <row r="214" spans="1:16" s="9" customFormat="1" x14ac:dyDescent="0.3">
      <c r="A214" s="7"/>
      <c r="B214" s="383"/>
      <c r="C214" s="384"/>
      <c r="D214" s="384"/>
      <c r="E214" s="384"/>
      <c r="F214" s="384"/>
      <c r="G214" s="384"/>
      <c r="H214" s="384"/>
      <c r="I214" s="384"/>
      <c r="J214" s="384"/>
      <c r="K214" s="384"/>
      <c r="L214" s="385"/>
      <c r="M214" s="28"/>
    </row>
    <row r="215" spans="1:16" s="9" customFormat="1" x14ac:dyDescent="0.3">
      <c r="A215" s="7"/>
      <c r="B215" s="383"/>
      <c r="C215" s="384"/>
      <c r="D215" s="384"/>
      <c r="E215" s="384"/>
      <c r="F215" s="384"/>
      <c r="G215" s="384"/>
      <c r="H215" s="384"/>
      <c r="I215" s="384"/>
      <c r="J215" s="384"/>
      <c r="K215" s="384"/>
      <c r="L215" s="385"/>
      <c r="M215" s="28"/>
    </row>
    <row r="216" spans="1:16" s="9" customFormat="1" x14ac:dyDescent="0.3">
      <c r="A216" s="7"/>
      <c r="B216" s="383"/>
      <c r="C216" s="384"/>
      <c r="D216" s="384"/>
      <c r="E216" s="384"/>
      <c r="F216" s="384"/>
      <c r="G216" s="384"/>
      <c r="H216" s="384"/>
      <c r="I216" s="384"/>
      <c r="J216" s="384"/>
      <c r="K216" s="384"/>
      <c r="L216" s="385"/>
      <c r="M216" s="28"/>
    </row>
    <row r="217" spans="1:16" s="9" customFormat="1" x14ac:dyDescent="0.3">
      <c r="A217" s="7"/>
      <c r="B217" s="383"/>
      <c r="C217" s="384"/>
      <c r="D217" s="384"/>
      <c r="E217" s="384"/>
      <c r="F217" s="384"/>
      <c r="G217" s="384"/>
      <c r="H217" s="384"/>
      <c r="I217" s="384"/>
      <c r="J217" s="384"/>
      <c r="K217" s="384"/>
      <c r="L217" s="385"/>
      <c r="M217" s="28"/>
    </row>
    <row r="218" spans="1:16" s="9" customFormat="1" x14ac:dyDescent="0.3">
      <c r="A218" s="7"/>
      <c r="B218" s="383"/>
      <c r="C218" s="384"/>
      <c r="D218" s="384"/>
      <c r="E218" s="384"/>
      <c r="F218" s="384"/>
      <c r="G218" s="384"/>
      <c r="H218" s="384"/>
      <c r="I218" s="384"/>
      <c r="J218" s="384"/>
      <c r="K218" s="384"/>
      <c r="L218" s="385"/>
      <c r="M218" s="28"/>
    </row>
    <row r="219" spans="1:16" s="9" customFormat="1" x14ac:dyDescent="0.3">
      <c r="A219" s="7"/>
      <c r="B219" s="383"/>
      <c r="C219" s="384"/>
      <c r="D219" s="384"/>
      <c r="E219" s="384"/>
      <c r="F219" s="384"/>
      <c r="G219" s="384"/>
      <c r="H219" s="384"/>
      <c r="I219" s="384"/>
      <c r="J219" s="384"/>
      <c r="K219" s="384"/>
      <c r="L219" s="385"/>
      <c r="M219" s="28"/>
    </row>
    <row r="220" spans="1:16" s="9" customFormat="1" x14ac:dyDescent="0.3">
      <c r="A220" s="7"/>
      <c r="B220" s="383"/>
      <c r="C220" s="384"/>
      <c r="D220" s="384"/>
      <c r="E220" s="384"/>
      <c r="F220" s="384"/>
      <c r="G220" s="384"/>
      <c r="H220" s="384"/>
      <c r="I220" s="384"/>
      <c r="J220" s="384"/>
      <c r="K220" s="384"/>
      <c r="L220" s="385"/>
      <c r="M220" s="28"/>
    </row>
    <row r="221" spans="1:16" s="9" customFormat="1" x14ac:dyDescent="0.3">
      <c r="A221" s="7"/>
      <c r="B221" s="383"/>
      <c r="C221" s="384"/>
      <c r="D221" s="384"/>
      <c r="E221" s="384"/>
      <c r="F221" s="384"/>
      <c r="G221" s="384"/>
      <c r="H221" s="384"/>
      <c r="I221" s="384"/>
      <c r="J221" s="384"/>
      <c r="K221" s="384"/>
      <c r="L221" s="385"/>
      <c r="M221" s="28"/>
    </row>
    <row r="222" spans="1:16" s="28" customFormat="1" x14ac:dyDescent="0.3">
      <c r="A222" s="110"/>
      <c r="B222" s="112"/>
      <c r="C222" s="113"/>
      <c r="D222" s="113"/>
      <c r="E222" s="113"/>
      <c r="F222" s="113"/>
      <c r="G222" s="113"/>
      <c r="H222" s="113"/>
      <c r="I222" s="113"/>
      <c r="J222" s="113"/>
      <c r="K222" s="113"/>
      <c r="L222" s="114"/>
    </row>
    <row r="223" spans="1:16" s="9" customFormat="1" x14ac:dyDescent="0.3">
      <c r="A223" s="7"/>
      <c r="B223" s="378" t="s">
        <v>36</v>
      </c>
      <c r="C223" s="379"/>
      <c r="D223" s="379"/>
      <c r="E223" s="379"/>
      <c r="F223" s="379"/>
      <c r="G223" s="379"/>
      <c r="H223" s="379"/>
      <c r="I223" s="379"/>
      <c r="J223" s="379"/>
      <c r="K223" s="379"/>
      <c r="L223" s="380"/>
      <c r="M223" s="125"/>
    </row>
    <row r="224" spans="1:16" s="28" customFormat="1" x14ac:dyDescent="0.3">
      <c r="A224" s="110"/>
      <c r="B224" s="136"/>
      <c r="C224" s="137"/>
      <c r="D224" s="137"/>
      <c r="E224" s="137"/>
      <c r="F224" s="137"/>
      <c r="G224" s="137"/>
      <c r="H224" s="137"/>
      <c r="I224" s="137"/>
      <c r="J224" s="137"/>
      <c r="K224" s="137"/>
      <c r="L224" s="132"/>
    </row>
    <row r="225" spans="1:16" s="28" customFormat="1" x14ac:dyDescent="0.3">
      <c r="A225" s="110"/>
      <c r="B225" s="386" t="str">
        <f>IF(Intro!$G$21="English",O225,P225)</f>
        <v>Are the goods produced in Canada interchangeable with the goods imported from China? Explain.</v>
      </c>
      <c r="C225" s="387"/>
      <c r="D225" s="387"/>
      <c r="E225" s="387"/>
      <c r="F225" s="387"/>
      <c r="G225" s="387"/>
      <c r="H225" s="387"/>
      <c r="I225" s="387"/>
      <c r="J225" s="387"/>
      <c r="K225" s="387"/>
      <c r="L225" s="388"/>
      <c r="O225" s="28" t="str">
        <f>"Are the goods produced in Canada interchangeable with the goods imported from "&amp;Variables!B5&amp;"? Explain."</f>
        <v>Are the goods produced in Canada interchangeable with the goods imported from China? Explain.</v>
      </c>
      <c r="P225" s="28" t="str">
        <f>"Les marchandises produites au Canada sont-elles interchangeables avec les marchandises importées "&amp;Variables!C5&amp;"? Expliquez."</f>
        <v>Les marchandises produites au Canada sont-elles interchangeables avec les marchandises importées Chine? Expliquez.</v>
      </c>
    </row>
    <row r="226" spans="1:16" s="28" customFormat="1" x14ac:dyDescent="0.3">
      <c r="A226" s="110"/>
      <c r="B226" s="136"/>
      <c r="C226" s="137"/>
      <c r="D226" s="137"/>
      <c r="E226" s="137"/>
      <c r="F226" s="137"/>
      <c r="G226" s="137"/>
      <c r="H226" s="137"/>
      <c r="I226" s="137"/>
      <c r="J226" s="137"/>
      <c r="K226" s="137"/>
      <c r="L226" s="132"/>
    </row>
    <row r="227" spans="1:16" s="9" customFormat="1" x14ac:dyDescent="0.3">
      <c r="A227" s="7"/>
      <c r="B227" s="383"/>
      <c r="C227" s="384"/>
      <c r="D227" s="384"/>
      <c r="E227" s="384"/>
      <c r="F227" s="384"/>
      <c r="G227" s="384"/>
      <c r="H227" s="384"/>
      <c r="I227" s="384"/>
      <c r="J227" s="384"/>
      <c r="K227" s="384"/>
      <c r="L227" s="385"/>
      <c r="M227" s="28"/>
    </row>
    <row r="228" spans="1:16" s="9" customFormat="1" x14ac:dyDescent="0.3">
      <c r="A228" s="7"/>
      <c r="B228" s="383"/>
      <c r="C228" s="384"/>
      <c r="D228" s="384"/>
      <c r="E228" s="384"/>
      <c r="F228" s="384"/>
      <c r="G228" s="384"/>
      <c r="H228" s="384"/>
      <c r="I228" s="384"/>
      <c r="J228" s="384"/>
      <c r="K228" s="384"/>
      <c r="L228" s="385"/>
      <c r="M228" s="28"/>
    </row>
    <row r="229" spans="1:16" s="9" customFormat="1" x14ac:dyDescent="0.3">
      <c r="A229" s="7"/>
      <c r="B229" s="383"/>
      <c r="C229" s="384"/>
      <c r="D229" s="384"/>
      <c r="E229" s="384"/>
      <c r="F229" s="384"/>
      <c r="G229" s="384"/>
      <c r="H229" s="384"/>
      <c r="I229" s="384"/>
      <c r="J229" s="384"/>
      <c r="K229" s="384"/>
      <c r="L229" s="385"/>
      <c r="M229" s="28"/>
    </row>
    <row r="230" spans="1:16" s="9" customFormat="1" x14ac:dyDescent="0.3">
      <c r="A230" s="7"/>
      <c r="B230" s="383"/>
      <c r="C230" s="384"/>
      <c r="D230" s="384"/>
      <c r="E230" s="384"/>
      <c r="F230" s="384"/>
      <c r="G230" s="384"/>
      <c r="H230" s="384"/>
      <c r="I230" s="384"/>
      <c r="J230" s="384"/>
      <c r="K230" s="384"/>
      <c r="L230" s="385"/>
      <c r="M230" s="28"/>
    </row>
    <row r="231" spans="1:16" s="9" customFormat="1" x14ac:dyDescent="0.3">
      <c r="A231" s="7"/>
      <c r="B231" s="383"/>
      <c r="C231" s="384"/>
      <c r="D231" s="384"/>
      <c r="E231" s="384"/>
      <c r="F231" s="384"/>
      <c r="G231" s="384"/>
      <c r="H231" s="384"/>
      <c r="I231" s="384"/>
      <c r="J231" s="384"/>
      <c r="K231" s="384"/>
      <c r="L231" s="385"/>
      <c r="M231" s="28"/>
    </row>
    <row r="232" spans="1:16" s="9" customFormat="1" x14ac:dyDescent="0.3">
      <c r="A232" s="7"/>
      <c r="B232" s="383"/>
      <c r="C232" s="384"/>
      <c r="D232" s="384"/>
      <c r="E232" s="384"/>
      <c r="F232" s="384"/>
      <c r="G232" s="384"/>
      <c r="H232" s="384"/>
      <c r="I232" s="384"/>
      <c r="J232" s="384"/>
      <c r="K232" s="384"/>
      <c r="L232" s="385"/>
      <c r="M232" s="28"/>
    </row>
    <row r="233" spans="1:16" s="9" customFormat="1" x14ac:dyDescent="0.3">
      <c r="A233" s="7"/>
      <c r="B233" s="383"/>
      <c r="C233" s="384"/>
      <c r="D233" s="384"/>
      <c r="E233" s="384"/>
      <c r="F233" s="384"/>
      <c r="G233" s="384"/>
      <c r="H233" s="384"/>
      <c r="I233" s="384"/>
      <c r="J233" s="384"/>
      <c r="K233" s="384"/>
      <c r="L233" s="385"/>
      <c r="M233" s="28"/>
    </row>
    <row r="234" spans="1:16" s="9" customFormat="1" x14ac:dyDescent="0.3">
      <c r="A234" s="7"/>
      <c r="B234" s="383"/>
      <c r="C234" s="384"/>
      <c r="D234" s="384"/>
      <c r="E234" s="384"/>
      <c r="F234" s="384"/>
      <c r="G234" s="384"/>
      <c r="H234" s="384"/>
      <c r="I234" s="384"/>
      <c r="J234" s="384"/>
      <c r="K234" s="384"/>
      <c r="L234" s="385"/>
      <c r="M234" s="28"/>
    </row>
    <row r="235" spans="1:16" s="28" customFormat="1" x14ac:dyDescent="0.3">
      <c r="A235" s="110"/>
      <c r="B235" s="112"/>
      <c r="C235" s="113"/>
      <c r="D235" s="113"/>
      <c r="E235" s="113"/>
      <c r="F235" s="113"/>
      <c r="G235" s="113"/>
      <c r="H235" s="113"/>
      <c r="I235" s="113"/>
      <c r="J235" s="113"/>
      <c r="K235" s="113"/>
      <c r="L235" s="114"/>
    </row>
    <row r="236" spans="1:16" s="9" customFormat="1" x14ac:dyDescent="0.3">
      <c r="A236" s="7"/>
      <c r="B236" s="378" t="s">
        <v>37</v>
      </c>
      <c r="C236" s="379"/>
      <c r="D236" s="379"/>
      <c r="E236" s="379"/>
      <c r="F236" s="379"/>
      <c r="G236" s="379"/>
      <c r="H236" s="379"/>
      <c r="I236" s="379"/>
      <c r="J236" s="379"/>
      <c r="K236" s="379"/>
      <c r="L236" s="380"/>
      <c r="M236" s="125"/>
    </row>
    <row r="237" spans="1:16" s="28" customFormat="1" x14ac:dyDescent="0.3">
      <c r="A237" s="110"/>
      <c r="B237" s="136"/>
      <c r="C237" s="137"/>
      <c r="D237" s="137"/>
      <c r="E237" s="137"/>
      <c r="F237" s="137"/>
      <c r="G237" s="137"/>
      <c r="H237" s="137"/>
      <c r="I237" s="137"/>
      <c r="J237" s="137"/>
      <c r="K237" s="137"/>
      <c r="L237" s="132"/>
    </row>
    <row r="238" spans="1:16" s="28" customFormat="1" x14ac:dyDescent="0.3">
      <c r="A238" s="110"/>
      <c r="B238" s="386" t="str">
        <f>IF(Intro!$G$21="English",O238,P238)</f>
        <v>Are the goods produced in Canada comparable in price with the goods imported from China? Explain.</v>
      </c>
      <c r="C238" s="387"/>
      <c r="D238" s="387"/>
      <c r="E238" s="387"/>
      <c r="F238" s="387"/>
      <c r="G238" s="387"/>
      <c r="H238" s="387"/>
      <c r="I238" s="387"/>
      <c r="J238" s="387"/>
      <c r="K238" s="387"/>
      <c r="L238" s="388"/>
      <c r="O238" s="28" t="str">
        <f>"Are the goods produced in Canada comparable in price with the goods imported from "&amp;Variables!B5&amp;"? Explain."</f>
        <v>Are the goods produced in Canada comparable in price with the goods imported from China? Explain.</v>
      </c>
      <c r="P238" s="28" t="str">
        <f>"Les marchandises produites au Canada sont-elles comparables en prix aux marchandises importées "&amp;Variables!C5&amp;"? Expliquez."</f>
        <v>Les marchandises produites au Canada sont-elles comparables en prix aux marchandises importées Chine? Expliquez.</v>
      </c>
    </row>
    <row r="239" spans="1:16" s="28" customFormat="1" x14ac:dyDescent="0.3">
      <c r="A239" s="110"/>
      <c r="B239" s="136"/>
      <c r="C239" s="137"/>
      <c r="D239" s="137"/>
      <c r="E239" s="137"/>
      <c r="F239" s="137"/>
      <c r="G239" s="137"/>
      <c r="H239" s="137"/>
      <c r="I239" s="137"/>
      <c r="J239" s="137"/>
      <c r="K239" s="137"/>
      <c r="L239" s="132"/>
    </row>
    <row r="240" spans="1:16" s="9" customFormat="1" x14ac:dyDescent="0.3">
      <c r="A240" s="7"/>
      <c r="B240" s="383"/>
      <c r="C240" s="384"/>
      <c r="D240" s="384"/>
      <c r="E240" s="384"/>
      <c r="F240" s="384"/>
      <c r="G240" s="384"/>
      <c r="H240" s="384"/>
      <c r="I240" s="384"/>
      <c r="J240" s="384"/>
      <c r="K240" s="384"/>
      <c r="L240" s="385"/>
      <c r="M240" s="28"/>
    </row>
    <row r="241" spans="1:16" s="9" customFormat="1" x14ac:dyDescent="0.3">
      <c r="A241" s="7"/>
      <c r="B241" s="383"/>
      <c r="C241" s="384"/>
      <c r="D241" s="384"/>
      <c r="E241" s="384"/>
      <c r="F241" s="384"/>
      <c r="G241" s="384"/>
      <c r="H241" s="384"/>
      <c r="I241" s="384"/>
      <c r="J241" s="384"/>
      <c r="K241" s="384"/>
      <c r="L241" s="385"/>
      <c r="M241" s="28"/>
    </row>
    <row r="242" spans="1:16" s="9" customFormat="1" x14ac:dyDescent="0.3">
      <c r="A242" s="7"/>
      <c r="B242" s="383"/>
      <c r="C242" s="384"/>
      <c r="D242" s="384"/>
      <c r="E242" s="384"/>
      <c r="F242" s="384"/>
      <c r="G242" s="384"/>
      <c r="H242" s="384"/>
      <c r="I242" s="384"/>
      <c r="J242" s="384"/>
      <c r="K242" s="384"/>
      <c r="L242" s="385"/>
      <c r="M242" s="28"/>
    </row>
    <row r="243" spans="1:16" s="9" customFormat="1" x14ac:dyDescent="0.3">
      <c r="A243" s="7"/>
      <c r="B243" s="383"/>
      <c r="C243" s="384"/>
      <c r="D243" s="384"/>
      <c r="E243" s="384"/>
      <c r="F243" s="384"/>
      <c r="G243" s="384"/>
      <c r="H243" s="384"/>
      <c r="I243" s="384"/>
      <c r="J243" s="384"/>
      <c r="K243" s="384"/>
      <c r="L243" s="385"/>
      <c r="M243" s="28"/>
    </row>
    <row r="244" spans="1:16" s="9" customFormat="1" x14ac:dyDescent="0.3">
      <c r="A244" s="7"/>
      <c r="B244" s="383"/>
      <c r="C244" s="384"/>
      <c r="D244" s="384"/>
      <c r="E244" s="384"/>
      <c r="F244" s="384"/>
      <c r="G244" s="384"/>
      <c r="H244" s="384"/>
      <c r="I244" s="384"/>
      <c r="J244" s="384"/>
      <c r="K244" s="384"/>
      <c r="L244" s="385"/>
      <c r="M244" s="28"/>
    </row>
    <row r="245" spans="1:16" s="9" customFormat="1" x14ac:dyDescent="0.3">
      <c r="A245" s="7"/>
      <c r="B245" s="383"/>
      <c r="C245" s="384"/>
      <c r="D245" s="384"/>
      <c r="E245" s="384"/>
      <c r="F245" s="384"/>
      <c r="G245" s="384"/>
      <c r="H245" s="384"/>
      <c r="I245" s="384"/>
      <c r="J245" s="384"/>
      <c r="K245" s="384"/>
      <c r="L245" s="385"/>
      <c r="M245" s="28"/>
    </row>
    <row r="246" spans="1:16" s="9" customFormat="1" x14ac:dyDescent="0.3">
      <c r="A246" s="7"/>
      <c r="B246" s="383"/>
      <c r="C246" s="384"/>
      <c r="D246" s="384"/>
      <c r="E246" s="384"/>
      <c r="F246" s="384"/>
      <c r="G246" s="384"/>
      <c r="H246" s="384"/>
      <c r="I246" s="384"/>
      <c r="J246" s="384"/>
      <c r="K246" s="384"/>
      <c r="L246" s="385"/>
      <c r="M246" s="28"/>
    </row>
    <row r="247" spans="1:16" s="9" customFormat="1" x14ac:dyDescent="0.3">
      <c r="A247" s="7"/>
      <c r="B247" s="383"/>
      <c r="C247" s="384"/>
      <c r="D247" s="384"/>
      <c r="E247" s="384"/>
      <c r="F247" s="384"/>
      <c r="G247" s="384"/>
      <c r="H247" s="384"/>
      <c r="I247" s="384"/>
      <c r="J247" s="384"/>
      <c r="K247" s="384"/>
      <c r="L247" s="385"/>
      <c r="M247" s="28"/>
    </row>
    <row r="248" spans="1:16" s="28" customFormat="1" x14ac:dyDescent="0.3">
      <c r="A248" s="110"/>
      <c r="B248" s="112"/>
      <c r="C248" s="113"/>
      <c r="D248" s="113"/>
      <c r="E248" s="113"/>
      <c r="F248" s="113"/>
      <c r="G248" s="113"/>
      <c r="H248" s="113"/>
      <c r="I248" s="113"/>
      <c r="J248" s="113"/>
      <c r="K248" s="113"/>
      <c r="L248" s="114"/>
    </row>
    <row r="249" spans="1:16" s="9" customFormat="1" x14ac:dyDescent="0.3">
      <c r="A249" s="7"/>
      <c r="B249" s="378" t="s">
        <v>35</v>
      </c>
      <c r="C249" s="379"/>
      <c r="D249" s="379"/>
      <c r="E249" s="379"/>
      <c r="F249" s="379"/>
      <c r="G249" s="379"/>
      <c r="H249" s="379"/>
      <c r="I249" s="379"/>
      <c r="J249" s="379"/>
      <c r="K249" s="379"/>
      <c r="L249" s="380"/>
      <c r="M249" s="125"/>
    </row>
    <row r="250" spans="1:16" s="28" customFormat="1" x14ac:dyDescent="0.3">
      <c r="A250" s="110"/>
      <c r="B250" s="136"/>
      <c r="C250" s="137"/>
      <c r="D250" s="137"/>
      <c r="E250" s="137"/>
      <c r="F250" s="137"/>
      <c r="G250" s="137"/>
      <c r="H250" s="137"/>
      <c r="I250" s="137"/>
      <c r="J250" s="137"/>
      <c r="K250" s="137"/>
      <c r="L250" s="132"/>
    </row>
    <row r="251" spans="1:16" s="28" customFormat="1" x14ac:dyDescent="0.3">
      <c r="A251" s="110"/>
      <c r="B251" s="284" t="str">
        <f>IF(Intro!$G$21="English",O251,P251)</f>
        <v>Are the goods produced in Canada comparable in non-price factors (including product quality, lead and delivery times, reliability of supply, etc.) with the goods imported from China? Explain.</v>
      </c>
      <c r="C251" s="285"/>
      <c r="D251" s="285"/>
      <c r="E251" s="285"/>
      <c r="F251" s="285"/>
      <c r="G251" s="285"/>
      <c r="H251" s="285"/>
      <c r="I251" s="285"/>
      <c r="J251" s="285"/>
      <c r="K251" s="285"/>
      <c r="L251" s="338"/>
      <c r="O251" s="28" t="str">
        <f>"Are the goods produced in Canada comparable in non-price factors (including product quality, lead and delivery times, reliability of supply, etc.) with the goods imported from "&amp;Variables!B5&amp;"? Explain."</f>
        <v>Are the goods produced in Canada comparable in non-price factors (including product quality, lead and delivery times, reliability of supply, etc.) with the goods imported from China? Explain.</v>
      </c>
      <c r="P251" s="28" t="str">
        <f>"Les marchandises produites au Canada sont-elles comparables en termes de facteurs autres que le prix (y compris la qualité du produit, les délais d'exécution et de livraison, la fiabilité de l'approvisionnement, etc.)"&amp;" avec les marchandises importées "&amp;Variables!C5&amp;"? Expliquez."</f>
        <v>Les marchandises produites au Canada sont-elles comparables en termes de facteurs autres que le prix (y compris la qualité du produit, les délais d'exécution et de livraison, la fiabilité de l'approvisionnement, etc.) avec les marchandises importées Chine? Expliquez.</v>
      </c>
    </row>
    <row r="252" spans="1:16" s="28" customFormat="1" x14ac:dyDescent="0.3">
      <c r="A252" s="110"/>
      <c r="B252" s="284"/>
      <c r="C252" s="285"/>
      <c r="D252" s="285"/>
      <c r="E252" s="285"/>
      <c r="F252" s="285"/>
      <c r="G252" s="285"/>
      <c r="H252" s="285"/>
      <c r="I252" s="285"/>
      <c r="J252" s="285"/>
      <c r="K252" s="285"/>
      <c r="L252" s="338"/>
    </row>
    <row r="253" spans="1:16" s="28" customFormat="1" x14ac:dyDescent="0.3">
      <c r="A253" s="110"/>
      <c r="B253" s="136"/>
      <c r="C253" s="137"/>
      <c r="D253" s="137"/>
      <c r="E253" s="137"/>
      <c r="F253" s="137"/>
      <c r="G253" s="137"/>
      <c r="H253" s="137"/>
      <c r="I253" s="137"/>
      <c r="J253" s="137"/>
      <c r="K253" s="137"/>
      <c r="L253" s="132"/>
    </row>
    <row r="254" spans="1:16" s="9" customFormat="1" x14ac:dyDescent="0.3">
      <c r="A254" s="7"/>
      <c r="B254" s="383"/>
      <c r="C254" s="384"/>
      <c r="D254" s="384"/>
      <c r="E254" s="384"/>
      <c r="F254" s="384"/>
      <c r="G254" s="384"/>
      <c r="H254" s="384"/>
      <c r="I254" s="384"/>
      <c r="J254" s="384"/>
      <c r="K254" s="384"/>
      <c r="L254" s="385"/>
      <c r="M254" s="28"/>
    </row>
    <row r="255" spans="1:16" s="9" customFormat="1" x14ac:dyDescent="0.3">
      <c r="A255" s="7"/>
      <c r="B255" s="383"/>
      <c r="C255" s="384"/>
      <c r="D255" s="384"/>
      <c r="E255" s="384"/>
      <c r="F255" s="384"/>
      <c r="G255" s="384"/>
      <c r="H255" s="384"/>
      <c r="I255" s="384"/>
      <c r="J255" s="384"/>
      <c r="K255" s="384"/>
      <c r="L255" s="385"/>
      <c r="M255" s="28"/>
    </row>
    <row r="256" spans="1:16" s="9" customFormat="1" x14ac:dyDescent="0.3">
      <c r="A256" s="7"/>
      <c r="B256" s="383"/>
      <c r="C256" s="384"/>
      <c r="D256" s="384"/>
      <c r="E256" s="384"/>
      <c r="F256" s="384"/>
      <c r="G256" s="384"/>
      <c r="H256" s="384"/>
      <c r="I256" s="384"/>
      <c r="J256" s="384"/>
      <c r="K256" s="384"/>
      <c r="L256" s="385"/>
      <c r="M256" s="28"/>
    </row>
    <row r="257" spans="1:16" s="9" customFormat="1" x14ac:dyDescent="0.3">
      <c r="A257" s="7"/>
      <c r="B257" s="383"/>
      <c r="C257" s="384"/>
      <c r="D257" s="384"/>
      <c r="E257" s="384"/>
      <c r="F257" s="384"/>
      <c r="G257" s="384"/>
      <c r="H257" s="384"/>
      <c r="I257" s="384"/>
      <c r="J257" s="384"/>
      <c r="K257" s="384"/>
      <c r="L257" s="385"/>
      <c r="M257" s="28"/>
    </row>
    <row r="258" spans="1:16" s="9" customFormat="1" x14ac:dyDescent="0.3">
      <c r="A258" s="7"/>
      <c r="B258" s="383"/>
      <c r="C258" s="384"/>
      <c r="D258" s="384"/>
      <c r="E258" s="384"/>
      <c r="F258" s="384"/>
      <c r="G258" s="384"/>
      <c r="H258" s="384"/>
      <c r="I258" s="384"/>
      <c r="J258" s="384"/>
      <c r="K258" s="384"/>
      <c r="L258" s="385"/>
      <c r="M258" s="28"/>
    </row>
    <row r="259" spans="1:16" s="9" customFormat="1" x14ac:dyDescent="0.3">
      <c r="A259" s="7"/>
      <c r="B259" s="383"/>
      <c r="C259" s="384"/>
      <c r="D259" s="384"/>
      <c r="E259" s="384"/>
      <c r="F259" s="384"/>
      <c r="G259" s="384"/>
      <c r="H259" s="384"/>
      <c r="I259" s="384"/>
      <c r="J259" s="384"/>
      <c r="K259" s="384"/>
      <c r="L259" s="385"/>
      <c r="M259" s="28"/>
    </row>
    <row r="260" spans="1:16" s="9" customFormat="1" x14ac:dyDescent="0.3">
      <c r="A260" s="7"/>
      <c r="B260" s="383"/>
      <c r="C260" s="384"/>
      <c r="D260" s="384"/>
      <c r="E260" s="384"/>
      <c r="F260" s="384"/>
      <c r="G260" s="384"/>
      <c r="H260" s="384"/>
      <c r="I260" s="384"/>
      <c r="J260" s="384"/>
      <c r="K260" s="384"/>
      <c r="L260" s="385"/>
      <c r="M260" s="28"/>
    </row>
    <row r="261" spans="1:16" s="9" customFormat="1" x14ac:dyDescent="0.3">
      <c r="A261" s="7"/>
      <c r="B261" s="383"/>
      <c r="C261" s="384"/>
      <c r="D261" s="384"/>
      <c r="E261" s="384"/>
      <c r="F261" s="384"/>
      <c r="G261" s="384"/>
      <c r="H261" s="384"/>
      <c r="I261" s="384"/>
      <c r="J261" s="384"/>
      <c r="K261" s="384"/>
      <c r="L261" s="385"/>
      <c r="M261" s="28"/>
    </row>
    <row r="262" spans="1:16" s="28" customFormat="1" x14ac:dyDescent="0.3">
      <c r="A262" s="110"/>
      <c r="B262" s="112"/>
      <c r="C262" s="113"/>
      <c r="D262" s="113"/>
      <c r="E262" s="113"/>
      <c r="F262" s="113"/>
      <c r="G262" s="113"/>
      <c r="H262" s="113"/>
      <c r="I262" s="113"/>
      <c r="J262" s="113"/>
      <c r="K262" s="113"/>
      <c r="L262" s="114"/>
    </row>
    <row r="264" spans="1:16" x14ac:dyDescent="0.3">
      <c r="B264" s="375" t="str">
        <f>IF(Intro!$G$21="English",O264,P264)</f>
        <v>SALES</v>
      </c>
      <c r="C264" s="376"/>
      <c r="D264" s="376"/>
      <c r="E264" s="376"/>
      <c r="F264" s="376"/>
      <c r="G264" s="376"/>
      <c r="H264" s="376"/>
      <c r="I264" s="376"/>
      <c r="J264" s="376"/>
      <c r="K264" s="376"/>
      <c r="L264" s="377"/>
      <c r="M264" s="28"/>
      <c r="O264" s="74" t="s">
        <v>262</v>
      </c>
      <c r="P264" s="74" t="s">
        <v>263</v>
      </c>
    </row>
    <row r="265" spans="1:16" s="9" customFormat="1" x14ac:dyDescent="0.3">
      <c r="A265" s="7"/>
      <c r="B265" s="378" t="s">
        <v>56</v>
      </c>
      <c r="C265" s="379"/>
      <c r="D265" s="379"/>
      <c r="E265" s="379"/>
      <c r="F265" s="379"/>
      <c r="G265" s="379"/>
      <c r="H265" s="379"/>
      <c r="I265" s="379"/>
      <c r="J265" s="379"/>
      <c r="K265" s="379"/>
      <c r="L265" s="380"/>
      <c r="M265" s="125"/>
    </row>
    <row r="266" spans="1:16" s="28" customFormat="1" x14ac:dyDescent="0.3">
      <c r="A266" s="110"/>
      <c r="B266" s="136"/>
      <c r="C266" s="137"/>
      <c r="D266" s="137"/>
      <c r="E266" s="137"/>
      <c r="F266" s="137"/>
      <c r="G266" s="137"/>
      <c r="H266" s="137"/>
      <c r="I266" s="137"/>
      <c r="J266" s="137"/>
      <c r="K266" s="137"/>
      <c r="L266" s="132"/>
    </row>
    <row r="267" spans="1:16" s="28" customFormat="1" x14ac:dyDescent="0.3">
      <c r="A267" s="110"/>
      <c r="B267" s="386" t="str">
        <f>IF(Intro!$G$21="English",O267,P267)</f>
        <v>Describe any changes in your firm's channels of distribution since January 1, 2023.</v>
      </c>
      <c r="C267" s="387"/>
      <c r="D267" s="387"/>
      <c r="E267" s="387"/>
      <c r="F267" s="387"/>
      <c r="G267" s="387"/>
      <c r="H267" s="387"/>
      <c r="I267" s="387"/>
      <c r="J267" s="387"/>
      <c r="K267" s="387"/>
      <c r="L267" s="388"/>
      <c r="O267" s="28" t="str">
        <f>"Describe any changes in your firm's channels of distribution since January 1, "&amp;Variables!B6&amp;"."</f>
        <v>Describe any changes in your firm's channels of distribution since January 1, 2023.</v>
      </c>
      <c r="P267" s="28" t="str">
        <f>"Décrivez tout changement dans les canaux de distribution de votre entreprise depuis le 1er janvier "&amp;Variables!B6&amp;"."</f>
        <v>Décrivez tout changement dans les canaux de distribution de votre entreprise depuis le 1er janvier 2023.</v>
      </c>
    </row>
    <row r="268" spans="1:16" s="28" customFormat="1" x14ac:dyDescent="0.3">
      <c r="A268" s="110"/>
      <c r="B268" s="136"/>
      <c r="C268" s="137"/>
      <c r="D268" s="137"/>
      <c r="E268" s="137"/>
      <c r="F268" s="137"/>
      <c r="G268" s="137"/>
      <c r="H268" s="137"/>
      <c r="I268" s="137"/>
      <c r="J268" s="137"/>
      <c r="K268" s="137"/>
      <c r="L268" s="132"/>
    </row>
    <row r="269" spans="1:16" s="9" customFormat="1" x14ac:dyDescent="0.3">
      <c r="A269" s="7"/>
      <c r="B269" s="383"/>
      <c r="C269" s="384"/>
      <c r="D269" s="384"/>
      <c r="E269" s="384"/>
      <c r="F269" s="384"/>
      <c r="G269" s="384"/>
      <c r="H269" s="384"/>
      <c r="I269" s="384"/>
      <c r="J269" s="384"/>
      <c r="K269" s="384"/>
      <c r="L269" s="385"/>
      <c r="M269" s="28"/>
    </row>
    <row r="270" spans="1:16" s="9" customFormat="1" x14ac:dyDescent="0.3">
      <c r="A270" s="7"/>
      <c r="B270" s="383"/>
      <c r="C270" s="384"/>
      <c r="D270" s="384"/>
      <c r="E270" s="384"/>
      <c r="F270" s="384"/>
      <c r="G270" s="384"/>
      <c r="H270" s="384"/>
      <c r="I270" s="384"/>
      <c r="J270" s="384"/>
      <c r="K270" s="384"/>
      <c r="L270" s="385"/>
      <c r="M270" s="28"/>
    </row>
    <row r="271" spans="1:16" s="9" customFormat="1" x14ac:dyDescent="0.3">
      <c r="A271" s="7"/>
      <c r="B271" s="383"/>
      <c r="C271" s="384"/>
      <c r="D271" s="384"/>
      <c r="E271" s="384"/>
      <c r="F271" s="384"/>
      <c r="G271" s="384"/>
      <c r="H271" s="384"/>
      <c r="I271" s="384"/>
      <c r="J271" s="384"/>
      <c r="K271" s="384"/>
      <c r="L271" s="385"/>
      <c r="M271" s="28"/>
    </row>
    <row r="272" spans="1:16" s="9" customFormat="1" x14ac:dyDescent="0.3">
      <c r="A272" s="7"/>
      <c r="B272" s="383"/>
      <c r="C272" s="384"/>
      <c r="D272" s="384"/>
      <c r="E272" s="384"/>
      <c r="F272" s="384"/>
      <c r="G272" s="384"/>
      <c r="H272" s="384"/>
      <c r="I272" s="384"/>
      <c r="J272" s="384"/>
      <c r="K272" s="384"/>
      <c r="L272" s="385"/>
      <c r="M272" s="28"/>
    </row>
    <row r="273" spans="1:16" s="9" customFormat="1" x14ac:dyDescent="0.3">
      <c r="A273" s="7"/>
      <c r="B273" s="383"/>
      <c r="C273" s="384"/>
      <c r="D273" s="384"/>
      <c r="E273" s="384"/>
      <c r="F273" s="384"/>
      <c r="G273" s="384"/>
      <c r="H273" s="384"/>
      <c r="I273" s="384"/>
      <c r="J273" s="384"/>
      <c r="K273" s="384"/>
      <c r="L273" s="385"/>
      <c r="M273" s="28"/>
    </row>
    <row r="274" spans="1:16" s="9" customFormat="1" x14ac:dyDescent="0.3">
      <c r="A274" s="7"/>
      <c r="B274" s="383"/>
      <c r="C274" s="384"/>
      <c r="D274" s="384"/>
      <c r="E274" s="384"/>
      <c r="F274" s="384"/>
      <c r="G274" s="384"/>
      <c r="H274" s="384"/>
      <c r="I274" s="384"/>
      <c r="J274" s="384"/>
      <c r="K274" s="384"/>
      <c r="L274" s="385"/>
      <c r="M274" s="28"/>
    </row>
    <row r="275" spans="1:16" s="9" customFormat="1" x14ac:dyDescent="0.3">
      <c r="A275" s="7"/>
      <c r="B275" s="383"/>
      <c r="C275" s="384"/>
      <c r="D275" s="384"/>
      <c r="E275" s="384"/>
      <c r="F275" s="384"/>
      <c r="G275" s="384"/>
      <c r="H275" s="384"/>
      <c r="I275" s="384"/>
      <c r="J275" s="384"/>
      <c r="K275" s="384"/>
      <c r="L275" s="385"/>
      <c r="M275" s="28"/>
    </row>
    <row r="276" spans="1:16" s="9" customFormat="1" x14ac:dyDescent="0.3">
      <c r="A276" s="7"/>
      <c r="B276" s="383"/>
      <c r="C276" s="384"/>
      <c r="D276" s="384"/>
      <c r="E276" s="384"/>
      <c r="F276" s="384"/>
      <c r="G276" s="384"/>
      <c r="H276" s="384"/>
      <c r="I276" s="384"/>
      <c r="J276" s="384"/>
      <c r="K276" s="384"/>
      <c r="L276" s="385"/>
      <c r="M276" s="28"/>
    </row>
    <row r="277" spans="1:16" s="28" customFormat="1" x14ac:dyDescent="0.3">
      <c r="A277" s="110"/>
      <c r="B277" s="112"/>
      <c r="C277" s="113"/>
      <c r="D277" s="113"/>
      <c r="E277" s="113"/>
      <c r="F277" s="113"/>
      <c r="G277" s="113"/>
      <c r="H277" s="113"/>
      <c r="I277" s="113"/>
      <c r="J277" s="113"/>
      <c r="K277" s="113"/>
      <c r="L277" s="114"/>
    </row>
    <row r="278" spans="1:16" s="9" customFormat="1" x14ac:dyDescent="0.3">
      <c r="A278" s="7"/>
      <c r="B278" s="378" t="s">
        <v>57</v>
      </c>
      <c r="C278" s="379"/>
      <c r="D278" s="379"/>
      <c r="E278" s="379"/>
      <c r="F278" s="379"/>
      <c r="G278" s="379"/>
      <c r="H278" s="379"/>
      <c r="I278" s="379"/>
      <c r="J278" s="379"/>
      <c r="K278" s="379"/>
      <c r="L278" s="380"/>
      <c r="M278" s="125"/>
    </row>
    <row r="279" spans="1:16" s="28" customFormat="1" x14ac:dyDescent="0.3">
      <c r="A279" s="110"/>
      <c r="B279" s="136"/>
      <c r="C279" s="137"/>
      <c r="D279" s="137"/>
      <c r="E279" s="137"/>
      <c r="F279" s="137"/>
      <c r="G279" s="137"/>
      <c r="H279" s="137"/>
      <c r="I279" s="137"/>
      <c r="J279" s="137"/>
      <c r="K279" s="137"/>
      <c r="L279" s="132"/>
    </row>
    <row r="280" spans="1:16" s="28" customFormat="1" ht="14.85" customHeight="1" x14ac:dyDescent="0.3">
      <c r="A280" s="110"/>
      <c r="B280" s="284" t="str">
        <f>IF(Intro!$G$21="English",O280,P280)</f>
        <v>How does your firm promote sales of the goods in the Canadian market? Have your methods changed since January 1, 2023?</v>
      </c>
      <c r="C280" s="285"/>
      <c r="D280" s="285"/>
      <c r="E280" s="285"/>
      <c r="F280" s="285"/>
      <c r="G280" s="285"/>
      <c r="H280" s="285"/>
      <c r="I280" s="285"/>
      <c r="J280" s="285"/>
      <c r="K280" s="285"/>
      <c r="L280" s="338"/>
      <c r="O280" s="28" t="str">
        <f>"How does your firm promote sales of the goods in the Canadian market? Have your methods changed since January 1, "&amp;Variables!B6&amp;"?"</f>
        <v>How does your firm promote sales of the goods in the Canadian market? Have your methods changed since January 1, 2023?</v>
      </c>
      <c r="P280" s="28"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281" spans="1:16" s="28" customFormat="1" x14ac:dyDescent="0.3">
      <c r="A281" s="110"/>
      <c r="B281" s="136"/>
      <c r="C281" s="137"/>
      <c r="D281" s="137"/>
      <c r="E281" s="137"/>
      <c r="F281" s="137"/>
      <c r="G281" s="137"/>
      <c r="H281" s="137"/>
      <c r="I281" s="137"/>
      <c r="J281" s="137"/>
      <c r="K281" s="137"/>
      <c r="L281" s="132"/>
    </row>
    <row r="282" spans="1:16" s="9" customFormat="1" x14ac:dyDescent="0.3">
      <c r="A282" s="7"/>
      <c r="B282" s="383"/>
      <c r="C282" s="384"/>
      <c r="D282" s="384"/>
      <c r="E282" s="384"/>
      <c r="F282" s="384"/>
      <c r="G282" s="384"/>
      <c r="H282" s="384"/>
      <c r="I282" s="384"/>
      <c r="J282" s="384"/>
      <c r="K282" s="384"/>
      <c r="L282" s="385"/>
      <c r="M282" s="28"/>
    </row>
    <row r="283" spans="1:16" s="9" customFormat="1" x14ac:dyDescent="0.3">
      <c r="A283" s="7"/>
      <c r="B283" s="383"/>
      <c r="C283" s="384"/>
      <c r="D283" s="384"/>
      <c r="E283" s="384"/>
      <c r="F283" s="384"/>
      <c r="G283" s="384"/>
      <c r="H283" s="384"/>
      <c r="I283" s="384"/>
      <c r="J283" s="384"/>
      <c r="K283" s="384"/>
      <c r="L283" s="385"/>
      <c r="M283" s="28"/>
    </row>
    <row r="284" spans="1:16" s="9" customFormat="1" x14ac:dyDescent="0.3">
      <c r="A284" s="7"/>
      <c r="B284" s="383"/>
      <c r="C284" s="384"/>
      <c r="D284" s="384"/>
      <c r="E284" s="384"/>
      <c r="F284" s="384"/>
      <c r="G284" s="384"/>
      <c r="H284" s="384"/>
      <c r="I284" s="384"/>
      <c r="J284" s="384"/>
      <c r="K284" s="384"/>
      <c r="L284" s="385"/>
      <c r="M284" s="28"/>
    </row>
    <row r="285" spans="1:16" s="9" customFormat="1" x14ac:dyDescent="0.3">
      <c r="A285" s="7"/>
      <c r="B285" s="383"/>
      <c r="C285" s="384"/>
      <c r="D285" s="384"/>
      <c r="E285" s="384"/>
      <c r="F285" s="384"/>
      <c r="G285" s="384"/>
      <c r="H285" s="384"/>
      <c r="I285" s="384"/>
      <c r="J285" s="384"/>
      <c r="K285" s="384"/>
      <c r="L285" s="385"/>
      <c r="M285" s="28"/>
    </row>
    <row r="286" spans="1:16" s="9" customFormat="1" x14ac:dyDescent="0.3">
      <c r="A286" s="7"/>
      <c r="B286" s="383"/>
      <c r="C286" s="384"/>
      <c r="D286" s="384"/>
      <c r="E286" s="384"/>
      <c r="F286" s="384"/>
      <c r="G286" s="384"/>
      <c r="H286" s="384"/>
      <c r="I286" s="384"/>
      <c r="J286" s="384"/>
      <c r="K286" s="384"/>
      <c r="L286" s="385"/>
      <c r="M286" s="28"/>
    </row>
    <row r="287" spans="1:16" s="9" customFormat="1" x14ac:dyDescent="0.3">
      <c r="A287" s="7"/>
      <c r="B287" s="383"/>
      <c r="C287" s="384"/>
      <c r="D287" s="384"/>
      <c r="E287" s="384"/>
      <c r="F287" s="384"/>
      <c r="G287" s="384"/>
      <c r="H287" s="384"/>
      <c r="I287" s="384"/>
      <c r="J287" s="384"/>
      <c r="K287" s="384"/>
      <c r="L287" s="385"/>
      <c r="M287" s="28"/>
    </row>
    <row r="288" spans="1:16" s="9" customFormat="1" x14ac:dyDescent="0.3">
      <c r="A288" s="7"/>
      <c r="B288" s="383"/>
      <c r="C288" s="384"/>
      <c r="D288" s="384"/>
      <c r="E288" s="384"/>
      <c r="F288" s="384"/>
      <c r="G288" s="384"/>
      <c r="H288" s="384"/>
      <c r="I288" s="384"/>
      <c r="J288" s="384"/>
      <c r="K288" s="384"/>
      <c r="L288" s="385"/>
      <c r="M288" s="28"/>
    </row>
    <row r="289" spans="1:16" s="9" customFormat="1" x14ac:dyDescent="0.3">
      <c r="A289" s="7"/>
      <c r="B289" s="383"/>
      <c r="C289" s="384"/>
      <c r="D289" s="384"/>
      <c r="E289" s="384"/>
      <c r="F289" s="384"/>
      <c r="G289" s="384"/>
      <c r="H289" s="384"/>
      <c r="I289" s="384"/>
      <c r="J289" s="384"/>
      <c r="K289" s="384"/>
      <c r="L289" s="385"/>
      <c r="M289" s="28"/>
    </row>
    <row r="290" spans="1:16" s="28" customFormat="1" x14ac:dyDescent="0.3">
      <c r="A290" s="110"/>
      <c r="B290" s="112"/>
      <c r="C290" s="113"/>
      <c r="D290" s="113"/>
      <c r="E290" s="113"/>
      <c r="F290" s="113"/>
      <c r="G290" s="113"/>
      <c r="H290" s="113"/>
      <c r="I290" s="113"/>
      <c r="J290" s="113"/>
      <c r="K290" s="113"/>
      <c r="L290" s="114"/>
    </row>
    <row r="291" spans="1:16" s="9" customFormat="1" x14ac:dyDescent="0.3">
      <c r="A291" s="7"/>
      <c r="B291" s="378" t="s">
        <v>45</v>
      </c>
      <c r="C291" s="379"/>
      <c r="D291" s="379"/>
      <c r="E291" s="379"/>
      <c r="F291" s="379"/>
      <c r="G291" s="379"/>
      <c r="H291" s="379"/>
      <c r="I291" s="379"/>
      <c r="J291" s="379"/>
      <c r="K291" s="379"/>
      <c r="L291" s="380"/>
      <c r="M291" s="125"/>
    </row>
    <row r="292" spans="1:16" s="28" customFormat="1" x14ac:dyDescent="0.3">
      <c r="A292" s="110"/>
      <c r="B292" s="136"/>
      <c r="C292" s="137"/>
      <c r="D292" s="137"/>
      <c r="E292" s="137"/>
      <c r="F292" s="137"/>
      <c r="G292" s="137"/>
      <c r="H292" s="137"/>
      <c r="I292" s="137"/>
      <c r="J292" s="137"/>
      <c r="K292" s="137"/>
      <c r="L292" s="132"/>
    </row>
    <row r="293" spans="1:16" s="28" customFormat="1" x14ac:dyDescent="0.3">
      <c r="A293" s="110"/>
      <c r="B293" s="284" t="str">
        <f>IF(Intro!$G$21="English",O293,P293)</f>
        <v>How does your firm price the goods in the Canadian market? Explain any firm-specific terms used. Explain whether these general pricing practices have changed since January 1, 2023.</v>
      </c>
      <c r="C293" s="285"/>
      <c r="D293" s="285"/>
      <c r="E293" s="285"/>
      <c r="F293" s="285"/>
      <c r="G293" s="285"/>
      <c r="H293" s="285"/>
      <c r="I293" s="285"/>
      <c r="J293" s="285"/>
      <c r="K293" s="285"/>
      <c r="L293" s="338"/>
      <c r="O293" s="28"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3" s="28" t="str">
        <f>"Comment votre entreprise fixe-t-elle le prix de ses marchandises sur le marché canadien? Expliquez en détail les termes spécifiques à votre entreprise. Indiquez si ces pratiques générales de fixation des prix ont changé depuis le 1er janvier "&amp;Variables!B6&amp;"."</f>
        <v>Comment votre entreprise fixe-t-elle le prix de ses marchandises sur le marché canadien? Expliquez en détail les termes spécifiques à votre entreprise. Indiquez si ces pratiques générales de fixation des prix ont changé depuis le 1er janvier 2023.</v>
      </c>
    </row>
    <row r="294" spans="1:16" s="28" customFormat="1" x14ac:dyDescent="0.3">
      <c r="A294" s="110"/>
      <c r="B294" s="284"/>
      <c r="C294" s="285"/>
      <c r="D294" s="285"/>
      <c r="E294" s="285"/>
      <c r="F294" s="285"/>
      <c r="G294" s="285"/>
      <c r="H294" s="285"/>
      <c r="I294" s="285"/>
      <c r="J294" s="285"/>
      <c r="K294" s="285"/>
      <c r="L294" s="338"/>
    </row>
    <row r="295" spans="1:16" s="28" customFormat="1" x14ac:dyDescent="0.3">
      <c r="A295" s="110"/>
      <c r="B295" s="136"/>
      <c r="C295" s="137"/>
      <c r="D295" s="137"/>
      <c r="E295" s="137"/>
      <c r="F295" s="137"/>
      <c r="G295" s="137"/>
      <c r="H295" s="137"/>
      <c r="I295" s="137"/>
      <c r="J295" s="137"/>
      <c r="K295" s="137"/>
      <c r="L295" s="132"/>
    </row>
    <row r="296" spans="1:16" s="9" customFormat="1" x14ac:dyDescent="0.3">
      <c r="A296" s="7"/>
      <c r="B296" s="383"/>
      <c r="C296" s="384"/>
      <c r="D296" s="384"/>
      <c r="E296" s="384"/>
      <c r="F296" s="384"/>
      <c r="G296" s="384"/>
      <c r="H296" s="384"/>
      <c r="I296" s="384"/>
      <c r="J296" s="384"/>
      <c r="K296" s="384"/>
      <c r="L296" s="385"/>
      <c r="M296" s="28"/>
    </row>
    <row r="297" spans="1:16" s="9" customFormat="1" x14ac:dyDescent="0.3">
      <c r="A297" s="7"/>
      <c r="B297" s="383"/>
      <c r="C297" s="384"/>
      <c r="D297" s="384"/>
      <c r="E297" s="384"/>
      <c r="F297" s="384"/>
      <c r="G297" s="384"/>
      <c r="H297" s="384"/>
      <c r="I297" s="384"/>
      <c r="J297" s="384"/>
      <c r="K297" s="384"/>
      <c r="L297" s="385"/>
      <c r="M297" s="28"/>
    </row>
    <row r="298" spans="1:16" s="9" customFormat="1" x14ac:dyDescent="0.3">
      <c r="A298" s="7"/>
      <c r="B298" s="383"/>
      <c r="C298" s="384"/>
      <c r="D298" s="384"/>
      <c r="E298" s="384"/>
      <c r="F298" s="384"/>
      <c r="G298" s="384"/>
      <c r="H298" s="384"/>
      <c r="I298" s="384"/>
      <c r="J298" s="384"/>
      <c r="K298" s="384"/>
      <c r="L298" s="385"/>
      <c r="M298" s="28"/>
    </row>
    <row r="299" spans="1:16" s="9" customFormat="1" x14ac:dyDescent="0.3">
      <c r="A299" s="7"/>
      <c r="B299" s="383"/>
      <c r="C299" s="384"/>
      <c r="D299" s="384"/>
      <c r="E299" s="384"/>
      <c r="F299" s="384"/>
      <c r="G299" s="384"/>
      <c r="H299" s="384"/>
      <c r="I299" s="384"/>
      <c r="J299" s="384"/>
      <c r="K299" s="384"/>
      <c r="L299" s="385"/>
      <c r="M299" s="28"/>
    </row>
    <row r="300" spans="1:16" s="9" customFormat="1" x14ac:dyDescent="0.3">
      <c r="A300" s="7"/>
      <c r="B300" s="383"/>
      <c r="C300" s="384"/>
      <c r="D300" s="384"/>
      <c r="E300" s="384"/>
      <c r="F300" s="384"/>
      <c r="G300" s="384"/>
      <c r="H300" s="384"/>
      <c r="I300" s="384"/>
      <c r="J300" s="384"/>
      <c r="K300" s="384"/>
      <c r="L300" s="385"/>
      <c r="M300" s="28"/>
    </row>
    <row r="301" spans="1:16" s="9" customFormat="1" x14ac:dyDescent="0.3">
      <c r="A301" s="7"/>
      <c r="B301" s="383"/>
      <c r="C301" s="384"/>
      <c r="D301" s="384"/>
      <c r="E301" s="384"/>
      <c r="F301" s="384"/>
      <c r="G301" s="384"/>
      <c r="H301" s="384"/>
      <c r="I301" s="384"/>
      <c r="J301" s="384"/>
      <c r="K301" s="384"/>
      <c r="L301" s="385"/>
      <c r="M301" s="28"/>
    </row>
    <row r="302" spans="1:16" s="9" customFormat="1" x14ac:dyDescent="0.3">
      <c r="A302" s="7"/>
      <c r="B302" s="383"/>
      <c r="C302" s="384"/>
      <c r="D302" s="384"/>
      <c r="E302" s="384"/>
      <c r="F302" s="384"/>
      <c r="G302" s="384"/>
      <c r="H302" s="384"/>
      <c r="I302" s="384"/>
      <c r="J302" s="384"/>
      <c r="K302" s="384"/>
      <c r="L302" s="385"/>
      <c r="M302" s="28"/>
    </row>
    <row r="303" spans="1:16" s="9" customFormat="1" x14ac:dyDescent="0.3">
      <c r="A303" s="7"/>
      <c r="B303" s="383"/>
      <c r="C303" s="384"/>
      <c r="D303" s="384"/>
      <c r="E303" s="384"/>
      <c r="F303" s="384"/>
      <c r="G303" s="384"/>
      <c r="H303" s="384"/>
      <c r="I303" s="384"/>
      <c r="J303" s="384"/>
      <c r="K303" s="384"/>
      <c r="L303" s="385"/>
      <c r="M303" s="28"/>
    </row>
    <row r="304" spans="1:16" s="28" customFormat="1" x14ac:dyDescent="0.3">
      <c r="A304" s="110"/>
      <c r="B304" s="112"/>
      <c r="C304" s="113"/>
      <c r="D304" s="113"/>
      <c r="E304" s="113"/>
      <c r="F304" s="113"/>
      <c r="G304" s="113"/>
      <c r="H304" s="113"/>
      <c r="I304" s="113"/>
      <c r="J304" s="113"/>
      <c r="K304" s="113"/>
      <c r="L304" s="114"/>
    </row>
    <row r="305" spans="1:16" s="9" customFormat="1" x14ac:dyDescent="0.3">
      <c r="A305" s="7"/>
      <c r="B305" s="378" t="s">
        <v>58</v>
      </c>
      <c r="C305" s="379"/>
      <c r="D305" s="379"/>
      <c r="E305" s="379"/>
      <c r="F305" s="379"/>
      <c r="G305" s="379"/>
      <c r="H305" s="379"/>
      <c r="I305" s="379"/>
      <c r="J305" s="379"/>
      <c r="K305" s="379"/>
      <c r="L305" s="380"/>
      <c r="M305" s="125"/>
    </row>
    <row r="306" spans="1:16" s="28" customFormat="1" x14ac:dyDescent="0.3">
      <c r="A306" s="110"/>
      <c r="B306" s="136"/>
      <c r="C306" s="137"/>
      <c r="D306" s="137"/>
      <c r="E306" s="137"/>
      <c r="F306" s="137"/>
      <c r="G306" s="137"/>
      <c r="H306" s="137"/>
      <c r="I306" s="137"/>
      <c r="J306" s="137"/>
      <c r="K306" s="137"/>
      <c r="L306" s="132"/>
    </row>
    <row r="307" spans="1:16" s="28" customFormat="1" x14ac:dyDescent="0.3">
      <c r="A307" s="110"/>
      <c r="B307" s="284" t="str">
        <f>IF(Intro!$G$21="English",O307,P307)</f>
        <v>Provide details of any factors other than material costs (for example, exchange rate fluctuations) that have affected the prices of the goods in the Canadian market since January 1, 2023.</v>
      </c>
      <c r="C307" s="285"/>
      <c r="D307" s="285"/>
      <c r="E307" s="285"/>
      <c r="F307" s="285"/>
      <c r="G307" s="285"/>
      <c r="H307" s="285"/>
      <c r="I307" s="285"/>
      <c r="J307" s="285"/>
      <c r="K307" s="285"/>
      <c r="L307" s="338"/>
      <c r="O307" s="28"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7" s="28"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08" spans="1:16" s="28" customFormat="1" x14ac:dyDescent="0.3">
      <c r="A308" s="110"/>
      <c r="B308" s="284"/>
      <c r="C308" s="285"/>
      <c r="D308" s="285"/>
      <c r="E308" s="285"/>
      <c r="F308" s="285"/>
      <c r="G308" s="285"/>
      <c r="H308" s="285"/>
      <c r="I308" s="285"/>
      <c r="J308" s="285"/>
      <c r="K308" s="285"/>
      <c r="L308" s="338"/>
    </row>
    <row r="309" spans="1:16" s="28" customFormat="1" x14ac:dyDescent="0.3">
      <c r="A309" s="110"/>
      <c r="B309" s="136"/>
      <c r="C309" s="137"/>
      <c r="D309" s="137"/>
      <c r="E309" s="137"/>
      <c r="F309" s="137"/>
      <c r="G309" s="137"/>
      <c r="H309" s="137"/>
      <c r="I309" s="137"/>
      <c r="J309" s="137"/>
      <c r="K309" s="137"/>
      <c r="L309" s="132"/>
    </row>
    <row r="310" spans="1:16" s="9" customFormat="1" x14ac:dyDescent="0.3">
      <c r="A310" s="7"/>
      <c r="B310" s="383"/>
      <c r="C310" s="384"/>
      <c r="D310" s="384"/>
      <c r="E310" s="384"/>
      <c r="F310" s="384"/>
      <c r="G310" s="384"/>
      <c r="H310" s="384"/>
      <c r="I310" s="384"/>
      <c r="J310" s="384"/>
      <c r="K310" s="384"/>
      <c r="L310" s="385"/>
      <c r="M310" s="28"/>
    </row>
    <row r="311" spans="1:16" s="9" customFormat="1" x14ac:dyDescent="0.3">
      <c r="A311" s="7"/>
      <c r="B311" s="383"/>
      <c r="C311" s="384"/>
      <c r="D311" s="384"/>
      <c r="E311" s="384"/>
      <c r="F311" s="384"/>
      <c r="G311" s="384"/>
      <c r="H311" s="384"/>
      <c r="I311" s="384"/>
      <c r="J311" s="384"/>
      <c r="K311" s="384"/>
      <c r="L311" s="385"/>
      <c r="M311" s="28"/>
    </row>
    <row r="312" spans="1:16" s="9" customFormat="1" x14ac:dyDescent="0.3">
      <c r="A312" s="7"/>
      <c r="B312" s="383"/>
      <c r="C312" s="384"/>
      <c r="D312" s="384"/>
      <c r="E312" s="384"/>
      <c r="F312" s="384"/>
      <c r="G312" s="384"/>
      <c r="H312" s="384"/>
      <c r="I312" s="384"/>
      <c r="J312" s="384"/>
      <c r="K312" s="384"/>
      <c r="L312" s="385"/>
      <c r="M312" s="28"/>
    </row>
    <row r="313" spans="1:16" s="9" customFormat="1" x14ac:dyDescent="0.3">
      <c r="A313" s="7"/>
      <c r="B313" s="383"/>
      <c r="C313" s="384"/>
      <c r="D313" s="384"/>
      <c r="E313" s="384"/>
      <c r="F313" s="384"/>
      <c r="G313" s="384"/>
      <c r="H313" s="384"/>
      <c r="I313" s="384"/>
      <c r="J313" s="384"/>
      <c r="K313" s="384"/>
      <c r="L313" s="385"/>
      <c r="M313" s="28"/>
    </row>
    <row r="314" spans="1:16" s="9" customFormat="1" x14ac:dyDescent="0.3">
      <c r="A314" s="7"/>
      <c r="B314" s="383"/>
      <c r="C314" s="384"/>
      <c r="D314" s="384"/>
      <c r="E314" s="384"/>
      <c r="F314" s="384"/>
      <c r="G314" s="384"/>
      <c r="H314" s="384"/>
      <c r="I314" s="384"/>
      <c r="J314" s="384"/>
      <c r="K314" s="384"/>
      <c r="L314" s="385"/>
      <c r="M314" s="28"/>
    </row>
    <row r="315" spans="1:16" s="9" customFormat="1" x14ac:dyDescent="0.3">
      <c r="A315" s="7"/>
      <c r="B315" s="383"/>
      <c r="C315" s="384"/>
      <c r="D315" s="384"/>
      <c r="E315" s="384"/>
      <c r="F315" s="384"/>
      <c r="G315" s="384"/>
      <c r="H315" s="384"/>
      <c r="I315" s="384"/>
      <c r="J315" s="384"/>
      <c r="K315" s="384"/>
      <c r="L315" s="385"/>
      <c r="M315" s="28"/>
    </row>
    <row r="316" spans="1:16" s="9" customFormat="1" x14ac:dyDescent="0.3">
      <c r="A316" s="7"/>
      <c r="B316" s="383"/>
      <c r="C316" s="384"/>
      <c r="D316" s="384"/>
      <c r="E316" s="384"/>
      <c r="F316" s="384"/>
      <c r="G316" s="384"/>
      <c r="H316" s="384"/>
      <c r="I316" s="384"/>
      <c r="J316" s="384"/>
      <c r="K316" s="384"/>
      <c r="L316" s="385"/>
      <c r="M316" s="28"/>
    </row>
    <row r="317" spans="1:16" s="9" customFormat="1" x14ac:dyDescent="0.3">
      <c r="A317" s="7"/>
      <c r="B317" s="383"/>
      <c r="C317" s="384"/>
      <c r="D317" s="384"/>
      <c r="E317" s="384"/>
      <c r="F317" s="384"/>
      <c r="G317" s="384"/>
      <c r="H317" s="384"/>
      <c r="I317" s="384"/>
      <c r="J317" s="384"/>
      <c r="K317" s="384"/>
      <c r="L317" s="385"/>
      <c r="M317" s="28"/>
    </row>
    <row r="318" spans="1:16" s="28" customFormat="1" x14ac:dyDescent="0.3">
      <c r="A318" s="110"/>
      <c r="B318" s="112"/>
      <c r="C318" s="113"/>
      <c r="D318" s="113"/>
      <c r="E318" s="113"/>
      <c r="F318" s="113"/>
      <c r="G318" s="113"/>
      <c r="H318" s="113"/>
      <c r="I318" s="113"/>
      <c r="J318" s="113"/>
      <c r="K318" s="113"/>
      <c r="L318" s="114"/>
    </row>
    <row r="319" spans="1:16" s="9" customFormat="1" x14ac:dyDescent="0.3">
      <c r="A319" s="7"/>
      <c r="B319" s="378" t="s">
        <v>59</v>
      </c>
      <c r="C319" s="379"/>
      <c r="D319" s="379"/>
      <c r="E319" s="379"/>
      <c r="F319" s="379"/>
      <c r="G319" s="379"/>
      <c r="H319" s="379"/>
      <c r="I319" s="379"/>
      <c r="J319" s="379"/>
      <c r="K319" s="379"/>
      <c r="L319" s="380"/>
      <c r="M319" s="125"/>
    </row>
    <row r="320" spans="1:16" s="28" customFormat="1" x14ac:dyDescent="0.3">
      <c r="A320" s="110"/>
      <c r="B320" s="136"/>
      <c r="C320" s="137"/>
      <c r="D320" s="137"/>
      <c r="E320" s="137"/>
      <c r="F320" s="137"/>
      <c r="G320" s="137"/>
      <c r="H320" s="137"/>
      <c r="I320" s="137"/>
      <c r="J320" s="137"/>
      <c r="K320" s="137"/>
      <c r="L320" s="132"/>
    </row>
    <row r="321" spans="1:16" s="28" customFormat="1" x14ac:dyDescent="0.3">
      <c r="A321" s="110"/>
      <c r="B321" s="386" t="str">
        <f>IF(Intro!$G$21="English",O321,P321)</f>
        <v>Describe how delivery of the goods sold by your firm is paid for.</v>
      </c>
      <c r="C321" s="387"/>
      <c r="D321" s="387"/>
      <c r="E321" s="387"/>
      <c r="F321" s="387"/>
      <c r="G321" s="387"/>
      <c r="H321" s="387"/>
      <c r="I321" s="387"/>
      <c r="J321" s="387"/>
      <c r="K321" s="387"/>
      <c r="L321" s="388"/>
      <c r="O321" s="28" t="s">
        <v>100</v>
      </c>
      <c r="P321" s="28" t="s">
        <v>157</v>
      </c>
    </row>
    <row r="322" spans="1:16" s="28" customFormat="1" x14ac:dyDescent="0.3">
      <c r="A322" s="110"/>
      <c r="B322" s="136"/>
      <c r="C322" s="137"/>
      <c r="D322" s="137"/>
      <c r="E322" s="137"/>
      <c r="F322" s="137"/>
      <c r="G322" s="137"/>
      <c r="H322" s="194" t="str">
        <f>IF(Intro!$G$21="English",O322,P322)</f>
        <v>Select all that apply</v>
      </c>
      <c r="J322" s="137"/>
      <c r="K322" s="137"/>
      <c r="L322" s="132"/>
      <c r="O322" s="28" t="s">
        <v>352</v>
      </c>
      <c r="P322" s="74" t="s">
        <v>353</v>
      </c>
    </row>
    <row r="323" spans="1:16" ht="14.25" customHeight="1" x14ac:dyDescent="0.3">
      <c r="B323" s="370" t="str">
        <f>IF(Intro!$G$21="English",O323,P323)</f>
        <v xml:space="preserve">Your firm handles delivery, and the cost is built into the price. </v>
      </c>
      <c r="C323" s="371"/>
      <c r="D323" s="371"/>
      <c r="E323" s="371"/>
      <c r="F323" s="371"/>
      <c r="G323" s="372"/>
      <c r="H323" s="86"/>
      <c r="J323" s="137"/>
      <c r="K323" s="137"/>
      <c r="L323" s="132"/>
      <c r="M323" s="74"/>
      <c r="O323" s="6" t="s">
        <v>345</v>
      </c>
      <c r="P323" s="6" t="s">
        <v>346</v>
      </c>
    </row>
    <row r="324" spans="1:16" ht="14.25" customHeight="1" x14ac:dyDescent="0.3">
      <c r="B324" s="370" t="str">
        <f>IF(Intro!$G$21="English",O324,P324)</f>
        <v xml:space="preserve">Your firm handles delivery, but charges the purchaser separately for it. </v>
      </c>
      <c r="C324" s="371"/>
      <c r="D324" s="371"/>
      <c r="E324" s="371"/>
      <c r="F324" s="371"/>
      <c r="G324" s="372"/>
      <c r="H324" s="86"/>
      <c r="J324" s="137"/>
      <c r="K324" s="137"/>
      <c r="L324" s="132"/>
      <c r="M324" s="74"/>
      <c r="O324" s="6" t="s">
        <v>347</v>
      </c>
      <c r="P324" s="6" t="s">
        <v>348</v>
      </c>
    </row>
    <row r="325" spans="1:16" ht="14.25" customHeight="1" x14ac:dyDescent="0.3">
      <c r="B325" s="370" t="str">
        <f>IF(Intro!$G$21="English",O325,P325)</f>
        <v xml:space="preserve">The purchaser arranges and pays for delivery directly. </v>
      </c>
      <c r="C325" s="371"/>
      <c r="D325" s="371"/>
      <c r="E325" s="371"/>
      <c r="F325" s="371"/>
      <c r="G325" s="372"/>
      <c r="H325" s="86"/>
      <c r="J325" s="137"/>
      <c r="K325" s="137"/>
      <c r="L325" s="132"/>
      <c r="M325" s="74"/>
      <c r="O325" s="6" t="s">
        <v>349</v>
      </c>
      <c r="P325" s="6" t="s">
        <v>350</v>
      </c>
    </row>
    <row r="326" spans="1:16" s="28" customFormat="1" x14ac:dyDescent="0.3">
      <c r="A326" s="110"/>
      <c r="B326" s="136"/>
      <c r="C326" s="137"/>
      <c r="D326" s="137"/>
      <c r="E326" s="137"/>
      <c r="F326" s="137"/>
      <c r="G326" s="137"/>
      <c r="H326" s="137"/>
      <c r="I326" s="137"/>
      <c r="J326" s="137"/>
      <c r="K326" s="137"/>
      <c r="L326" s="132"/>
    </row>
    <row r="327" spans="1:16" s="28" customFormat="1" x14ac:dyDescent="0.3">
      <c r="A327" s="110"/>
      <c r="B327" s="386" t="str">
        <f>IF(Intro!$G$21="English",O327,P327)</f>
        <v>Explain whether the method of paying for delivery of the goods sold by your firm has changed since January 1, 2023.</v>
      </c>
      <c r="C327" s="387"/>
      <c r="D327" s="387"/>
      <c r="E327" s="387"/>
      <c r="F327" s="387"/>
      <c r="G327" s="387"/>
      <c r="H327" s="387"/>
      <c r="I327" s="387"/>
      <c r="J327" s="387"/>
      <c r="K327" s="387"/>
      <c r="L327" s="388"/>
      <c r="O327" s="28" t="str">
        <f>"Explain whether the method of paying for delivery of the goods sold by your firm has changed since January 1, "&amp;Variables!B6&amp;"."</f>
        <v>Explain whether the method of paying for delivery of the goods sold by your firm has changed since January 1, 2023.</v>
      </c>
      <c r="P327" s="28"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28" spans="1:16" s="28" customFormat="1" x14ac:dyDescent="0.3">
      <c r="A328" s="110"/>
      <c r="B328" s="136"/>
      <c r="C328" s="137"/>
      <c r="D328" s="137"/>
      <c r="E328" s="137"/>
      <c r="F328" s="137"/>
      <c r="G328" s="137"/>
      <c r="H328" s="137"/>
      <c r="I328" s="137"/>
      <c r="J328" s="137"/>
      <c r="K328" s="137"/>
      <c r="L328" s="132"/>
    </row>
    <row r="329" spans="1:16" s="9" customFormat="1" x14ac:dyDescent="0.3">
      <c r="A329" s="7"/>
      <c r="B329" s="383"/>
      <c r="C329" s="384"/>
      <c r="D329" s="384"/>
      <c r="E329" s="384"/>
      <c r="F329" s="384"/>
      <c r="G329" s="384"/>
      <c r="H329" s="384"/>
      <c r="I329" s="384"/>
      <c r="J329" s="384"/>
      <c r="K329" s="384"/>
      <c r="L329" s="385"/>
      <c r="M329" s="28"/>
    </row>
    <row r="330" spans="1:16" s="9" customFormat="1" x14ac:dyDescent="0.3">
      <c r="A330" s="7"/>
      <c r="B330" s="383"/>
      <c r="C330" s="384"/>
      <c r="D330" s="384"/>
      <c r="E330" s="384"/>
      <c r="F330" s="384"/>
      <c r="G330" s="384"/>
      <c r="H330" s="384"/>
      <c r="I330" s="384"/>
      <c r="J330" s="384"/>
      <c r="K330" s="384"/>
      <c r="L330" s="385"/>
      <c r="M330" s="28"/>
    </row>
    <row r="331" spans="1:16" s="9" customFormat="1" x14ac:dyDescent="0.3">
      <c r="A331" s="7"/>
      <c r="B331" s="383"/>
      <c r="C331" s="384"/>
      <c r="D331" s="384"/>
      <c r="E331" s="384"/>
      <c r="F331" s="384"/>
      <c r="G331" s="384"/>
      <c r="H331" s="384"/>
      <c r="I331" s="384"/>
      <c r="J331" s="384"/>
      <c r="K331" s="384"/>
      <c r="L331" s="385"/>
      <c r="M331" s="28"/>
    </row>
    <row r="332" spans="1:16" s="9" customFormat="1" x14ac:dyDescent="0.3">
      <c r="A332" s="7"/>
      <c r="B332" s="383"/>
      <c r="C332" s="384"/>
      <c r="D332" s="384"/>
      <c r="E332" s="384"/>
      <c r="F332" s="384"/>
      <c r="G332" s="384"/>
      <c r="H332" s="384"/>
      <c r="I332" s="384"/>
      <c r="J332" s="384"/>
      <c r="K332" s="384"/>
      <c r="L332" s="385"/>
      <c r="M332" s="28"/>
    </row>
    <row r="333" spans="1:16" s="9" customFormat="1" x14ac:dyDescent="0.3">
      <c r="A333" s="7"/>
      <c r="B333" s="383"/>
      <c r="C333" s="384"/>
      <c r="D333" s="384"/>
      <c r="E333" s="384"/>
      <c r="F333" s="384"/>
      <c r="G333" s="384"/>
      <c r="H333" s="384"/>
      <c r="I333" s="384"/>
      <c r="J333" s="384"/>
      <c r="K333" s="384"/>
      <c r="L333" s="385"/>
      <c r="M333" s="28"/>
    </row>
    <row r="334" spans="1:16" s="9" customFormat="1" x14ac:dyDescent="0.3">
      <c r="A334" s="7"/>
      <c r="B334" s="383"/>
      <c r="C334" s="384"/>
      <c r="D334" s="384"/>
      <c r="E334" s="384"/>
      <c r="F334" s="384"/>
      <c r="G334" s="384"/>
      <c r="H334" s="384"/>
      <c r="I334" s="384"/>
      <c r="J334" s="384"/>
      <c r="K334" s="384"/>
      <c r="L334" s="385"/>
      <c r="M334" s="28"/>
    </row>
    <row r="335" spans="1:16" s="9" customFormat="1" x14ac:dyDescent="0.3">
      <c r="A335" s="7"/>
      <c r="B335" s="383"/>
      <c r="C335" s="384"/>
      <c r="D335" s="384"/>
      <c r="E335" s="384"/>
      <c r="F335" s="384"/>
      <c r="G335" s="384"/>
      <c r="H335" s="384"/>
      <c r="I335" s="384"/>
      <c r="J335" s="384"/>
      <c r="K335" s="384"/>
      <c r="L335" s="385"/>
      <c r="M335" s="28"/>
    </row>
    <row r="336" spans="1:16" s="9" customFormat="1" x14ac:dyDescent="0.3">
      <c r="A336" s="7"/>
      <c r="B336" s="383"/>
      <c r="C336" s="384"/>
      <c r="D336" s="384"/>
      <c r="E336" s="384"/>
      <c r="F336" s="384"/>
      <c r="G336" s="384"/>
      <c r="H336" s="384"/>
      <c r="I336" s="384"/>
      <c r="J336" s="384"/>
      <c r="K336" s="384"/>
      <c r="L336" s="385"/>
      <c r="M336" s="28"/>
    </row>
    <row r="337" spans="1:16" s="28" customFormat="1" x14ac:dyDescent="0.3">
      <c r="A337" s="110"/>
      <c r="B337" s="112"/>
      <c r="C337" s="113"/>
      <c r="D337" s="113"/>
      <c r="E337" s="113"/>
      <c r="F337" s="113"/>
      <c r="G337" s="113"/>
      <c r="H337" s="113"/>
      <c r="I337" s="113"/>
      <c r="J337" s="113"/>
      <c r="K337" s="113"/>
      <c r="L337" s="114"/>
    </row>
    <row r="338" spans="1:16" s="9" customFormat="1" x14ac:dyDescent="0.3">
      <c r="A338" s="7"/>
      <c r="B338" s="378" t="s">
        <v>60</v>
      </c>
      <c r="C338" s="379"/>
      <c r="D338" s="379"/>
      <c r="E338" s="379"/>
      <c r="F338" s="379"/>
      <c r="G338" s="379"/>
      <c r="H338" s="379"/>
      <c r="I338" s="379"/>
      <c r="J338" s="379"/>
      <c r="K338" s="379"/>
      <c r="L338" s="380"/>
      <c r="M338" s="125"/>
    </row>
    <row r="339" spans="1:16" s="28" customFormat="1" x14ac:dyDescent="0.3">
      <c r="A339" s="110"/>
      <c r="B339" s="136"/>
      <c r="C339" s="137"/>
      <c r="D339" s="137"/>
      <c r="E339" s="137"/>
      <c r="F339" s="137"/>
      <c r="G339" s="137"/>
      <c r="H339" s="137"/>
      <c r="I339" s="137"/>
      <c r="J339" s="137"/>
      <c r="K339" s="137"/>
      <c r="L339" s="132"/>
    </row>
    <row r="340" spans="1:16" s="28" customFormat="1" x14ac:dyDescent="0.3">
      <c r="A340" s="110"/>
      <c r="B340" s="386" t="str">
        <f>IF(Intro!$G$21="English",O340,P340)</f>
        <v>Explain whether demand for the goods or sales of the goods has changed since January 1, 2023.</v>
      </c>
      <c r="C340" s="387"/>
      <c r="D340" s="387"/>
      <c r="E340" s="387"/>
      <c r="F340" s="387"/>
      <c r="G340" s="387"/>
      <c r="H340" s="387"/>
      <c r="I340" s="387"/>
      <c r="J340" s="387"/>
      <c r="K340" s="387"/>
      <c r="L340" s="388"/>
      <c r="O340" s="28" t="str">
        <f>"Explain whether demand for the goods or sales of the goods has changed since January 1, "&amp;Variables!B6&amp;"."</f>
        <v>Explain whether demand for the goods or sales of the goods has changed since January 1, 2023.</v>
      </c>
      <c r="P340" s="28" t="str">
        <f>"Expliquez si la demande pour les marchandises ou les ventes de marchandises ont changé depuis le 1er janvier "&amp;Variables!B6&amp;"."</f>
        <v>Expliquez si la demande pour les marchandises ou les ventes de marchandises ont changé depuis le 1er janvier 2023.</v>
      </c>
    </row>
    <row r="341" spans="1:16" s="28" customFormat="1" x14ac:dyDescent="0.3">
      <c r="A341" s="110"/>
      <c r="B341" s="136"/>
      <c r="C341" s="137"/>
      <c r="D341" s="137"/>
      <c r="E341" s="137"/>
      <c r="F341" s="137"/>
      <c r="G341" s="137"/>
      <c r="H341" s="137"/>
      <c r="I341" s="137"/>
      <c r="J341" s="137"/>
      <c r="K341" s="137"/>
      <c r="L341" s="132"/>
    </row>
    <row r="342" spans="1:16" s="9" customFormat="1" x14ac:dyDescent="0.3">
      <c r="A342" s="7"/>
      <c r="B342" s="383"/>
      <c r="C342" s="384"/>
      <c r="D342" s="384"/>
      <c r="E342" s="384"/>
      <c r="F342" s="384"/>
      <c r="G342" s="384"/>
      <c r="H342" s="384"/>
      <c r="I342" s="384"/>
      <c r="J342" s="384"/>
      <c r="K342" s="384"/>
      <c r="L342" s="385"/>
      <c r="M342" s="28"/>
    </row>
    <row r="343" spans="1:16" s="9" customFormat="1" x14ac:dyDescent="0.3">
      <c r="A343" s="7"/>
      <c r="B343" s="383"/>
      <c r="C343" s="384"/>
      <c r="D343" s="384"/>
      <c r="E343" s="384"/>
      <c r="F343" s="384"/>
      <c r="G343" s="384"/>
      <c r="H343" s="384"/>
      <c r="I343" s="384"/>
      <c r="J343" s="384"/>
      <c r="K343" s="384"/>
      <c r="L343" s="385"/>
      <c r="M343" s="28"/>
    </row>
    <row r="344" spans="1:16" s="9" customFormat="1" x14ac:dyDescent="0.3">
      <c r="A344" s="7"/>
      <c r="B344" s="383"/>
      <c r="C344" s="384"/>
      <c r="D344" s="384"/>
      <c r="E344" s="384"/>
      <c r="F344" s="384"/>
      <c r="G344" s="384"/>
      <c r="H344" s="384"/>
      <c r="I344" s="384"/>
      <c r="J344" s="384"/>
      <c r="K344" s="384"/>
      <c r="L344" s="385"/>
      <c r="M344" s="28"/>
    </row>
    <row r="345" spans="1:16" s="9" customFormat="1" x14ac:dyDescent="0.3">
      <c r="A345" s="7"/>
      <c r="B345" s="383"/>
      <c r="C345" s="384"/>
      <c r="D345" s="384"/>
      <c r="E345" s="384"/>
      <c r="F345" s="384"/>
      <c r="G345" s="384"/>
      <c r="H345" s="384"/>
      <c r="I345" s="384"/>
      <c r="J345" s="384"/>
      <c r="K345" s="384"/>
      <c r="L345" s="385"/>
      <c r="M345" s="28"/>
    </row>
    <row r="346" spans="1:16" s="9" customFormat="1" x14ac:dyDescent="0.3">
      <c r="A346" s="7"/>
      <c r="B346" s="383"/>
      <c r="C346" s="384"/>
      <c r="D346" s="384"/>
      <c r="E346" s="384"/>
      <c r="F346" s="384"/>
      <c r="G346" s="384"/>
      <c r="H346" s="384"/>
      <c r="I346" s="384"/>
      <c r="J346" s="384"/>
      <c r="K346" s="384"/>
      <c r="L346" s="385"/>
      <c r="M346" s="28"/>
    </row>
    <row r="347" spans="1:16" s="9" customFormat="1" x14ac:dyDescent="0.3">
      <c r="A347" s="7"/>
      <c r="B347" s="383"/>
      <c r="C347" s="384"/>
      <c r="D347" s="384"/>
      <c r="E347" s="384"/>
      <c r="F347" s="384"/>
      <c r="G347" s="384"/>
      <c r="H347" s="384"/>
      <c r="I347" s="384"/>
      <c r="J347" s="384"/>
      <c r="K347" s="384"/>
      <c r="L347" s="385"/>
      <c r="M347" s="28"/>
    </row>
    <row r="348" spans="1:16" s="9" customFormat="1" x14ac:dyDescent="0.3">
      <c r="A348" s="7"/>
      <c r="B348" s="383"/>
      <c r="C348" s="384"/>
      <c r="D348" s="384"/>
      <c r="E348" s="384"/>
      <c r="F348" s="384"/>
      <c r="G348" s="384"/>
      <c r="H348" s="384"/>
      <c r="I348" s="384"/>
      <c r="J348" s="384"/>
      <c r="K348" s="384"/>
      <c r="L348" s="385"/>
      <c r="M348" s="28"/>
    </row>
    <row r="349" spans="1:16" s="9" customFormat="1" x14ac:dyDescent="0.3">
      <c r="A349" s="7"/>
      <c r="B349" s="383"/>
      <c r="C349" s="384"/>
      <c r="D349" s="384"/>
      <c r="E349" s="384"/>
      <c r="F349" s="384"/>
      <c r="G349" s="384"/>
      <c r="H349" s="384"/>
      <c r="I349" s="384"/>
      <c r="J349" s="384"/>
      <c r="K349" s="384"/>
      <c r="L349" s="385"/>
      <c r="M349" s="28"/>
    </row>
    <row r="350" spans="1:16" s="28" customFormat="1" x14ac:dyDescent="0.3">
      <c r="A350" s="110"/>
      <c r="B350" s="112"/>
      <c r="C350" s="113"/>
      <c r="D350" s="113"/>
      <c r="E350" s="113"/>
      <c r="F350" s="113"/>
      <c r="G350" s="113"/>
      <c r="H350" s="113"/>
      <c r="I350" s="113"/>
      <c r="J350" s="113"/>
      <c r="K350" s="113"/>
      <c r="L350" s="114"/>
    </row>
    <row r="352" spans="1:16" x14ac:dyDescent="0.3">
      <c r="B352" s="275" t="str">
        <f>IF(Intro!$G$21="English",O352,P352)</f>
        <v>MARKETS</v>
      </c>
      <c r="C352" s="276"/>
      <c r="D352" s="276"/>
      <c r="E352" s="276"/>
      <c r="F352" s="276"/>
      <c r="G352" s="276"/>
      <c r="H352" s="276"/>
      <c r="I352" s="276"/>
      <c r="J352" s="276"/>
      <c r="K352" s="276"/>
      <c r="L352" s="277"/>
      <c r="M352" s="28"/>
      <c r="O352" s="74" t="s">
        <v>264</v>
      </c>
      <c r="P352" s="74" t="s">
        <v>265</v>
      </c>
    </row>
    <row r="353" spans="1:16" x14ac:dyDescent="0.3">
      <c r="B353" s="396" t="s">
        <v>61</v>
      </c>
      <c r="C353" s="397"/>
      <c r="D353" s="397"/>
      <c r="E353" s="397"/>
      <c r="F353" s="397"/>
      <c r="G353" s="397"/>
      <c r="H353" s="397"/>
      <c r="I353" s="397"/>
      <c r="J353" s="397"/>
      <c r="K353" s="397"/>
      <c r="L353" s="398"/>
      <c r="M353" s="74"/>
    </row>
    <row r="354" spans="1:16" x14ac:dyDescent="0.3">
      <c r="B354" s="16"/>
      <c r="C354" s="26"/>
      <c r="D354" s="27"/>
      <c r="E354" s="27"/>
      <c r="F354" s="27"/>
      <c r="G354" s="27"/>
      <c r="H354" s="27"/>
      <c r="I354" s="27"/>
      <c r="J354" s="27"/>
      <c r="K354" s="27"/>
      <c r="L354" s="17"/>
      <c r="M354" s="74"/>
    </row>
    <row r="355" spans="1:16" x14ac:dyDescent="0.3">
      <c r="B355" s="284" t="str">
        <f>IF(Intro!$G$21="English",O355,P355)</f>
        <v>Describe the markets for the goods in Canada and globally since January 1, 2023. Factors to consider in your response include, but are not limited to, demand, sales, prices, capacity utilization and import volumes of the goods.</v>
      </c>
      <c r="C355" s="285"/>
      <c r="D355" s="285"/>
      <c r="E355" s="285"/>
      <c r="F355" s="285"/>
      <c r="G355" s="285"/>
      <c r="H355" s="285"/>
      <c r="I355" s="285"/>
      <c r="J355" s="285"/>
      <c r="K355" s="285"/>
      <c r="L355" s="338"/>
      <c r="M355" s="74"/>
      <c r="O355" s="18"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5" s="74"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6" spans="1:16" x14ac:dyDescent="0.3">
      <c r="B356" s="284"/>
      <c r="C356" s="285"/>
      <c r="D356" s="285"/>
      <c r="E356" s="285"/>
      <c r="F356" s="285"/>
      <c r="G356" s="285"/>
      <c r="H356" s="285"/>
      <c r="I356" s="285"/>
      <c r="J356" s="285"/>
      <c r="K356" s="285"/>
      <c r="L356" s="338"/>
      <c r="M356" s="74"/>
      <c r="O356" s="18"/>
    </row>
    <row r="357" spans="1:16" s="28" customFormat="1" x14ac:dyDescent="0.3">
      <c r="A357" s="110"/>
      <c r="B357" s="136"/>
      <c r="C357" s="137"/>
      <c r="D357" s="137"/>
      <c r="E357" s="137"/>
      <c r="F357" s="137"/>
      <c r="G357" s="137"/>
      <c r="H357" s="137"/>
      <c r="I357" s="137"/>
      <c r="J357" s="137"/>
      <c r="K357" s="137"/>
      <c r="L357" s="132"/>
    </row>
    <row r="358" spans="1:16" s="9" customFormat="1" x14ac:dyDescent="0.3">
      <c r="A358" s="7"/>
      <c r="B358" s="383"/>
      <c r="C358" s="384"/>
      <c r="D358" s="384"/>
      <c r="E358" s="384"/>
      <c r="F358" s="384"/>
      <c r="G358" s="384"/>
      <c r="H358" s="384"/>
      <c r="I358" s="384"/>
      <c r="J358" s="384"/>
      <c r="K358" s="384"/>
      <c r="L358" s="385"/>
      <c r="M358" s="28"/>
    </row>
    <row r="359" spans="1:16" s="9" customFormat="1" x14ac:dyDescent="0.3">
      <c r="A359" s="7"/>
      <c r="B359" s="383"/>
      <c r="C359" s="384"/>
      <c r="D359" s="384"/>
      <c r="E359" s="384"/>
      <c r="F359" s="384"/>
      <c r="G359" s="384"/>
      <c r="H359" s="384"/>
      <c r="I359" s="384"/>
      <c r="J359" s="384"/>
      <c r="K359" s="384"/>
      <c r="L359" s="385"/>
      <c r="M359" s="28"/>
    </row>
    <row r="360" spans="1:16" s="9" customFormat="1" x14ac:dyDescent="0.3">
      <c r="A360" s="7"/>
      <c r="B360" s="383"/>
      <c r="C360" s="384"/>
      <c r="D360" s="384"/>
      <c r="E360" s="384"/>
      <c r="F360" s="384"/>
      <c r="G360" s="384"/>
      <c r="H360" s="384"/>
      <c r="I360" s="384"/>
      <c r="J360" s="384"/>
      <c r="K360" s="384"/>
      <c r="L360" s="385"/>
      <c r="M360" s="28"/>
    </row>
    <row r="361" spans="1:16" s="9" customFormat="1" x14ac:dyDescent="0.3">
      <c r="A361" s="7"/>
      <c r="B361" s="383"/>
      <c r="C361" s="384"/>
      <c r="D361" s="384"/>
      <c r="E361" s="384"/>
      <c r="F361" s="384"/>
      <c r="G361" s="384"/>
      <c r="H361" s="384"/>
      <c r="I361" s="384"/>
      <c r="J361" s="384"/>
      <c r="K361" s="384"/>
      <c r="L361" s="385"/>
      <c r="M361" s="28"/>
    </row>
    <row r="362" spans="1:16" s="9" customFormat="1" x14ac:dyDescent="0.3">
      <c r="A362" s="7"/>
      <c r="B362" s="383"/>
      <c r="C362" s="384"/>
      <c r="D362" s="384"/>
      <c r="E362" s="384"/>
      <c r="F362" s="384"/>
      <c r="G362" s="384"/>
      <c r="H362" s="384"/>
      <c r="I362" s="384"/>
      <c r="J362" s="384"/>
      <c r="K362" s="384"/>
      <c r="L362" s="385"/>
      <c r="M362" s="28"/>
    </row>
    <row r="363" spans="1:16" s="9" customFormat="1" x14ac:dyDescent="0.3">
      <c r="A363" s="7"/>
      <c r="B363" s="383"/>
      <c r="C363" s="384"/>
      <c r="D363" s="384"/>
      <c r="E363" s="384"/>
      <c r="F363" s="384"/>
      <c r="G363" s="384"/>
      <c r="H363" s="384"/>
      <c r="I363" s="384"/>
      <c r="J363" s="384"/>
      <c r="K363" s="384"/>
      <c r="L363" s="385"/>
      <c r="M363" s="28"/>
    </row>
    <row r="364" spans="1:16" s="9" customFormat="1" x14ac:dyDescent="0.3">
      <c r="A364" s="7"/>
      <c r="B364" s="383"/>
      <c r="C364" s="384"/>
      <c r="D364" s="384"/>
      <c r="E364" s="384"/>
      <c r="F364" s="384"/>
      <c r="G364" s="384"/>
      <c r="H364" s="384"/>
      <c r="I364" s="384"/>
      <c r="J364" s="384"/>
      <c r="K364" s="384"/>
      <c r="L364" s="385"/>
      <c r="M364" s="28"/>
    </row>
    <row r="365" spans="1:16" s="9" customFormat="1" x14ac:dyDescent="0.3">
      <c r="A365" s="7"/>
      <c r="B365" s="383"/>
      <c r="C365" s="384"/>
      <c r="D365" s="384"/>
      <c r="E365" s="384"/>
      <c r="F365" s="384"/>
      <c r="G365" s="384"/>
      <c r="H365" s="384"/>
      <c r="I365" s="384"/>
      <c r="J365" s="384"/>
      <c r="K365" s="384"/>
      <c r="L365" s="385"/>
      <c r="M365" s="28"/>
    </row>
    <row r="366" spans="1:16" s="28" customFormat="1" x14ac:dyDescent="0.3">
      <c r="A366" s="110"/>
      <c r="B366" s="112"/>
      <c r="C366" s="113"/>
      <c r="D366" s="113"/>
      <c r="E366" s="113"/>
      <c r="F366" s="113"/>
      <c r="G366" s="113"/>
      <c r="H366" s="113"/>
      <c r="I366" s="113"/>
      <c r="J366" s="113"/>
      <c r="K366" s="113"/>
      <c r="L366" s="114"/>
    </row>
    <row r="367" spans="1:16" x14ac:dyDescent="0.3">
      <c r="B367" s="378" t="s">
        <v>62</v>
      </c>
      <c r="C367" s="379"/>
      <c r="D367" s="379"/>
      <c r="E367" s="379"/>
      <c r="F367" s="379"/>
      <c r="G367" s="379"/>
      <c r="H367" s="379"/>
      <c r="I367" s="379"/>
      <c r="J367" s="379"/>
      <c r="K367" s="379"/>
      <c r="L367" s="380"/>
      <c r="M367" s="74"/>
    </row>
    <row r="368" spans="1:16" x14ac:dyDescent="0.3">
      <c r="B368" s="16"/>
      <c r="C368" s="26"/>
      <c r="D368" s="27"/>
      <c r="E368" s="27"/>
      <c r="F368" s="27"/>
      <c r="G368" s="27"/>
      <c r="H368" s="27"/>
      <c r="I368" s="27"/>
      <c r="J368" s="27"/>
      <c r="K368" s="27"/>
      <c r="L368" s="17"/>
      <c r="M368" s="74"/>
    </row>
    <row r="369" spans="1:17" x14ac:dyDescent="0.3">
      <c r="B369" s="284" t="str">
        <f>IF(Intro!$G$21="English",O369,P369)</f>
        <v>Explain any changes you expect to see in the Canadian market and in other markets globally for the goods over the next two years with respect to demand, prices, import volumes or any other factor.</v>
      </c>
      <c r="C369" s="285"/>
      <c r="D369" s="285"/>
      <c r="E369" s="285"/>
      <c r="F369" s="285"/>
      <c r="G369" s="285"/>
      <c r="H369" s="285"/>
      <c r="I369" s="285"/>
      <c r="J369" s="285"/>
      <c r="K369" s="285"/>
      <c r="L369" s="338"/>
      <c r="M369" s="74"/>
      <c r="O369" s="18" t="s">
        <v>178</v>
      </c>
      <c r="P369" s="74" t="s">
        <v>146</v>
      </c>
    </row>
    <row r="370" spans="1:17" x14ac:dyDescent="0.3">
      <c r="B370" s="284"/>
      <c r="C370" s="285"/>
      <c r="D370" s="285"/>
      <c r="E370" s="285"/>
      <c r="F370" s="285"/>
      <c r="G370" s="285"/>
      <c r="H370" s="285"/>
      <c r="I370" s="285"/>
      <c r="J370" s="285"/>
      <c r="K370" s="285"/>
      <c r="L370" s="338"/>
      <c r="M370" s="74"/>
      <c r="O370" s="18"/>
    </row>
    <row r="371" spans="1:17" s="28" customFormat="1" x14ac:dyDescent="0.3">
      <c r="A371" s="110"/>
      <c r="B371" s="136"/>
      <c r="C371" s="137"/>
      <c r="D371" s="137"/>
      <c r="E371" s="137"/>
      <c r="F371" s="137"/>
      <c r="G371" s="137"/>
      <c r="H371" s="137"/>
      <c r="I371" s="137"/>
      <c r="J371" s="137"/>
      <c r="K371" s="137"/>
      <c r="L371" s="132"/>
    </row>
    <row r="372" spans="1:17" s="9" customFormat="1" x14ac:dyDescent="0.3">
      <c r="A372" s="7"/>
      <c r="B372" s="383"/>
      <c r="C372" s="384"/>
      <c r="D372" s="384"/>
      <c r="E372" s="384"/>
      <c r="F372" s="384"/>
      <c r="G372" s="384"/>
      <c r="H372" s="384"/>
      <c r="I372" s="384"/>
      <c r="J372" s="384"/>
      <c r="K372" s="384"/>
      <c r="L372" s="385"/>
      <c r="M372" s="28"/>
    </row>
    <row r="373" spans="1:17" s="9" customFormat="1" x14ac:dyDescent="0.3">
      <c r="A373" s="7"/>
      <c r="B373" s="383"/>
      <c r="C373" s="384"/>
      <c r="D373" s="384"/>
      <c r="E373" s="384"/>
      <c r="F373" s="384"/>
      <c r="G373" s="384"/>
      <c r="H373" s="384"/>
      <c r="I373" s="384"/>
      <c r="J373" s="384"/>
      <c r="K373" s="384"/>
      <c r="L373" s="385"/>
      <c r="M373" s="28"/>
    </row>
    <row r="374" spans="1:17" s="9" customFormat="1" x14ac:dyDescent="0.3">
      <c r="A374" s="7"/>
      <c r="B374" s="383"/>
      <c r="C374" s="384"/>
      <c r="D374" s="384"/>
      <c r="E374" s="384"/>
      <c r="F374" s="384"/>
      <c r="G374" s="384"/>
      <c r="H374" s="384"/>
      <c r="I374" s="384"/>
      <c r="J374" s="384"/>
      <c r="K374" s="384"/>
      <c r="L374" s="385"/>
      <c r="M374" s="28"/>
    </row>
    <row r="375" spans="1:17" s="9" customFormat="1" x14ac:dyDescent="0.3">
      <c r="A375" s="7"/>
      <c r="B375" s="383"/>
      <c r="C375" s="384"/>
      <c r="D375" s="384"/>
      <c r="E375" s="384"/>
      <c r="F375" s="384"/>
      <c r="G375" s="384"/>
      <c r="H375" s="384"/>
      <c r="I375" s="384"/>
      <c r="J375" s="384"/>
      <c r="K375" s="384"/>
      <c r="L375" s="385"/>
      <c r="M375" s="28"/>
    </row>
    <row r="376" spans="1:17" s="9" customFormat="1" x14ac:dyDescent="0.3">
      <c r="A376" s="7"/>
      <c r="B376" s="383"/>
      <c r="C376" s="384"/>
      <c r="D376" s="384"/>
      <c r="E376" s="384"/>
      <c r="F376" s="384"/>
      <c r="G376" s="384"/>
      <c r="H376" s="384"/>
      <c r="I376" s="384"/>
      <c r="J376" s="384"/>
      <c r="K376" s="384"/>
      <c r="L376" s="385"/>
      <c r="M376" s="28"/>
    </row>
    <row r="377" spans="1:17" s="9" customFormat="1" x14ac:dyDescent="0.3">
      <c r="A377" s="7"/>
      <c r="B377" s="383"/>
      <c r="C377" s="384"/>
      <c r="D377" s="384"/>
      <c r="E377" s="384"/>
      <c r="F377" s="384"/>
      <c r="G377" s="384"/>
      <c r="H377" s="384"/>
      <c r="I377" s="384"/>
      <c r="J377" s="384"/>
      <c r="K377" s="384"/>
      <c r="L377" s="385"/>
      <c r="M377" s="28"/>
    </row>
    <row r="378" spans="1:17" s="9" customFormat="1" x14ac:dyDescent="0.3">
      <c r="A378" s="7"/>
      <c r="B378" s="383"/>
      <c r="C378" s="384"/>
      <c r="D378" s="384"/>
      <c r="E378" s="384"/>
      <c r="F378" s="384"/>
      <c r="G378" s="384"/>
      <c r="H378" s="384"/>
      <c r="I378" s="384"/>
      <c r="J378" s="384"/>
      <c r="K378" s="384"/>
      <c r="L378" s="385"/>
      <c r="M378" s="28"/>
    </row>
    <row r="379" spans="1:17" s="9" customFormat="1" x14ac:dyDescent="0.3">
      <c r="A379" s="7"/>
      <c r="B379" s="383"/>
      <c r="C379" s="384"/>
      <c r="D379" s="384"/>
      <c r="E379" s="384"/>
      <c r="F379" s="384"/>
      <c r="G379" s="384"/>
      <c r="H379" s="384"/>
      <c r="I379" s="384"/>
      <c r="J379" s="384"/>
      <c r="K379" s="384"/>
      <c r="L379" s="385"/>
      <c r="M379" s="28"/>
    </row>
    <row r="380" spans="1:17" s="28" customFormat="1" x14ac:dyDescent="0.3">
      <c r="A380" s="110"/>
      <c r="B380" s="112"/>
      <c r="C380" s="113"/>
      <c r="D380" s="113"/>
      <c r="E380" s="113"/>
      <c r="F380" s="113"/>
      <c r="G380" s="113"/>
      <c r="H380" s="113"/>
      <c r="I380" s="113"/>
      <c r="J380" s="113"/>
      <c r="K380" s="113"/>
      <c r="L380" s="114"/>
    </row>
    <row r="381" spans="1:17" x14ac:dyDescent="0.3">
      <c r="B381" s="392" t="s">
        <v>63</v>
      </c>
      <c r="C381" s="393"/>
      <c r="D381" s="393"/>
      <c r="E381" s="393"/>
      <c r="F381" s="394"/>
      <c r="G381" s="394"/>
      <c r="H381" s="394"/>
      <c r="I381" s="394"/>
      <c r="J381" s="394"/>
      <c r="K381" s="394"/>
      <c r="L381" s="395"/>
    </row>
    <row r="382" spans="1:17" x14ac:dyDescent="0.3">
      <c r="B382" s="65"/>
      <c r="C382" s="66"/>
      <c r="D382" s="66"/>
      <c r="E382" s="66"/>
      <c r="F382" s="30"/>
      <c r="G382" s="30"/>
      <c r="H382" s="30"/>
      <c r="I382" s="30"/>
      <c r="J382" s="30"/>
      <c r="K382" s="30"/>
      <c r="L382" s="126"/>
    </row>
    <row r="383" spans="1:17" x14ac:dyDescent="0.3">
      <c r="B383" s="284" t="str">
        <f>IF(Intro!$G$21="English",O383,P383)</f>
        <v>Explain any impacts on these outlooks should the finding or order be continued or rescinded. Provide documents, or the names of documents, such as studies or articles in trade journals, that support your firm's statement.</v>
      </c>
      <c r="C383" s="285"/>
      <c r="D383" s="285"/>
      <c r="E383" s="285"/>
      <c r="F383" s="285"/>
      <c r="G383" s="285"/>
      <c r="H383" s="285"/>
      <c r="I383" s="285"/>
      <c r="J383" s="285"/>
      <c r="K383" s="285"/>
      <c r="L383" s="338"/>
      <c r="O383" s="87" t="s">
        <v>183</v>
      </c>
      <c r="P383" s="15" t="s">
        <v>184</v>
      </c>
      <c r="Q383" s="15"/>
    </row>
    <row r="384" spans="1:17" x14ac:dyDescent="0.3">
      <c r="B384" s="284"/>
      <c r="C384" s="285"/>
      <c r="D384" s="285"/>
      <c r="E384" s="285"/>
      <c r="F384" s="285"/>
      <c r="G384" s="285"/>
      <c r="H384" s="285"/>
      <c r="I384" s="285"/>
      <c r="J384" s="285"/>
      <c r="K384" s="285"/>
      <c r="L384" s="338"/>
      <c r="O384" s="87"/>
      <c r="P384" s="87"/>
      <c r="Q384" s="87"/>
    </row>
    <row r="385" spans="1:17" x14ac:dyDescent="0.3">
      <c r="B385" s="99"/>
      <c r="C385" s="34"/>
      <c r="D385" s="34"/>
      <c r="E385" s="34"/>
      <c r="F385" s="34"/>
      <c r="G385" s="34"/>
      <c r="H385" s="34"/>
      <c r="I385" s="34"/>
      <c r="J385" s="34"/>
      <c r="K385" s="34"/>
      <c r="L385" s="100"/>
      <c r="O385" s="87"/>
      <c r="P385" s="87"/>
      <c r="Q385" s="87"/>
    </row>
    <row r="386" spans="1:17" x14ac:dyDescent="0.3">
      <c r="B386" s="389"/>
      <c r="C386" s="390"/>
      <c r="D386" s="390"/>
      <c r="E386" s="390"/>
      <c r="F386" s="390"/>
      <c r="G386" s="390"/>
      <c r="H386" s="390"/>
      <c r="I386" s="390"/>
      <c r="J386" s="390"/>
      <c r="K386" s="390"/>
      <c r="L386" s="391"/>
    </row>
    <row r="387" spans="1:17" s="9" customFormat="1" x14ac:dyDescent="0.3">
      <c r="A387" s="7"/>
      <c r="B387" s="389"/>
      <c r="C387" s="390"/>
      <c r="D387" s="390"/>
      <c r="E387" s="390"/>
      <c r="F387" s="390"/>
      <c r="G387" s="390"/>
      <c r="H387" s="390"/>
      <c r="I387" s="390"/>
      <c r="J387" s="390"/>
      <c r="K387" s="390"/>
      <c r="L387" s="391"/>
      <c r="M387" s="28"/>
    </row>
    <row r="388" spans="1:17" s="9" customFormat="1" x14ac:dyDescent="0.3">
      <c r="A388" s="7"/>
      <c r="B388" s="389"/>
      <c r="C388" s="390"/>
      <c r="D388" s="390"/>
      <c r="E388" s="390"/>
      <c r="F388" s="390"/>
      <c r="G388" s="390"/>
      <c r="H388" s="390"/>
      <c r="I388" s="390"/>
      <c r="J388" s="390"/>
      <c r="K388" s="390"/>
      <c r="L388" s="391"/>
      <c r="M388" s="28"/>
    </row>
    <row r="389" spans="1:17" s="9" customFormat="1" x14ac:dyDescent="0.3">
      <c r="A389" s="7"/>
      <c r="B389" s="389"/>
      <c r="C389" s="390"/>
      <c r="D389" s="390"/>
      <c r="E389" s="390"/>
      <c r="F389" s="390"/>
      <c r="G389" s="390"/>
      <c r="H389" s="390"/>
      <c r="I389" s="390"/>
      <c r="J389" s="390"/>
      <c r="K389" s="390"/>
      <c r="L389" s="391"/>
      <c r="M389" s="28"/>
    </row>
    <row r="390" spans="1:17" x14ac:dyDescent="0.3">
      <c r="B390" s="389"/>
      <c r="C390" s="390"/>
      <c r="D390" s="390"/>
      <c r="E390" s="390"/>
      <c r="F390" s="390"/>
      <c r="G390" s="390"/>
      <c r="H390" s="390"/>
      <c r="I390" s="390"/>
      <c r="J390" s="390"/>
      <c r="K390" s="390"/>
      <c r="L390" s="391"/>
    </row>
    <row r="391" spans="1:17" x14ac:dyDescent="0.3">
      <c r="B391" s="389"/>
      <c r="C391" s="390"/>
      <c r="D391" s="390"/>
      <c r="E391" s="390"/>
      <c r="F391" s="390"/>
      <c r="G391" s="390"/>
      <c r="H391" s="390"/>
      <c r="I391" s="390"/>
      <c r="J391" s="390"/>
      <c r="K391" s="390"/>
      <c r="L391" s="391"/>
    </row>
    <row r="392" spans="1:17" x14ac:dyDescent="0.3">
      <c r="B392" s="389"/>
      <c r="C392" s="390"/>
      <c r="D392" s="390"/>
      <c r="E392" s="390"/>
      <c r="F392" s="390"/>
      <c r="G392" s="390"/>
      <c r="H392" s="390"/>
      <c r="I392" s="390"/>
      <c r="J392" s="390"/>
      <c r="K392" s="390"/>
      <c r="L392" s="391"/>
    </row>
    <row r="393" spans="1:17" x14ac:dyDescent="0.3">
      <c r="B393" s="389"/>
      <c r="C393" s="390"/>
      <c r="D393" s="390"/>
      <c r="E393" s="390"/>
      <c r="F393" s="390"/>
      <c r="G393" s="390"/>
      <c r="H393" s="390"/>
      <c r="I393" s="390"/>
      <c r="J393" s="390"/>
      <c r="K393" s="390"/>
      <c r="L393" s="391"/>
    </row>
    <row r="394" spans="1:17" x14ac:dyDescent="0.3">
      <c r="B394" s="150"/>
      <c r="C394" s="151"/>
      <c r="D394" s="151"/>
      <c r="E394" s="151"/>
      <c r="F394" s="151"/>
      <c r="G394" s="151"/>
      <c r="H394" s="151"/>
      <c r="I394" s="151"/>
      <c r="J394" s="151"/>
      <c r="K394" s="151"/>
      <c r="L394" s="152"/>
    </row>
  </sheetData>
  <sheetProtection algorithmName="SHA-512" hashValue="O4oHrZ3R05Xd5CzTzpSAgdc6nxVFweh9MaQcyIXA/8nIJB5CCKGye99OHCie5NApxbcTJkNJNFvsN5Z9V2WHbA==" saltValue="OjaoyIApmEGcGIya/UmPfQ==" spinCount="100000" sheet="1" objects="1" scenarios="1" selectLockedCells="1"/>
  <mergeCells count="160">
    <mergeCell ref="C50:D51"/>
    <mergeCell ref="E50:F51"/>
    <mergeCell ref="J56:L57"/>
    <mergeCell ref="B98:L99"/>
    <mergeCell ref="E60:F61"/>
    <mergeCell ref="G60:I61"/>
    <mergeCell ref="J60:L61"/>
    <mergeCell ref="C64:D65"/>
    <mergeCell ref="E64:F65"/>
    <mergeCell ref="G64:I65"/>
    <mergeCell ref="B87:L94"/>
    <mergeCell ref="B96:L96"/>
    <mergeCell ref="C62:D63"/>
    <mergeCell ref="G56:I57"/>
    <mergeCell ref="G62:I63"/>
    <mergeCell ref="B67:L67"/>
    <mergeCell ref="J52:L53"/>
    <mergeCell ref="G52:I53"/>
    <mergeCell ref="B12:L12"/>
    <mergeCell ref="E62:F63"/>
    <mergeCell ref="B15:L15"/>
    <mergeCell ref="B19:J20"/>
    <mergeCell ref="K19:K20"/>
    <mergeCell ref="B135:L142"/>
    <mergeCell ref="B167:L167"/>
    <mergeCell ref="B18:J18"/>
    <mergeCell ref="C54:D55"/>
    <mergeCell ref="B71:L78"/>
    <mergeCell ref="B84:L85"/>
    <mergeCell ref="B24:L24"/>
    <mergeCell ref="B37:L37"/>
    <mergeCell ref="C48:D49"/>
    <mergeCell ref="E48:F49"/>
    <mergeCell ref="G48:I49"/>
    <mergeCell ref="J48:L49"/>
    <mergeCell ref="J44:L45"/>
    <mergeCell ref="J50:L51"/>
    <mergeCell ref="J64:L65"/>
    <mergeCell ref="J54:L55"/>
    <mergeCell ref="C56:D57"/>
    <mergeCell ref="E56:F57"/>
    <mergeCell ref="J46:L47"/>
    <mergeCell ref="B195:L195"/>
    <mergeCell ref="G58:I59"/>
    <mergeCell ref="B127:L127"/>
    <mergeCell ref="J62:L63"/>
    <mergeCell ref="B149:L149"/>
    <mergeCell ref="B169:L170"/>
    <mergeCell ref="B156:C160"/>
    <mergeCell ref="D156:L160"/>
    <mergeCell ref="B183:L184"/>
    <mergeCell ref="B151:C155"/>
    <mergeCell ref="D151:L155"/>
    <mergeCell ref="B125:L125"/>
    <mergeCell ref="B133:L133"/>
    <mergeCell ref="B186:L193"/>
    <mergeCell ref="B148:L148"/>
    <mergeCell ref="B116:L123"/>
    <mergeCell ref="B161:C165"/>
    <mergeCell ref="D161:L165"/>
    <mergeCell ref="B181:L181"/>
    <mergeCell ref="B172:L179"/>
    <mergeCell ref="B145:L145"/>
    <mergeCell ref="B146:L146"/>
    <mergeCell ref="B4:L4"/>
    <mergeCell ref="B5:L5"/>
    <mergeCell ref="B6:L6"/>
    <mergeCell ref="B28:L35"/>
    <mergeCell ref="B39:L42"/>
    <mergeCell ref="B46:B47"/>
    <mergeCell ref="B48:B49"/>
    <mergeCell ref="B50:B51"/>
    <mergeCell ref="B52:B53"/>
    <mergeCell ref="B8:L8"/>
    <mergeCell ref="B9:L9"/>
    <mergeCell ref="B10:L10"/>
    <mergeCell ref="B26:L26"/>
    <mergeCell ref="C44:D45"/>
    <mergeCell ref="E44:F45"/>
    <mergeCell ref="G44:I45"/>
    <mergeCell ref="C52:D53"/>
    <mergeCell ref="E52:F53"/>
    <mergeCell ref="G50:I51"/>
    <mergeCell ref="B13:L13"/>
    <mergeCell ref="B21:J22"/>
    <mergeCell ref="K21:K22"/>
    <mergeCell ref="C46:D47"/>
    <mergeCell ref="E46:F47"/>
    <mergeCell ref="B310:L317"/>
    <mergeCell ref="B319:L319"/>
    <mergeCell ref="B321:L321"/>
    <mergeCell ref="B278:L278"/>
    <mergeCell ref="B291:L291"/>
    <mergeCell ref="B305:L305"/>
    <mergeCell ref="B114:L114"/>
    <mergeCell ref="B17:J17"/>
    <mergeCell ref="B111:L111"/>
    <mergeCell ref="B129:H129"/>
    <mergeCell ref="B130:H130"/>
    <mergeCell ref="B131:H131"/>
    <mergeCell ref="B236:L236"/>
    <mergeCell ref="B249:L249"/>
    <mergeCell ref="B264:L264"/>
    <mergeCell ref="B265:L265"/>
    <mergeCell ref="B199:L206"/>
    <mergeCell ref="B210:L210"/>
    <mergeCell ref="B214:L221"/>
    <mergeCell ref="B227:L234"/>
    <mergeCell ref="B240:L247"/>
    <mergeCell ref="B296:L303"/>
    <mergeCell ref="B112:L112"/>
    <mergeCell ref="G46:I47"/>
    <mergeCell ref="B197:L197"/>
    <mergeCell ref="B225:L225"/>
    <mergeCell ref="B238:L238"/>
    <mergeCell ref="B212:C212"/>
    <mergeCell ref="B251:L252"/>
    <mergeCell ref="B254:L261"/>
    <mergeCell ref="B223:L223"/>
    <mergeCell ref="B208:L208"/>
    <mergeCell ref="B307:L308"/>
    <mergeCell ref="B386:L393"/>
    <mergeCell ref="B383:L384"/>
    <mergeCell ref="B342:L349"/>
    <mergeCell ref="B355:L356"/>
    <mergeCell ref="B352:L352"/>
    <mergeCell ref="B381:L381"/>
    <mergeCell ref="B327:L327"/>
    <mergeCell ref="B340:L340"/>
    <mergeCell ref="B358:L365"/>
    <mergeCell ref="B369:L370"/>
    <mergeCell ref="B372:L379"/>
    <mergeCell ref="B338:L338"/>
    <mergeCell ref="B353:L353"/>
    <mergeCell ref="B367:L367"/>
    <mergeCell ref="B329:L336"/>
    <mergeCell ref="B323:G323"/>
    <mergeCell ref="B324:G324"/>
    <mergeCell ref="B325:G325"/>
    <mergeCell ref="B58:B59"/>
    <mergeCell ref="B81:L81"/>
    <mergeCell ref="B82:L82"/>
    <mergeCell ref="E54:F55"/>
    <mergeCell ref="G54:I55"/>
    <mergeCell ref="B60:B61"/>
    <mergeCell ref="B54:B55"/>
    <mergeCell ref="B56:B57"/>
    <mergeCell ref="J58:L59"/>
    <mergeCell ref="B69:L69"/>
    <mergeCell ref="B62:B63"/>
    <mergeCell ref="B64:B65"/>
    <mergeCell ref="C60:D61"/>
    <mergeCell ref="C58:D59"/>
    <mergeCell ref="E58:F59"/>
    <mergeCell ref="B101:L108"/>
    <mergeCell ref="B282:L289"/>
    <mergeCell ref="B293:L294"/>
    <mergeCell ref="B269:L276"/>
    <mergeCell ref="B280:L280"/>
    <mergeCell ref="B267:L267"/>
  </mergeCells>
  <dataValidations xWindow="209" yWindow="565"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87 B242:B244 B135 B101 B201:B203 B358 B199 B214 B227 B240 B254 B269 B282 B296 B310 B342 B71 B256:B258 B116 B271:B273 B285:B287 B28:B31 B298:B300 B312:B314 B331:B333 B344:B346 B360:B362 B374:B376 B387:B389 B217:B219 B229:B231 B372 B172 B186 B329 B73:B75 B90:B92 B103:B105 B118:B120 B137:B139 B174:B176 B188:B190"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2" xr:uid="{6FC76BB9-7D2B-4EF9-A9AF-552B723B2C27}">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386" xr:uid="{6F276A13-7059-4685-8F32-7B51E494BB7C}">
      <formula1>1001</formula1>
    </dataValidation>
    <dataValidation type="list" allowBlank="1" showInputMessage="1" showErrorMessage="1" sqref="I129:I131 H323:H325 K17:K22" xr:uid="{33C14547-26E7-4808-9E30-56714C4A419C}">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6" min="1" max="11" man="1"/>
    <brk id="124" min="1" max="11" man="1"/>
    <brk id="180" min="1" max="11" man="1"/>
    <brk id="247" min="1" max="11" man="1"/>
    <brk id="304" min="1" max="11" man="1"/>
    <brk id="366" min="1" max="11" man="1"/>
  </rowBreaks>
  <colBreaks count="1" manualBreakCount="1">
    <brk id="5" max="39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66462-4F5D-43D5-8644-BF42FFA77231}">
  <sheetPr>
    <tabColor rgb="FF00B0F0"/>
    <pageSetUpPr fitToPage="1"/>
  </sheetPr>
  <dimension ref="A1:FM42"/>
  <sheetViews>
    <sheetView showGridLines="0" zoomScale="98" zoomScaleNormal="98" workbookViewId="0"/>
  </sheetViews>
  <sheetFormatPr defaultColWidth="8.88671875" defaultRowHeight="14.4" x14ac:dyDescent="0.3"/>
  <cols>
    <col min="1" max="1" width="2.109375" style="44" customWidth="1"/>
    <col min="2" max="12" width="14.5546875" style="45" customWidth="1"/>
    <col min="13" max="13" width="14.5546875" style="49" customWidth="1"/>
    <col min="14" max="14" width="14.5546875" style="50" customWidth="1"/>
    <col min="15" max="15" width="14.5546875" style="51" customWidth="1"/>
    <col min="16" max="16" width="14.5546875" style="2" customWidth="1"/>
    <col min="17" max="17" width="8.44140625" style="2" customWidth="1"/>
    <col min="18" max="18" width="8.88671875" style="75" customWidth="1"/>
    <col min="19" max="21" width="8.88671875" style="49" customWidth="1"/>
    <col min="22" max="169" width="8.88671875" style="49"/>
    <col min="170" max="16384" width="8.88671875" style="3"/>
  </cols>
  <sheetData>
    <row r="1" spans="1:169" s="40" customFormat="1" x14ac:dyDescent="0.3">
      <c r="A1" s="46" t="s">
        <v>171</v>
      </c>
      <c r="B1" s="47"/>
      <c r="C1" s="47"/>
      <c r="N1" s="41"/>
      <c r="O1" s="74" t="s">
        <v>337</v>
      </c>
      <c r="P1" s="74" t="s">
        <v>337</v>
      </c>
      <c r="Q1" s="2"/>
      <c r="R1" s="2"/>
    </row>
    <row r="2" spans="1:169" s="40" customFormat="1" x14ac:dyDescent="0.3">
      <c r="A2" s="46"/>
      <c r="B2" s="47" t="s">
        <v>46</v>
      </c>
      <c r="C2" s="47"/>
      <c r="N2" s="41"/>
      <c r="O2" s="9" t="s">
        <v>70</v>
      </c>
      <c r="P2" s="9" t="s">
        <v>83</v>
      </c>
      <c r="Q2" s="2"/>
      <c r="R2" s="2"/>
    </row>
    <row r="3" spans="1:169" s="40" customFormat="1" x14ac:dyDescent="0.3">
      <c r="A3" s="46"/>
      <c r="B3" s="47"/>
      <c r="C3" s="47"/>
      <c r="N3" s="41"/>
      <c r="O3" s="42"/>
      <c r="P3" s="2"/>
      <c r="Q3" s="2"/>
      <c r="R3" s="2"/>
    </row>
    <row r="4" spans="1:169" s="40" customFormat="1" x14ac:dyDescent="0.3">
      <c r="A4" s="46" t="s">
        <v>171</v>
      </c>
      <c r="B4" s="251" t="str">
        <f>Info!B4</f>
        <v>IMPORTERS' QUESTIONNAIRE</v>
      </c>
      <c r="C4" s="252"/>
      <c r="D4" s="252"/>
      <c r="E4" s="252"/>
      <c r="F4" s="252"/>
      <c r="G4" s="252"/>
      <c r="H4" s="252"/>
      <c r="I4" s="252"/>
      <c r="J4" s="252"/>
      <c r="K4" s="252"/>
      <c r="L4" s="253"/>
      <c r="M4" s="54"/>
      <c r="N4" s="5"/>
      <c r="O4" s="5"/>
      <c r="P4" s="2"/>
      <c r="Q4" s="11"/>
      <c r="R4" s="2"/>
    </row>
    <row r="5" spans="1:169" s="40" customFormat="1" x14ac:dyDescent="0.3">
      <c r="A5" s="46" t="s">
        <v>171</v>
      </c>
      <c r="B5" s="441" t="str">
        <f>Info!B5</f>
        <v>RR-2025-008</v>
      </c>
      <c r="C5" s="326"/>
      <c r="D5" s="326"/>
      <c r="E5" s="326"/>
      <c r="F5" s="326"/>
      <c r="G5" s="326"/>
      <c r="H5" s="326"/>
      <c r="I5" s="326"/>
      <c r="J5" s="326"/>
      <c r="K5" s="326"/>
      <c r="L5" s="442"/>
      <c r="M5" s="54"/>
      <c r="N5" s="5"/>
      <c r="O5" s="5"/>
      <c r="P5" s="11"/>
      <c r="Q5" s="11"/>
      <c r="R5" s="2"/>
    </row>
    <row r="6" spans="1:169" s="40" customFormat="1" x14ac:dyDescent="0.3">
      <c r="A6" s="46" t="s">
        <v>171</v>
      </c>
      <c r="B6" s="441" t="str">
        <f>Info!B6</f>
        <v>PHOTOVOLTAIC MODULES AND LAMINATES</v>
      </c>
      <c r="C6" s="326"/>
      <c r="D6" s="326"/>
      <c r="E6" s="326"/>
      <c r="F6" s="326"/>
      <c r="G6" s="326"/>
      <c r="H6" s="326"/>
      <c r="I6" s="326"/>
      <c r="J6" s="326"/>
      <c r="K6" s="326"/>
      <c r="L6" s="442"/>
      <c r="M6" s="54"/>
      <c r="N6" s="20"/>
      <c r="O6" s="20"/>
      <c r="P6" s="167"/>
      <c r="Q6" s="167"/>
      <c r="R6" s="2"/>
    </row>
    <row r="7" spans="1:169" s="40" customFormat="1" x14ac:dyDescent="0.3">
      <c r="A7" s="46"/>
      <c r="B7" s="55"/>
      <c r="C7" s="168"/>
      <c r="D7" s="168"/>
      <c r="E7" s="168"/>
      <c r="F7" s="168"/>
      <c r="G7" s="168"/>
      <c r="H7" s="168"/>
      <c r="I7" s="168"/>
      <c r="J7" s="168"/>
      <c r="K7" s="168"/>
      <c r="L7" s="56"/>
      <c r="M7" s="54"/>
      <c r="N7" s="20"/>
      <c r="O7" s="20"/>
      <c r="P7" s="167"/>
      <c r="Q7" s="167"/>
      <c r="R7" s="2"/>
    </row>
    <row r="8" spans="1:169" x14ac:dyDescent="0.3">
      <c r="A8" s="48"/>
      <c r="B8" s="443" t="str">
        <f>Public!B8</f>
        <v>The following questions refer to the goods as defined in the product description on the Intro tab.</v>
      </c>
      <c r="C8" s="444"/>
      <c r="D8" s="445"/>
      <c r="E8" s="445"/>
      <c r="F8" s="445"/>
      <c r="G8" s="445"/>
      <c r="H8" s="445"/>
      <c r="I8" s="445"/>
      <c r="J8" s="445"/>
      <c r="K8" s="445"/>
      <c r="L8" s="446"/>
      <c r="M8" s="104"/>
      <c r="P8" s="167"/>
      <c r="Q8" s="167"/>
    </row>
    <row r="9" spans="1:169" x14ac:dyDescent="0.3">
      <c r="A9" s="48"/>
      <c r="B9" s="443" t="str">
        <f>Public!B9</f>
        <v xml:space="preserve">Product information and a glossary of terms can be found in the Info tab.
</v>
      </c>
      <c r="C9" s="444"/>
      <c r="D9" s="445"/>
      <c r="E9" s="445"/>
      <c r="F9" s="445"/>
      <c r="G9" s="445"/>
      <c r="H9" s="445"/>
      <c r="I9" s="445"/>
      <c r="J9" s="445"/>
      <c r="K9" s="445"/>
      <c r="L9" s="446"/>
      <c r="M9" s="104"/>
      <c r="P9" s="167"/>
      <c r="Q9" s="167"/>
    </row>
    <row r="10" spans="1:169" s="49" customFormat="1" x14ac:dyDescent="0.3">
      <c r="A10" s="48"/>
      <c r="B10" s="88"/>
      <c r="C10" s="104"/>
      <c r="D10" s="1"/>
      <c r="E10" s="1"/>
      <c r="F10" s="1"/>
      <c r="G10" s="1"/>
      <c r="H10" s="1"/>
      <c r="I10" s="1"/>
      <c r="J10" s="1"/>
      <c r="K10" s="1"/>
      <c r="L10" s="135"/>
      <c r="M10" s="104"/>
      <c r="N10" s="50"/>
      <c r="O10" s="51"/>
      <c r="P10" s="167"/>
      <c r="Q10" s="167"/>
      <c r="R10" s="167"/>
    </row>
    <row r="11" spans="1:169" s="63" customFormat="1" x14ac:dyDescent="0.3">
      <c r="A11" s="60" t="s">
        <v>171</v>
      </c>
      <c r="B11" s="323" t="s">
        <v>185</v>
      </c>
      <c r="C11" s="405"/>
      <c r="D11" s="439"/>
      <c r="E11" s="439"/>
      <c r="F11" s="439"/>
      <c r="G11" s="439"/>
      <c r="H11" s="439"/>
      <c r="I11" s="439"/>
      <c r="J11" s="439"/>
      <c r="K11" s="439"/>
      <c r="L11" s="440"/>
      <c r="M11" s="169"/>
      <c r="N11" s="163"/>
      <c r="O11" s="61"/>
      <c r="P11" s="47"/>
      <c r="Q11" s="47"/>
      <c r="R11" s="89"/>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row>
    <row r="12" spans="1:169" s="43" customFormat="1" x14ac:dyDescent="0.3">
      <c r="A12" s="48" t="s">
        <v>171</v>
      </c>
      <c r="B12" s="421" t="s">
        <v>12</v>
      </c>
      <c r="C12" s="422"/>
      <c r="D12" s="423"/>
      <c r="E12" s="423"/>
      <c r="F12" s="423"/>
      <c r="G12" s="423"/>
      <c r="H12" s="423"/>
      <c r="I12" s="423"/>
      <c r="J12" s="423"/>
      <c r="K12" s="423"/>
      <c r="L12" s="424"/>
      <c r="M12" s="1"/>
      <c r="N12" s="170"/>
      <c r="O12" s="53"/>
      <c r="P12" s="91"/>
      <c r="Q12" s="91"/>
      <c r="R12" s="90"/>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row>
    <row r="13" spans="1:169" s="52" customFormat="1" x14ac:dyDescent="0.3">
      <c r="A13" s="48"/>
      <c r="B13" s="425" t="str">
        <f>IF(Intro!$G$21="English",O13,P13)</f>
        <v>Provide the grades imported by your firm between January 1, 2023 and June 30, 2026.</v>
      </c>
      <c r="C13" s="426"/>
      <c r="D13" s="427"/>
      <c r="E13" s="427"/>
      <c r="F13" s="427"/>
      <c r="G13" s="427"/>
      <c r="H13" s="427"/>
      <c r="I13" s="427"/>
      <c r="J13" s="427"/>
      <c r="K13" s="427"/>
      <c r="L13" s="428"/>
      <c r="M13" s="171"/>
      <c r="N13" s="170"/>
      <c r="O13" s="167" t="str">
        <f>"Provide the grades imported by your firm between January 1, "&amp;Variables!B6&amp;" and "&amp;Variables!B7&amp;", "&amp;Variables!B8&amp;"."</f>
        <v>Provide the grades imported by your firm between January 1, 2023 and June 30, 2026.</v>
      </c>
      <c r="P13" s="172" t="str">
        <f>"Indiquez les nuances importée au pays par votre entreprise du 1er janvier "&amp;Variables!C6&amp;" au "&amp;Variables!C7&amp;" "&amp;Variables!C8&amp;"."</f>
        <v>Indiquez les nuances importée au pays par votre entreprise du 1er janvier 2023 au 30 juin 2026.</v>
      </c>
      <c r="R13" s="172"/>
      <c r="S13" s="172"/>
      <c r="T13" s="172"/>
      <c r="U13" s="172"/>
    </row>
    <row r="14" spans="1:169" x14ac:dyDescent="0.3">
      <c r="A14" s="44" t="s">
        <v>171</v>
      </c>
      <c r="B14" s="429"/>
      <c r="C14" s="430"/>
      <c r="D14" s="427"/>
      <c r="E14" s="427"/>
      <c r="F14" s="427"/>
      <c r="G14" s="427"/>
      <c r="H14" s="427"/>
      <c r="I14" s="427"/>
      <c r="J14" s="427"/>
      <c r="K14" s="427"/>
      <c r="L14" s="428"/>
      <c r="M14" s="30"/>
      <c r="O14" s="2"/>
      <c r="Q14" s="49"/>
    </row>
    <row r="15" spans="1:169" x14ac:dyDescent="0.3">
      <c r="B15" s="431" t="str">
        <f>IF(Intro!$G$21="English",O15,P15)</f>
        <v>Steel Grade</v>
      </c>
      <c r="C15" s="432"/>
      <c r="D15" s="435" t="str">
        <f>IF(Intro!$G$21="English",O16,P16)</f>
        <v>Finish (ie. Bare or Coated)</v>
      </c>
      <c r="E15" s="435" t="str">
        <f>IF(Intro!$G$21="English",O17,P17)</f>
        <v>Country of Origin</v>
      </c>
      <c r="F15" s="435" t="str">
        <f>IF(Intro!$G$21="English",O18,P18)</f>
        <v>Sold in Canada or exported</v>
      </c>
      <c r="G15" s="437" t="str">
        <f>IF(Intro!$G$21="English", O19,P19)</f>
        <v>Outside Diameter (mm)</v>
      </c>
      <c r="H15" s="437"/>
      <c r="I15" s="437" t="str">
        <f>IF(Intro!$G$21="English", O20,P20)</f>
        <v>Wall Thickness (mm)</v>
      </c>
      <c r="J15" s="437"/>
      <c r="K15" s="437" t="str">
        <f>IF(Intro!$G$21="English", O21,P21)</f>
        <v>Length (m)</v>
      </c>
      <c r="L15" s="438"/>
      <c r="O15" s="2" t="s">
        <v>188</v>
      </c>
      <c r="P15" s="2" t="s">
        <v>189</v>
      </c>
      <c r="Q15" s="49"/>
    </row>
    <row r="16" spans="1:169" x14ac:dyDescent="0.3">
      <c r="B16" s="433"/>
      <c r="C16" s="434"/>
      <c r="D16" s="436"/>
      <c r="E16" s="436"/>
      <c r="F16" s="436"/>
      <c r="G16" s="437"/>
      <c r="H16" s="437"/>
      <c r="I16" s="437"/>
      <c r="J16" s="437"/>
      <c r="K16" s="437"/>
      <c r="L16" s="438"/>
      <c r="O16" s="2" t="s">
        <v>190</v>
      </c>
      <c r="P16" s="2" t="s">
        <v>191</v>
      </c>
      <c r="Q16" s="49"/>
    </row>
    <row r="17" spans="2:17" x14ac:dyDescent="0.3">
      <c r="B17" s="433"/>
      <c r="C17" s="434"/>
      <c r="D17" s="436"/>
      <c r="E17" s="436"/>
      <c r="F17" s="436"/>
      <c r="G17" s="162" t="s">
        <v>186</v>
      </c>
      <c r="H17" s="162" t="s">
        <v>187</v>
      </c>
      <c r="I17" s="162" t="s">
        <v>186</v>
      </c>
      <c r="J17" s="162" t="s">
        <v>187</v>
      </c>
      <c r="K17" s="162" t="s">
        <v>186</v>
      </c>
      <c r="L17" s="92" t="s">
        <v>187</v>
      </c>
      <c r="O17" s="2" t="s">
        <v>192</v>
      </c>
      <c r="P17" s="2" t="s">
        <v>193</v>
      </c>
      <c r="Q17" s="49"/>
    </row>
    <row r="18" spans="2:17" ht="42.75" customHeight="1" x14ac:dyDescent="0.3">
      <c r="B18" s="419"/>
      <c r="C18" s="420"/>
      <c r="D18" s="164"/>
      <c r="E18" s="165"/>
      <c r="F18" s="164"/>
      <c r="G18" s="165"/>
      <c r="H18" s="165"/>
      <c r="I18" s="165"/>
      <c r="J18" s="165"/>
      <c r="K18" s="165"/>
      <c r="L18" s="166"/>
      <c r="O18" s="2" t="s">
        <v>195</v>
      </c>
      <c r="P18" s="2" t="s">
        <v>194</v>
      </c>
      <c r="Q18" s="49"/>
    </row>
    <row r="19" spans="2:17" ht="42.75" customHeight="1" x14ac:dyDescent="0.3">
      <c r="B19" s="419"/>
      <c r="C19" s="420"/>
      <c r="D19" s="164"/>
      <c r="E19" s="165"/>
      <c r="F19" s="164"/>
      <c r="G19" s="165"/>
      <c r="H19" s="165"/>
      <c r="I19" s="165"/>
      <c r="J19" s="165"/>
      <c r="K19" s="165"/>
      <c r="L19" s="166"/>
      <c r="O19" s="2" t="s">
        <v>197</v>
      </c>
      <c r="P19" s="2" t="s">
        <v>196</v>
      </c>
      <c r="Q19" s="49"/>
    </row>
    <row r="20" spans="2:17" ht="42.75" customHeight="1" x14ac:dyDescent="0.3">
      <c r="B20" s="419"/>
      <c r="C20" s="420"/>
      <c r="D20" s="164"/>
      <c r="E20" s="165"/>
      <c r="F20" s="164"/>
      <c r="G20" s="165"/>
      <c r="H20" s="165"/>
      <c r="I20" s="165"/>
      <c r="J20" s="165"/>
      <c r="K20" s="165"/>
      <c r="L20" s="166"/>
      <c r="O20" s="2" t="s">
        <v>198</v>
      </c>
      <c r="P20" s="2" t="s">
        <v>199</v>
      </c>
      <c r="Q20" s="49"/>
    </row>
    <row r="21" spans="2:17" ht="42.75" customHeight="1" x14ac:dyDescent="0.3">
      <c r="B21" s="419"/>
      <c r="C21" s="420"/>
      <c r="D21" s="164"/>
      <c r="E21" s="165"/>
      <c r="F21" s="164"/>
      <c r="G21" s="165"/>
      <c r="H21" s="165"/>
      <c r="I21" s="165"/>
      <c r="J21" s="165"/>
      <c r="K21" s="165"/>
      <c r="L21" s="166"/>
      <c r="O21" s="2" t="s">
        <v>200</v>
      </c>
      <c r="P21" s="2" t="s">
        <v>201</v>
      </c>
      <c r="Q21" s="49"/>
    </row>
    <row r="22" spans="2:17" ht="42.75" customHeight="1" x14ac:dyDescent="0.3">
      <c r="B22" s="419"/>
      <c r="C22" s="420"/>
      <c r="D22" s="164"/>
      <c r="E22" s="165"/>
      <c r="F22" s="164"/>
      <c r="G22" s="165"/>
      <c r="H22" s="165"/>
      <c r="I22" s="165"/>
      <c r="J22" s="165"/>
      <c r="K22" s="165"/>
      <c r="L22" s="166"/>
      <c r="P22" s="49"/>
      <c r="Q22" s="49"/>
    </row>
    <row r="23" spans="2:17" ht="42.75" customHeight="1" x14ac:dyDescent="0.3">
      <c r="B23" s="419"/>
      <c r="C23" s="420"/>
      <c r="D23" s="164"/>
      <c r="E23" s="165"/>
      <c r="F23" s="164"/>
      <c r="G23" s="165"/>
      <c r="H23" s="165"/>
      <c r="I23" s="165"/>
      <c r="J23" s="165"/>
      <c r="K23" s="165"/>
      <c r="L23" s="166"/>
      <c r="P23" s="49"/>
      <c r="Q23" s="49"/>
    </row>
    <row r="24" spans="2:17" ht="42.75" customHeight="1" x14ac:dyDescent="0.3">
      <c r="B24" s="419"/>
      <c r="C24" s="420"/>
      <c r="D24" s="164"/>
      <c r="E24" s="165"/>
      <c r="F24" s="164"/>
      <c r="G24" s="165"/>
      <c r="H24" s="165"/>
      <c r="I24" s="165"/>
      <c r="J24" s="165"/>
      <c r="K24" s="165"/>
      <c r="L24" s="166"/>
      <c r="P24" s="49"/>
      <c r="Q24" s="49"/>
    </row>
    <row r="25" spans="2:17" ht="42.75" customHeight="1" x14ac:dyDescent="0.3">
      <c r="B25" s="419"/>
      <c r="C25" s="420"/>
      <c r="D25" s="164"/>
      <c r="E25" s="165"/>
      <c r="F25" s="164"/>
      <c r="G25" s="165"/>
      <c r="H25" s="165"/>
      <c r="I25" s="165"/>
      <c r="J25" s="165"/>
      <c r="K25" s="165"/>
      <c r="L25" s="166"/>
    </row>
    <row r="26" spans="2:17" ht="42.75" customHeight="1" x14ac:dyDescent="0.3">
      <c r="B26" s="419"/>
      <c r="C26" s="420"/>
      <c r="D26" s="164"/>
      <c r="E26" s="165"/>
      <c r="F26" s="164"/>
      <c r="G26" s="165"/>
      <c r="H26" s="165"/>
      <c r="I26" s="165"/>
      <c r="J26" s="165"/>
      <c r="K26" s="165"/>
      <c r="L26" s="166"/>
    </row>
    <row r="27" spans="2:17" ht="42.75" customHeight="1" x14ac:dyDescent="0.3">
      <c r="B27" s="419"/>
      <c r="C27" s="420"/>
      <c r="D27" s="164"/>
      <c r="E27" s="165"/>
      <c r="F27" s="164"/>
      <c r="G27" s="165"/>
      <c r="H27" s="165"/>
      <c r="I27" s="165"/>
      <c r="J27" s="165"/>
      <c r="K27" s="165"/>
      <c r="L27" s="166"/>
    </row>
    <row r="28" spans="2:17" ht="42.75" customHeight="1" x14ac:dyDescent="0.3">
      <c r="B28" s="419"/>
      <c r="C28" s="420"/>
      <c r="D28" s="164"/>
      <c r="E28" s="165"/>
      <c r="F28" s="164"/>
      <c r="G28" s="165"/>
      <c r="H28" s="165"/>
      <c r="I28" s="165"/>
      <c r="J28" s="165"/>
      <c r="K28" s="165"/>
      <c r="L28" s="166"/>
    </row>
    <row r="29" spans="2:17" ht="42.75" customHeight="1" x14ac:dyDescent="0.3">
      <c r="B29" s="419"/>
      <c r="C29" s="420"/>
      <c r="D29" s="164"/>
      <c r="E29" s="165"/>
      <c r="F29" s="164"/>
      <c r="G29" s="165"/>
      <c r="H29" s="165"/>
      <c r="I29" s="165"/>
      <c r="J29" s="165"/>
      <c r="K29" s="165"/>
      <c r="L29" s="166"/>
    </row>
    <row r="30" spans="2:17" ht="42.75" customHeight="1" x14ac:dyDescent="0.3">
      <c r="B30" s="419"/>
      <c r="C30" s="420"/>
      <c r="D30" s="164"/>
      <c r="E30" s="165"/>
      <c r="F30" s="164"/>
      <c r="G30" s="165"/>
      <c r="H30" s="165"/>
      <c r="I30" s="165"/>
      <c r="J30" s="165"/>
      <c r="K30" s="165"/>
      <c r="L30" s="166"/>
    </row>
    <row r="31" spans="2:17" ht="42.75" customHeight="1" x14ac:dyDescent="0.3">
      <c r="B31" s="419"/>
      <c r="C31" s="420"/>
      <c r="D31" s="164"/>
      <c r="E31" s="165"/>
      <c r="F31" s="164"/>
      <c r="G31" s="165"/>
      <c r="H31" s="165"/>
      <c r="I31" s="165"/>
      <c r="J31" s="165"/>
      <c r="K31" s="165"/>
      <c r="L31" s="166"/>
    </row>
    <row r="32" spans="2:17" ht="42.75" customHeight="1" x14ac:dyDescent="0.3">
      <c r="B32" s="419"/>
      <c r="C32" s="420"/>
      <c r="D32" s="164"/>
      <c r="E32" s="165"/>
      <c r="F32" s="164"/>
      <c r="G32" s="165"/>
      <c r="H32" s="165"/>
      <c r="I32" s="165"/>
      <c r="J32" s="165"/>
      <c r="K32" s="165"/>
      <c r="L32" s="166"/>
    </row>
    <row r="33" spans="2:12" ht="42.75" customHeight="1" x14ac:dyDescent="0.3">
      <c r="B33" s="419"/>
      <c r="C33" s="420"/>
      <c r="D33" s="164"/>
      <c r="E33" s="165"/>
      <c r="F33" s="164"/>
      <c r="G33" s="165"/>
      <c r="H33" s="165"/>
      <c r="I33" s="165"/>
      <c r="J33" s="165"/>
      <c r="K33" s="165"/>
      <c r="L33" s="166"/>
    </row>
    <row r="34" spans="2:12" ht="42.75" customHeight="1" x14ac:dyDescent="0.3">
      <c r="B34" s="419"/>
      <c r="C34" s="420"/>
      <c r="D34" s="164"/>
      <c r="E34" s="165"/>
      <c r="F34" s="164"/>
      <c r="G34" s="165"/>
      <c r="H34" s="165"/>
      <c r="I34" s="165"/>
      <c r="J34" s="165"/>
      <c r="K34" s="165"/>
      <c r="L34" s="166"/>
    </row>
    <row r="35" spans="2:12" ht="42.75" customHeight="1" x14ac:dyDescent="0.3">
      <c r="B35" s="419"/>
      <c r="C35" s="420"/>
      <c r="D35" s="164"/>
      <c r="E35" s="165"/>
      <c r="F35" s="164"/>
      <c r="G35" s="165"/>
      <c r="H35" s="165"/>
      <c r="I35" s="165"/>
      <c r="J35" s="165"/>
      <c r="K35" s="165"/>
      <c r="L35" s="166"/>
    </row>
    <row r="36" spans="2:12" ht="42.75" customHeight="1" x14ac:dyDescent="0.3">
      <c r="B36" s="419"/>
      <c r="C36" s="420"/>
      <c r="D36" s="164"/>
      <c r="E36" s="165"/>
      <c r="F36" s="164"/>
      <c r="G36" s="165"/>
      <c r="H36" s="165"/>
      <c r="I36" s="165"/>
      <c r="J36" s="165"/>
      <c r="K36" s="165"/>
      <c r="L36" s="166"/>
    </row>
    <row r="37" spans="2:12" ht="42.75" customHeight="1" x14ac:dyDescent="0.3">
      <c r="B37" s="419"/>
      <c r="C37" s="420"/>
      <c r="D37" s="164"/>
      <c r="E37" s="165"/>
      <c r="F37" s="164"/>
      <c r="G37" s="165"/>
      <c r="H37" s="165"/>
      <c r="I37" s="165"/>
      <c r="J37" s="165"/>
      <c r="K37" s="165"/>
      <c r="L37" s="166"/>
    </row>
    <row r="38" spans="2:12" ht="42.75" customHeight="1" x14ac:dyDescent="0.3">
      <c r="B38" s="419"/>
      <c r="C38" s="420"/>
      <c r="D38" s="164"/>
      <c r="E38" s="165"/>
      <c r="F38" s="164"/>
      <c r="G38" s="165"/>
      <c r="H38" s="165"/>
      <c r="I38" s="165"/>
      <c r="J38" s="165"/>
      <c r="K38" s="165"/>
      <c r="L38" s="166"/>
    </row>
    <row r="39" spans="2:12" ht="42.75" customHeight="1" x14ac:dyDescent="0.3">
      <c r="B39" s="419"/>
      <c r="C39" s="420"/>
      <c r="D39" s="164"/>
      <c r="E39" s="165"/>
      <c r="F39" s="164"/>
      <c r="G39" s="165"/>
      <c r="H39" s="165"/>
      <c r="I39" s="165"/>
      <c r="J39" s="165"/>
      <c r="K39" s="165"/>
      <c r="L39" s="166"/>
    </row>
    <row r="40" spans="2:12" ht="42.75" customHeight="1" x14ac:dyDescent="0.3">
      <c r="B40" s="419"/>
      <c r="C40" s="420"/>
      <c r="D40" s="164"/>
      <c r="E40" s="165"/>
      <c r="F40" s="164"/>
      <c r="G40" s="165"/>
      <c r="H40" s="165"/>
      <c r="I40" s="165"/>
      <c r="J40" s="165"/>
      <c r="K40" s="165"/>
      <c r="L40" s="166"/>
    </row>
    <row r="41" spans="2:12" ht="42.75" customHeight="1" x14ac:dyDescent="0.3">
      <c r="B41" s="419"/>
      <c r="C41" s="420"/>
      <c r="D41" s="164"/>
      <c r="E41" s="165"/>
      <c r="F41" s="164"/>
      <c r="G41" s="165"/>
      <c r="H41" s="165"/>
      <c r="I41" s="165"/>
      <c r="J41" s="165"/>
      <c r="K41" s="165"/>
      <c r="L41" s="166"/>
    </row>
    <row r="42" spans="2:12" ht="42.75" customHeight="1" x14ac:dyDescent="0.3">
      <c r="B42" s="419"/>
      <c r="C42" s="420"/>
      <c r="D42" s="164"/>
      <c r="E42" s="165"/>
      <c r="F42" s="164"/>
      <c r="G42" s="165"/>
      <c r="H42" s="165"/>
      <c r="I42" s="165"/>
      <c r="J42" s="165"/>
      <c r="K42" s="165"/>
      <c r="L42" s="166"/>
    </row>
  </sheetData>
  <sheetProtection algorithmName="SHA-512" hashValue="w2Dw5v2VTDWQJagKQjqQYBvyJH8a245tVarcclPeQwFav1ud3xe8sbUI3K6f2KoBDNv/7tMJ99xIwkESM7RUUw==" saltValue="Ve5l+CbQF0eP6T2IJOXUeg==" spinCount="100000" sheet="1" objects="1" scenarios="1" selectLockedCells="1"/>
  <mergeCells count="41">
    <mergeCell ref="B11:L11"/>
    <mergeCell ref="B4:L4"/>
    <mergeCell ref="B5:L5"/>
    <mergeCell ref="B6:L6"/>
    <mergeCell ref="B8:L8"/>
    <mergeCell ref="B9:L9"/>
    <mergeCell ref="B23:C23"/>
    <mergeCell ref="B12:L12"/>
    <mergeCell ref="B13:L13"/>
    <mergeCell ref="B14:L14"/>
    <mergeCell ref="B15:C17"/>
    <mergeCell ref="D15:D17"/>
    <mergeCell ref="E15:E17"/>
    <mergeCell ref="F15:F17"/>
    <mergeCell ref="G15:H16"/>
    <mergeCell ref="I15:J16"/>
    <mergeCell ref="K15:L16"/>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2:C42"/>
    <mergeCell ref="B36:C36"/>
    <mergeCell ref="B37:C37"/>
    <mergeCell ref="B38:C38"/>
    <mergeCell ref="B39:C39"/>
    <mergeCell ref="B40:C40"/>
    <mergeCell ref="B41:C41"/>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7">
    <tabColor rgb="FF00B0F0"/>
    <pageSetUpPr fitToPage="1"/>
  </sheetPr>
  <dimension ref="A1:Q63"/>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9.44140625" style="74" hidden="1" customWidth="1"/>
    <col min="18" max="16384" width="9.44140625" style="74"/>
  </cols>
  <sheetData>
    <row r="1" spans="1:16" x14ac:dyDescent="0.3">
      <c r="O1" s="74" t="s">
        <v>337</v>
      </c>
      <c r="P1" s="74" t="s">
        <v>337</v>
      </c>
    </row>
    <row r="2" spans="1:16" x14ac:dyDescent="0.3">
      <c r="B2" s="10" t="s">
        <v>46</v>
      </c>
      <c r="C2" s="10"/>
      <c r="O2" s="9" t="s">
        <v>70</v>
      </c>
      <c r="P2" s="9" t="s">
        <v>83</v>
      </c>
    </row>
    <row r="3" spans="1:16" x14ac:dyDescent="0.3">
      <c r="B3" s="12"/>
      <c r="C3" s="12"/>
      <c r="O3" s="2"/>
      <c r="P3" s="2"/>
    </row>
    <row r="4" spans="1:16" s="2" customFormat="1" x14ac:dyDescent="0.3">
      <c r="A4" s="4"/>
      <c r="B4" s="326" t="str">
        <f>Info!B4</f>
        <v>IMPORTERS' QUESTIONNAIRE</v>
      </c>
      <c r="C4" s="326"/>
      <c r="D4" s="326"/>
      <c r="E4" s="326"/>
      <c r="F4" s="326"/>
      <c r="G4" s="326"/>
      <c r="H4" s="326"/>
      <c r="I4" s="326"/>
      <c r="J4" s="326"/>
      <c r="K4" s="326"/>
      <c r="L4" s="326"/>
      <c r="M4" s="22"/>
      <c r="N4" s="22"/>
      <c r="O4" s="20"/>
      <c r="P4" s="20"/>
    </row>
    <row r="5" spans="1:16" s="2" customFormat="1" x14ac:dyDescent="0.3">
      <c r="A5" s="4"/>
      <c r="B5" s="326" t="str">
        <f>Info!B5</f>
        <v>RR-2025-008</v>
      </c>
      <c r="C5" s="326"/>
      <c r="D5" s="326"/>
      <c r="E5" s="326"/>
      <c r="F5" s="326"/>
      <c r="G5" s="326"/>
      <c r="H5" s="326"/>
      <c r="I5" s="326"/>
      <c r="J5" s="326"/>
      <c r="K5" s="326"/>
      <c r="L5" s="326"/>
      <c r="M5" s="22"/>
      <c r="N5" s="22"/>
      <c r="O5" s="20"/>
      <c r="P5" s="20"/>
    </row>
    <row r="6" spans="1:16" s="6" customFormat="1" x14ac:dyDescent="0.3">
      <c r="A6" s="4"/>
      <c r="B6" s="326" t="str">
        <f>Info!B6</f>
        <v>PHOTOVOLTAIC MODULES AND LAMINATES</v>
      </c>
      <c r="C6" s="326"/>
      <c r="D6" s="326"/>
      <c r="E6" s="326"/>
      <c r="F6" s="326"/>
      <c r="G6" s="326"/>
      <c r="H6" s="326"/>
      <c r="I6" s="326"/>
      <c r="J6" s="326"/>
      <c r="K6" s="326"/>
      <c r="L6" s="326"/>
      <c r="M6" s="20"/>
      <c r="N6" s="20"/>
      <c r="O6" s="15"/>
      <c r="P6" s="15"/>
    </row>
    <row r="7" spans="1:16" s="6" customFormat="1" x14ac:dyDescent="0.3">
      <c r="A7" s="4"/>
      <c r="B7" s="14"/>
      <c r="C7" s="14"/>
      <c r="D7" s="3"/>
      <c r="E7" s="3"/>
      <c r="F7" s="3"/>
      <c r="G7" s="3"/>
      <c r="H7" s="3"/>
      <c r="I7" s="3"/>
      <c r="J7" s="3"/>
      <c r="K7" s="3"/>
      <c r="L7" s="3"/>
      <c r="O7" s="15"/>
      <c r="P7" s="15"/>
    </row>
    <row r="8" spans="1:16" x14ac:dyDescent="0.3">
      <c r="B8" s="251" t="str">
        <f>UPPER(IF(Intro!$G$21="English",O8,P8))</f>
        <v>PUBLIC COMMENTS</v>
      </c>
      <c r="C8" s="252"/>
      <c r="D8" s="252"/>
      <c r="E8" s="252"/>
      <c r="F8" s="252"/>
      <c r="G8" s="252"/>
      <c r="H8" s="252"/>
      <c r="I8" s="252"/>
      <c r="J8" s="252"/>
      <c r="K8" s="252"/>
      <c r="L8" s="253"/>
      <c r="M8" s="74"/>
      <c r="O8" s="74" t="s">
        <v>33</v>
      </c>
      <c r="P8" s="74" t="s">
        <v>64</v>
      </c>
    </row>
    <row r="9" spans="1:16" x14ac:dyDescent="0.3">
      <c r="B9" s="16"/>
      <c r="C9" s="26"/>
      <c r="D9" s="27"/>
      <c r="E9" s="27"/>
      <c r="F9" s="27"/>
      <c r="G9" s="27"/>
      <c r="H9" s="27"/>
      <c r="I9" s="27"/>
      <c r="J9" s="27"/>
      <c r="K9" s="27"/>
      <c r="L9" s="17"/>
      <c r="M9" s="74"/>
    </row>
    <row r="10" spans="1:16" x14ac:dyDescent="0.3">
      <c r="B10" s="254" t="str">
        <f>IF(Intro!$G$21="English",O10,P10)</f>
        <v>Should your firm wish to add any comments related to its responses, submit them here. Be sure to indicate the applicable question number.</v>
      </c>
      <c r="C10" s="255"/>
      <c r="D10" s="255"/>
      <c r="E10" s="255"/>
      <c r="F10" s="255"/>
      <c r="G10" s="255"/>
      <c r="H10" s="255"/>
      <c r="I10" s="255"/>
      <c r="J10" s="255"/>
      <c r="K10" s="255"/>
      <c r="L10" s="256"/>
      <c r="M10" s="74"/>
      <c r="O10" s="18" t="s">
        <v>174</v>
      </c>
      <c r="P10" s="74" t="s">
        <v>160</v>
      </c>
    </row>
    <row r="11" spans="1:16" x14ac:dyDescent="0.3">
      <c r="B11" s="95"/>
      <c r="C11" s="26"/>
      <c r="D11" s="27"/>
      <c r="E11" s="27"/>
      <c r="F11" s="27"/>
      <c r="G11" s="27"/>
      <c r="H11" s="27"/>
      <c r="I11" s="27"/>
      <c r="J11" s="27"/>
      <c r="K11" s="27"/>
      <c r="L11" s="17"/>
      <c r="M11" s="74"/>
      <c r="O11" s="102" t="s">
        <v>328</v>
      </c>
      <c r="P11" s="102" t="s">
        <v>329</v>
      </c>
    </row>
    <row r="12" spans="1:16" ht="28.8" x14ac:dyDescent="0.3">
      <c r="A12" s="104" t="s">
        <v>371</v>
      </c>
      <c r="B12" s="197"/>
      <c r="C12" s="198" t="str">
        <f>IF(Intro!$G$21="English",O11,P11)</f>
        <v>Tab and Question</v>
      </c>
      <c r="D12" s="461" t="str">
        <f>IF(Intro!$G$21="English",O12,P12)</f>
        <v>Comments</v>
      </c>
      <c r="E12" s="462"/>
      <c r="F12" s="462"/>
      <c r="G12" s="462"/>
      <c r="H12" s="462"/>
      <c r="I12" s="462"/>
      <c r="J12" s="462"/>
      <c r="K12" s="462"/>
      <c r="L12" s="463"/>
      <c r="M12" s="74"/>
      <c r="O12" s="18" t="s">
        <v>101</v>
      </c>
      <c r="P12" s="74" t="s">
        <v>102</v>
      </c>
    </row>
    <row r="13" spans="1:16" x14ac:dyDescent="0.3">
      <c r="A13" s="104"/>
      <c r="B13" s="464" t="str">
        <f>IF(Intro!$G$21="English",O13,P13)</f>
        <v>Comment 1</v>
      </c>
      <c r="C13" s="447"/>
      <c r="D13" s="448"/>
      <c r="E13" s="449"/>
      <c r="F13" s="449"/>
      <c r="G13" s="449"/>
      <c r="H13" s="449"/>
      <c r="I13" s="449"/>
      <c r="J13" s="449"/>
      <c r="K13" s="449"/>
      <c r="L13" s="450"/>
      <c r="M13" s="74"/>
      <c r="O13" s="18" t="s">
        <v>103</v>
      </c>
      <c r="P13" s="74" t="s">
        <v>104</v>
      </c>
    </row>
    <row r="14" spans="1:16" x14ac:dyDescent="0.3">
      <c r="A14" s="104"/>
      <c r="B14" s="465"/>
      <c r="C14" s="447"/>
      <c r="D14" s="451"/>
      <c r="E14" s="452"/>
      <c r="F14" s="452"/>
      <c r="G14" s="452"/>
      <c r="H14" s="452"/>
      <c r="I14" s="452"/>
      <c r="J14" s="452"/>
      <c r="K14" s="452"/>
      <c r="L14" s="453"/>
      <c r="M14" s="74"/>
      <c r="O14" s="18"/>
    </row>
    <row r="15" spans="1:16" x14ac:dyDescent="0.3">
      <c r="A15" s="104"/>
      <c r="B15" s="465"/>
      <c r="C15" s="447"/>
      <c r="D15" s="451"/>
      <c r="E15" s="452"/>
      <c r="F15" s="452"/>
      <c r="G15" s="452"/>
      <c r="H15" s="452"/>
      <c r="I15" s="452"/>
      <c r="J15" s="452"/>
      <c r="K15" s="452"/>
      <c r="L15" s="453"/>
      <c r="M15" s="74"/>
      <c r="O15" s="18"/>
    </row>
    <row r="16" spans="1:16" x14ac:dyDescent="0.3">
      <c r="A16" s="104"/>
      <c r="B16" s="465"/>
      <c r="C16" s="447"/>
      <c r="D16" s="451"/>
      <c r="E16" s="452"/>
      <c r="F16" s="452"/>
      <c r="G16" s="452"/>
      <c r="H16" s="452"/>
      <c r="I16" s="452"/>
      <c r="J16" s="452"/>
      <c r="K16" s="452"/>
      <c r="L16" s="453"/>
      <c r="M16" s="74"/>
      <c r="O16" s="18"/>
    </row>
    <row r="17" spans="1:16" x14ac:dyDescent="0.3">
      <c r="A17" s="104"/>
      <c r="B17" s="465"/>
      <c r="C17" s="447"/>
      <c r="D17" s="451"/>
      <c r="E17" s="452"/>
      <c r="F17" s="452"/>
      <c r="G17" s="452"/>
      <c r="H17" s="452"/>
      <c r="I17" s="452"/>
      <c r="J17" s="452"/>
      <c r="K17" s="452"/>
      <c r="L17" s="453"/>
      <c r="M17" s="74"/>
      <c r="O17" s="18"/>
    </row>
    <row r="18" spans="1:16" x14ac:dyDescent="0.3">
      <c r="A18" s="104"/>
      <c r="B18" s="465"/>
      <c r="C18" s="447"/>
      <c r="D18" s="451"/>
      <c r="E18" s="452"/>
      <c r="F18" s="452"/>
      <c r="G18" s="452"/>
      <c r="H18" s="452"/>
      <c r="I18" s="452"/>
      <c r="J18" s="452"/>
      <c r="K18" s="452"/>
      <c r="L18" s="453"/>
      <c r="M18" s="74"/>
      <c r="O18" s="18"/>
    </row>
    <row r="19" spans="1:16" x14ac:dyDescent="0.3">
      <c r="A19" s="104"/>
      <c r="B19" s="465"/>
      <c r="C19" s="447"/>
      <c r="D19" s="451"/>
      <c r="E19" s="452"/>
      <c r="F19" s="452"/>
      <c r="G19" s="452"/>
      <c r="H19" s="452"/>
      <c r="I19" s="452"/>
      <c r="J19" s="452"/>
      <c r="K19" s="452"/>
      <c r="L19" s="453"/>
      <c r="M19" s="74"/>
      <c r="O19" s="18"/>
    </row>
    <row r="20" spans="1:16" x14ac:dyDescent="0.3">
      <c r="A20" s="104"/>
      <c r="B20" s="465"/>
      <c r="C20" s="447"/>
      <c r="D20" s="451"/>
      <c r="E20" s="452"/>
      <c r="F20" s="452"/>
      <c r="G20" s="452"/>
      <c r="H20" s="452"/>
      <c r="I20" s="452"/>
      <c r="J20" s="452"/>
      <c r="K20" s="452"/>
      <c r="L20" s="453"/>
      <c r="M20" s="74"/>
      <c r="O20" s="18"/>
    </row>
    <row r="21" spans="1:16" x14ac:dyDescent="0.3">
      <c r="A21" s="104"/>
      <c r="B21" s="465"/>
      <c r="C21" s="447"/>
      <c r="D21" s="451"/>
      <c r="E21" s="452"/>
      <c r="F21" s="452"/>
      <c r="G21" s="452"/>
      <c r="H21" s="452"/>
      <c r="I21" s="452"/>
      <c r="J21" s="452"/>
      <c r="K21" s="452"/>
      <c r="L21" s="453"/>
      <c r="M21" s="74"/>
      <c r="O21" s="18"/>
    </row>
    <row r="22" spans="1:16" x14ac:dyDescent="0.3">
      <c r="A22" s="104"/>
      <c r="B22" s="466"/>
      <c r="C22" s="447"/>
      <c r="D22" s="454"/>
      <c r="E22" s="455"/>
      <c r="F22" s="455"/>
      <c r="G22" s="455"/>
      <c r="H22" s="455"/>
      <c r="I22" s="455"/>
      <c r="J22" s="455"/>
      <c r="K22" s="455"/>
      <c r="L22" s="456"/>
      <c r="M22" s="74"/>
      <c r="O22" s="18"/>
    </row>
    <row r="23" spans="1:16" x14ac:dyDescent="0.3">
      <c r="A23" s="104"/>
      <c r="B23" s="464" t="str">
        <f>IF(Intro!$G$21="English",O23,P23)</f>
        <v>Comment 2</v>
      </c>
      <c r="C23" s="447"/>
      <c r="D23" s="448"/>
      <c r="E23" s="449"/>
      <c r="F23" s="449"/>
      <c r="G23" s="449"/>
      <c r="H23" s="449"/>
      <c r="I23" s="449"/>
      <c r="J23" s="449"/>
      <c r="K23" s="449"/>
      <c r="L23" s="450"/>
      <c r="M23" s="74"/>
      <c r="O23" s="18" t="s">
        <v>105</v>
      </c>
      <c r="P23" s="74" t="s">
        <v>106</v>
      </c>
    </row>
    <row r="24" spans="1:16" x14ac:dyDescent="0.3">
      <c r="A24" s="104"/>
      <c r="B24" s="465"/>
      <c r="C24" s="447"/>
      <c r="D24" s="451"/>
      <c r="E24" s="452"/>
      <c r="F24" s="452"/>
      <c r="G24" s="452"/>
      <c r="H24" s="452"/>
      <c r="I24" s="452"/>
      <c r="J24" s="452"/>
      <c r="K24" s="452"/>
      <c r="L24" s="453"/>
      <c r="M24" s="74"/>
      <c r="O24" s="18"/>
    </row>
    <row r="25" spans="1:16" x14ac:dyDescent="0.3">
      <c r="A25" s="104"/>
      <c r="B25" s="465"/>
      <c r="C25" s="447"/>
      <c r="D25" s="451"/>
      <c r="E25" s="452"/>
      <c r="F25" s="452"/>
      <c r="G25" s="452"/>
      <c r="H25" s="452"/>
      <c r="I25" s="452"/>
      <c r="J25" s="452"/>
      <c r="K25" s="452"/>
      <c r="L25" s="453"/>
      <c r="M25" s="74"/>
      <c r="O25" s="18"/>
    </row>
    <row r="26" spans="1:16" x14ac:dyDescent="0.3">
      <c r="A26" s="104"/>
      <c r="B26" s="465"/>
      <c r="C26" s="447"/>
      <c r="D26" s="451"/>
      <c r="E26" s="452"/>
      <c r="F26" s="452"/>
      <c r="G26" s="452"/>
      <c r="H26" s="452"/>
      <c r="I26" s="452"/>
      <c r="J26" s="452"/>
      <c r="K26" s="452"/>
      <c r="L26" s="453"/>
      <c r="M26" s="74"/>
      <c r="O26" s="18"/>
    </row>
    <row r="27" spans="1:16" x14ac:dyDescent="0.3">
      <c r="A27" s="104"/>
      <c r="B27" s="465"/>
      <c r="C27" s="447"/>
      <c r="D27" s="451"/>
      <c r="E27" s="452"/>
      <c r="F27" s="452"/>
      <c r="G27" s="452"/>
      <c r="H27" s="452"/>
      <c r="I27" s="452"/>
      <c r="J27" s="452"/>
      <c r="K27" s="452"/>
      <c r="L27" s="453"/>
      <c r="M27" s="74"/>
      <c r="O27" s="18"/>
    </row>
    <row r="28" spans="1:16" x14ac:dyDescent="0.3">
      <c r="A28" s="104"/>
      <c r="B28" s="465"/>
      <c r="C28" s="447"/>
      <c r="D28" s="451"/>
      <c r="E28" s="452"/>
      <c r="F28" s="452"/>
      <c r="G28" s="452"/>
      <c r="H28" s="452"/>
      <c r="I28" s="452"/>
      <c r="J28" s="452"/>
      <c r="K28" s="452"/>
      <c r="L28" s="453"/>
      <c r="M28" s="74"/>
      <c r="O28" s="18"/>
    </row>
    <row r="29" spans="1:16" x14ac:dyDescent="0.3">
      <c r="A29" s="199"/>
      <c r="B29" s="465"/>
      <c r="C29" s="447"/>
      <c r="D29" s="451"/>
      <c r="E29" s="452"/>
      <c r="F29" s="452"/>
      <c r="G29" s="452"/>
      <c r="H29" s="452"/>
      <c r="I29" s="452"/>
      <c r="J29" s="452"/>
      <c r="K29" s="452"/>
      <c r="L29" s="453"/>
      <c r="M29" s="74"/>
      <c r="O29" s="18"/>
    </row>
    <row r="30" spans="1:16" x14ac:dyDescent="0.3">
      <c r="A30" s="104"/>
      <c r="B30" s="465"/>
      <c r="C30" s="447"/>
      <c r="D30" s="451"/>
      <c r="E30" s="452"/>
      <c r="F30" s="452"/>
      <c r="G30" s="452"/>
      <c r="H30" s="452"/>
      <c r="I30" s="452"/>
      <c r="J30" s="452"/>
      <c r="K30" s="452"/>
      <c r="L30" s="453"/>
      <c r="M30" s="74"/>
      <c r="O30" s="18"/>
    </row>
    <row r="31" spans="1:16" x14ac:dyDescent="0.3">
      <c r="A31" s="104"/>
      <c r="B31" s="465"/>
      <c r="C31" s="447"/>
      <c r="D31" s="451"/>
      <c r="E31" s="452"/>
      <c r="F31" s="452"/>
      <c r="G31" s="452"/>
      <c r="H31" s="452"/>
      <c r="I31" s="452"/>
      <c r="J31" s="452"/>
      <c r="K31" s="452"/>
      <c r="L31" s="453"/>
      <c r="M31" s="74"/>
      <c r="O31" s="18"/>
    </row>
    <row r="32" spans="1:16" x14ac:dyDescent="0.3">
      <c r="A32" s="104"/>
      <c r="B32" s="466"/>
      <c r="C32" s="447"/>
      <c r="D32" s="454"/>
      <c r="E32" s="455"/>
      <c r="F32" s="455"/>
      <c r="G32" s="455"/>
      <c r="H32" s="455"/>
      <c r="I32" s="455"/>
      <c r="J32" s="455"/>
      <c r="K32" s="455"/>
      <c r="L32" s="456"/>
      <c r="M32" s="74"/>
      <c r="O32" s="18"/>
    </row>
    <row r="33" spans="1:16" x14ac:dyDescent="0.3">
      <c r="A33" s="104"/>
      <c r="B33" s="464" t="str">
        <f>IF(Intro!$G$21="English",O33,P33)</f>
        <v>Comment 3</v>
      </c>
      <c r="C33" s="447"/>
      <c r="D33" s="448"/>
      <c r="E33" s="449"/>
      <c r="F33" s="449"/>
      <c r="G33" s="449"/>
      <c r="H33" s="449"/>
      <c r="I33" s="449"/>
      <c r="J33" s="449"/>
      <c r="K33" s="449"/>
      <c r="L33" s="450"/>
      <c r="M33" s="74"/>
      <c r="O33" s="18" t="s">
        <v>107</v>
      </c>
      <c r="P33" s="74" t="s">
        <v>108</v>
      </c>
    </row>
    <row r="34" spans="1:16" x14ac:dyDescent="0.3">
      <c r="A34" s="104"/>
      <c r="B34" s="465"/>
      <c r="C34" s="447"/>
      <c r="D34" s="451"/>
      <c r="E34" s="452"/>
      <c r="F34" s="452"/>
      <c r="G34" s="452"/>
      <c r="H34" s="452"/>
      <c r="I34" s="452"/>
      <c r="J34" s="452"/>
      <c r="K34" s="452"/>
      <c r="L34" s="453"/>
      <c r="M34" s="74"/>
      <c r="O34" s="18"/>
    </row>
    <row r="35" spans="1:16" x14ac:dyDescent="0.3">
      <c r="A35" s="104"/>
      <c r="B35" s="465"/>
      <c r="C35" s="447"/>
      <c r="D35" s="451"/>
      <c r="E35" s="452"/>
      <c r="F35" s="452"/>
      <c r="G35" s="452"/>
      <c r="H35" s="452"/>
      <c r="I35" s="452"/>
      <c r="J35" s="452"/>
      <c r="K35" s="452"/>
      <c r="L35" s="453"/>
      <c r="M35" s="74"/>
      <c r="O35" s="18"/>
    </row>
    <row r="36" spans="1:16" x14ac:dyDescent="0.3">
      <c r="A36" s="104"/>
      <c r="B36" s="465"/>
      <c r="C36" s="447"/>
      <c r="D36" s="451"/>
      <c r="E36" s="452"/>
      <c r="F36" s="452"/>
      <c r="G36" s="452"/>
      <c r="H36" s="452"/>
      <c r="I36" s="452"/>
      <c r="J36" s="452"/>
      <c r="K36" s="452"/>
      <c r="L36" s="453"/>
      <c r="M36" s="74"/>
      <c r="O36" s="18"/>
    </row>
    <row r="37" spans="1:16" x14ac:dyDescent="0.3">
      <c r="A37" s="104"/>
      <c r="B37" s="465"/>
      <c r="C37" s="447"/>
      <c r="D37" s="451"/>
      <c r="E37" s="452"/>
      <c r="F37" s="452"/>
      <c r="G37" s="452"/>
      <c r="H37" s="452"/>
      <c r="I37" s="452"/>
      <c r="J37" s="452"/>
      <c r="K37" s="452"/>
      <c r="L37" s="453"/>
      <c r="M37" s="74"/>
      <c r="O37" s="18"/>
    </row>
    <row r="38" spans="1:16" x14ac:dyDescent="0.3">
      <c r="A38" s="104"/>
      <c r="B38" s="465"/>
      <c r="C38" s="447"/>
      <c r="D38" s="451"/>
      <c r="E38" s="452"/>
      <c r="F38" s="452"/>
      <c r="G38" s="452"/>
      <c r="H38" s="452"/>
      <c r="I38" s="452"/>
      <c r="J38" s="452"/>
      <c r="K38" s="452"/>
      <c r="L38" s="453"/>
      <c r="M38" s="74"/>
      <c r="O38" s="18"/>
    </row>
    <row r="39" spans="1:16" x14ac:dyDescent="0.3">
      <c r="A39" s="104"/>
      <c r="B39" s="465"/>
      <c r="C39" s="447"/>
      <c r="D39" s="451"/>
      <c r="E39" s="452"/>
      <c r="F39" s="452"/>
      <c r="G39" s="452"/>
      <c r="H39" s="452"/>
      <c r="I39" s="452"/>
      <c r="J39" s="452"/>
      <c r="K39" s="452"/>
      <c r="L39" s="453"/>
      <c r="M39" s="74"/>
      <c r="O39" s="18"/>
    </row>
    <row r="40" spans="1:16" x14ac:dyDescent="0.3">
      <c r="A40" s="104"/>
      <c r="B40" s="465"/>
      <c r="C40" s="447"/>
      <c r="D40" s="451"/>
      <c r="E40" s="452"/>
      <c r="F40" s="452"/>
      <c r="G40" s="452"/>
      <c r="H40" s="452"/>
      <c r="I40" s="452"/>
      <c r="J40" s="452"/>
      <c r="K40" s="452"/>
      <c r="L40" s="453"/>
      <c r="M40" s="74"/>
      <c r="O40" s="18"/>
    </row>
    <row r="41" spans="1:16" x14ac:dyDescent="0.3">
      <c r="A41" s="104"/>
      <c r="B41" s="465"/>
      <c r="C41" s="447"/>
      <c r="D41" s="451"/>
      <c r="E41" s="452"/>
      <c r="F41" s="452"/>
      <c r="G41" s="452"/>
      <c r="H41" s="452"/>
      <c r="I41" s="452"/>
      <c r="J41" s="452"/>
      <c r="K41" s="452"/>
      <c r="L41" s="453"/>
      <c r="M41" s="74"/>
      <c r="O41" s="18"/>
    </row>
    <row r="42" spans="1:16" x14ac:dyDescent="0.3">
      <c r="A42" s="104"/>
      <c r="B42" s="466"/>
      <c r="C42" s="447"/>
      <c r="D42" s="454"/>
      <c r="E42" s="455"/>
      <c r="F42" s="455"/>
      <c r="G42" s="455"/>
      <c r="H42" s="455"/>
      <c r="I42" s="455"/>
      <c r="J42" s="455"/>
      <c r="K42" s="455"/>
      <c r="L42" s="456"/>
      <c r="M42" s="74"/>
      <c r="O42" s="18"/>
    </row>
    <row r="43" spans="1:16" x14ac:dyDescent="0.3">
      <c r="A43" s="104"/>
      <c r="B43" s="464" t="str">
        <f>IF(Intro!$G$21="English",O43,P43)</f>
        <v>Comment 4</v>
      </c>
      <c r="C43" s="447"/>
      <c r="D43" s="448"/>
      <c r="E43" s="449"/>
      <c r="F43" s="449"/>
      <c r="G43" s="449"/>
      <c r="H43" s="449"/>
      <c r="I43" s="449"/>
      <c r="J43" s="449"/>
      <c r="K43" s="449"/>
      <c r="L43" s="450"/>
      <c r="M43" s="74"/>
      <c r="O43" s="18" t="s">
        <v>109</v>
      </c>
      <c r="P43" s="74" t="s">
        <v>110</v>
      </c>
    </row>
    <row r="44" spans="1:16" x14ac:dyDescent="0.3">
      <c r="A44" s="104"/>
      <c r="B44" s="465"/>
      <c r="C44" s="447"/>
      <c r="D44" s="451"/>
      <c r="E44" s="452"/>
      <c r="F44" s="452"/>
      <c r="G44" s="452"/>
      <c r="H44" s="452"/>
      <c r="I44" s="452"/>
      <c r="J44" s="452"/>
      <c r="K44" s="452"/>
      <c r="L44" s="453"/>
      <c r="M44" s="74"/>
      <c r="O44" s="18"/>
    </row>
    <row r="45" spans="1:16" x14ac:dyDescent="0.3">
      <c r="A45" s="104"/>
      <c r="B45" s="465"/>
      <c r="C45" s="447"/>
      <c r="D45" s="451"/>
      <c r="E45" s="452"/>
      <c r="F45" s="452"/>
      <c r="G45" s="452"/>
      <c r="H45" s="452"/>
      <c r="I45" s="452"/>
      <c r="J45" s="452"/>
      <c r="K45" s="452"/>
      <c r="L45" s="453"/>
      <c r="M45" s="74"/>
      <c r="O45" s="18"/>
    </row>
    <row r="46" spans="1:16" x14ac:dyDescent="0.3">
      <c r="A46" s="104"/>
      <c r="B46" s="465"/>
      <c r="C46" s="447"/>
      <c r="D46" s="451"/>
      <c r="E46" s="452"/>
      <c r="F46" s="452"/>
      <c r="G46" s="452"/>
      <c r="H46" s="452"/>
      <c r="I46" s="452"/>
      <c r="J46" s="452"/>
      <c r="K46" s="452"/>
      <c r="L46" s="453"/>
      <c r="M46" s="74"/>
      <c r="O46" s="18"/>
    </row>
    <row r="47" spans="1:16" x14ac:dyDescent="0.3">
      <c r="A47" s="104"/>
      <c r="B47" s="465"/>
      <c r="C47" s="447"/>
      <c r="D47" s="451"/>
      <c r="E47" s="452"/>
      <c r="F47" s="452"/>
      <c r="G47" s="452"/>
      <c r="H47" s="452"/>
      <c r="I47" s="452"/>
      <c r="J47" s="452"/>
      <c r="K47" s="452"/>
      <c r="L47" s="453"/>
      <c r="M47" s="74"/>
      <c r="O47" s="18"/>
    </row>
    <row r="48" spans="1:16" x14ac:dyDescent="0.3">
      <c r="A48" s="104"/>
      <c r="B48" s="465"/>
      <c r="C48" s="447"/>
      <c r="D48" s="451"/>
      <c r="E48" s="452"/>
      <c r="F48" s="452"/>
      <c r="G48" s="452"/>
      <c r="H48" s="452"/>
      <c r="I48" s="452"/>
      <c r="J48" s="452"/>
      <c r="K48" s="452"/>
      <c r="L48" s="453"/>
      <c r="M48" s="74"/>
      <c r="O48" s="18"/>
    </row>
    <row r="49" spans="1:16" x14ac:dyDescent="0.3">
      <c r="A49" s="104"/>
      <c r="B49" s="465"/>
      <c r="C49" s="447"/>
      <c r="D49" s="451"/>
      <c r="E49" s="452"/>
      <c r="F49" s="452"/>
      <c r="G49" s="452"/>
      <c r="H49" s="452"/>
      <c r="I49" s="452"/>
      <c r="J49" s="452"/>
      <c r="K49" s="452"/>
      <c r="L49" s="453"/>
      <c r="M49" s="74"/>
      <c r="O49" s="18"/>
    </row>
    <row r="50" spans="1:16" x14ac:dyDescent="0.3">
      <c r="A50" s="104"/>
      <c r="B50" s="465"/>
      <c r="C50" s="447"/>
      <c r="D50" s="451"/>
      <c r="E50" s="452"/>
      <c r="F50" s="452"/>
      <c r="G50" s="452"/>
      <c r="H50" s="452"/>
      <c r="I50" s="452"/>
      <c r="J50" s="452"/>
      <c r="K50" s="452"/>
      <c r="L50" s="453"/>
      <c r="M50" s="74"/>
      <c r="O50" s="18"/>
    </row>
    <row r="51" spans="1:16" x14ac:dyDescent="0.3">
      <c r="A51" s="104"/>
      <c r="B51" s="465"/>
      <c r="C51" s="447"/>
      <c r="D51" s="451"/>
      <c r="E51" s="452"/>
      <c r="F51" s="452"/>
      <c r="G51" s="452"/>
      <c r="H51" s="452"/>
      <c r="I51" s="452"/>
      <c r="J51" s="452"/>
      <c r="K51" s="452"/>
      <c r="L51" s="453"/>
      <c r="M51" s="74"/>
      <c r="O51" s="18"/>
    </row>
    <row r="52" spans="1:16" x14ac:dyDescent="0.3">
      <c r="A52" s="104"/>
      <c r="B52" s="466"/>
      <c r="C52" s="447"/>
      <c r="D52" s="454"/>
      <c r="E52" s="455"/>
      <c r="F52" s="455"/>
      <c r="G52" s="455"/>
      <c r="H52" s="455"/>
      <c r="I52" s="455"/>
      <c r="J52" s="455"/>
      <c r="K52" s="455"/>
      <c r="L52" s="456"/>
      <c r="M52" s="74"/>
      <c r="O52" s="18"/>
    </row>
    <row r="53" spans="1:16" x14ac:dyDescent="0.3">
      <c r="A53" s="104"/>
      <c r="B53" s="464" t="str">
        <f>IF(Intro!$G$21="English",O53,P53)</f>
        <v>Comment 5</v>
      </c>
      <c r="C53" s="447"/>
      <c r="D53" s="448"/>
      <c r="E53" s="449"/>
      <c r="F53" s="449"/>
      <c r="G53" s="449"/>
      <c r="H53" s="449"/>
      <c r="I53" s="449"/>
      <c r="J53" s="449"/>
      <c r="K53" s="449"/>
      <c r="L53" s="450"/>
      <c r="M53" s="74"/>
      <c r="O53" s="18" t="s">
        <v>111</v>
      </c>
      <c r="P53" s="74" t="s">
        <v>112</v>
      </c>
    </row>
    <row r="54" spans="1:16" x14ac:dyDescent="0.3">
      <c r="A54" s="104"/>
      <c r="B54" s="465"/>
      <c r="C54" s="447"/>
      <c r="D54" s="451"/>
      <c r="E54" s="452"/>
      <c r="F54" s="452"/>
      <c r="G54" s="452"/>
      <c r="H54" s="452"/>
      <c r="I54" s="452"/>
      <c r="J54" s="452"/>
      <c r="K54" s="452"/>
      <c r="L54" s="453"/>
      <c r="M54" s="74"/>
      <c r="O54" s="18"/>
    </row>
    <row r="55" spans="1:16" x14ac:dyDescent="0.3">
      <c r="A55" s="104"/>
      <c r="B55" s="465"/>
      <c r="C55" s="447"/>
      <c r="D55" s="451"/>
      <c r="E55" s="452"/>
      <c r="F55" s="452"/>
      <c r="G55" s="452"/>
      <c r="H55" s="452"/>
      <c r="I55" s="452"/>
      <c r="J55" s="452"/>
      <c r="K55" s="452"/>
      <c r="L55" s="453"/>
      <c r="M55" s="74"/>
      <c r="O55" s="18"/>
    </row>
    <row r="56" spans="1:16" x14ac:dyDescent="0.3">
      <c r="A56" s="104"/>
      <c r="B56" s="465"/>
      <c r="C56" s="447"/>
      <c r="D56" s="451"/>
      <c r="E56" s="452"/>
      <c r="F56" s="452"/>
      <c r="G56" s="452"/>
      <c r="H56" s="452"/>
      <c r="I56" s="452"/>
      <c r="J56" s="452"/>
      <c r="K56" s="452"/>
      <c r="L56" s="453"/>
      <c r="M56" s="74"/>
      <c r="O56" s="18"/>
    </row>
    <row r="57" spans="1:16" x14ac:dyDescent="0.3">
      <c r="A57" s="104"/>
      <c r="B57" s="465"/>
      <c r="C57" s="447"/>
      <c r="D57" s="451"/>
      <c r="E57" s="452"/>
      <c r="F57" s="452"/>
      <c r="G57" s="452"/>
      <c r="H57" s="452"/>
      <c r="I57" s="452"/>
      <c r="J57" s="452"/>
      <c r="K57" s="452"/>
      <c r="L57" s="453"/>
      <c r="M57" s="74"/>
      <c r="O57" s="18"/>
    </row>
    <row r="58" spans="1:16" x14ac:dyDescent="0.3">
      <c r="A58" s="104"/>
      <c r="B58" s="465"/>
      <c r="C58" s="447"/>
      <c r="D58" s="451"/>
      <c r="E58" s="452"/>
      <c r="F58" s="452"/>
      <c r="G58" s="452"/>
      <c r="H58" s="452"/>
      <c r="I58" s="452"/>
      <c r="J58" s="452"/>
      <c r="K58" s="452"/>
      <c r="L58" s="453"/>
      <c r="M58" s="74"/>
      <c r="O58" s="18"/>
    </row>
    <row r="59" spans="1:16" x14ac:dyDescent="0.3">
      <c r="A59" s="104"/>
      <c r="B59" s="465"/>
      <c r="C59" s="447"/>
      <c r="D59" s="451"/>
      <c r="E59" s="452"/>
      <c r="F59" s="452"/>
      <c r="G59" s="452"/>
      <c r="H59" s="452"/>
      <c r="I59" s="452"/>
      <c r="J59" s="452"/>
      <c r="K59" s="452"/>
      <c r="L59" s="453"/>
      <c r="M59" s="74"/>
      <c r="O59" s="18"/>
    </row>
    <row r="60" spans="1:16" x14ac:dyDescent="0.3">
      <c r="A60" s="104"/>
      <c r="B60" s="465"/>
      <c r="C60" s="447"/>
      <c r="D60" s="451"/>
      <c r="E60" s="452"/>
      <c r="F60" s="452"/>
      <c r="G60" s="452"/>
      <c r="H60" s="452"/>
      <c r="I60" s="452"/>
      <c r="J60" s="452"/>
      <c r="K60" s="452"/>
      <c r="L60" s="453"/>
      <c r="M60" s="74"/>
      <c r="O60" s="18"/>
    </row>
    <row r="61" spans="1:16" x14ac:dyDescent="0.3">
      <c r="A61" s="104"/>
      <c r="B61" s="465"/>
      <c r="C61" s="447"/>
      <c r="D61" s="451"/>
      <c r="E61" s="452"/>
      <c r="F61" s="452"/>
      <c r="G61" s="452"/>
      <c r="H61" s="452"/>
      <c r="I61" s="452"/>
      <c r="J61" s="452"/>
      <c r="K61" s="452"/>
      <c r="L61" s="453"/>
      <c r="M61" s="74"/>
      <c r="O61" s="18"/>
    </row>
    <row r="62" spans="1:16" x14ac:dyDescent="0.3">
      <c r="A62" s="104"/>
      <c r="B62" s="467"/>
      <c r="C62" s="457"/>
      <c r="D62" s="458"/>
      <c r="E62" s="459"/>
      <c r="F62" s="459"/>
      <c r="G62" s="459"/>
      <c r="H62" s="459"/>
      <c r="I62" s="459"/>
      <c r="J62" s="459"/>
      <c r="K62" s="459"/>
      <c r="L62" s="460"/>
      <c r="M62" s="74"/>
      <c r="O62" s="18"/>
    </row>
    <row r="63" spans="1:16" s="68" customFormat="1" x14ac:dyDescent="0.3">
      <c r="A63" s="108"/>
      <c r="B63" s="4"/>
      <c r="C63" s="59"/>
      <c r="D63" s="59"/>
      <c r="E63" s="59"/>
      <c r="F63" s="59"/>
      <c r="G63" s="59"/>
      <c r="H63" s="59"/>
      <c r="I63" s="59"/>
      <c r="J63" s="59"/>
      <c r="K63" s="59"/>
      <c r="L63" s="59"/>
      <c r="N63" s="109"/>
    </row>
  </sheetData>
  <sheetProtection algorithmName="SHA-512" hashValue="Kln2TdNescEI9IOKmXSZdT2pZuCc44tVgX9ybFlHi+9sGzEzoEYviPKVB00b5hnJvDAyvHpYhqzWkmqjjSaMSw==" saltValue="gypxo5Og6/VIu+PDswfiaA==" spinCount="100000" sheet="1" objects="1" scenarios="1" selectLockedCells="1"/>
  <mergeCells count="21">
    <mergeCell ref="B13:B22"/>
    <mergeCell ref="B23:B32"/>
    <mergeCell ref="B33:B42"/>
    <mergeCell ref="B43:B52"/>
    <mergeCell ref="B53:B62"/>
    <mergeCell ref="D12:L12"/>
    <mergeCell ref="C13:C22"/>
    <mergeCell ref="D13:L22"/>
    <mergeCell ref="C23:C32"/>
    <mergeCell ref="D23:L32"/>
    <mergeCell ref="B4:L4"/>
    <mergeCell ref="B5:L5"/>
    <mergeCell ref="B6:L6"/>
    <mergeCell ref="B10:L10"/>
    <mergeCell ref="B8:L8"/>
    <mergeCell ref="C33:C42"/>
    <mergeCell ref="D33:L42"/>
    <mergeCell ref="C43:C52"/>
    <mergeCell ref="D43:L52"/>
    <mergeCell ref="C53:C62"/>
    <mergeCell ref="D53:L62"/>
  </mergeCell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97CB-483D-45C7-BF88-B1B1CB7EBD09}">
  <sheetPr codeName="Sheet8">
    <tabColor rgb="FF92D050"/>
    <pageSetUpPr fitToPage="1"/>
  </sheetPr>
  <dimension ref="A1:S100"/>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14.5546875" style="8" customWidth="1"/>
    <col min="14" max="14" width="14.5546875" style="74" customWidth="1"/>
    <col min="15" max="16" width="14.5546875" style="74" hidden="1" customWidth="1"/>
    <col min="17" max="17" width="9.44140625" style="74" hidden="1" customWidth="1"/>
    <col min="18" max="18" width="9.44140625" style="74" customWidth="1"/>
    <col min="19" max="16384" width="9.44140625" style="74"/>
  </cols>
  <sheetData>
    <row r="1" spans="1:16" x14ac:dyDescent="0.3">
      <c r="O1" s="74" t="s">
        <v>337</v>
      </c>
      <c r="P1" s="74" t="s">
        <v>337</v>
      </c>
    </row>
    <row r="2" spans="1:16" x14ac:dyDescent="0.3">
      <c r="B2" s="10" t="str">
        <f>IF(Intro!$G$21="English",O3,P3)</f>
        <v>PROTECTED</v>
      </c>
      <c r="C2" s="10"/>
      <c r="D2" s="10"/>
      <c r="O2" s="9" t="s">
        <v>70</v>
      </c>
      <c r="P2" s="9" t="s">
        <v>83</v>
      </c>
    </row>
    <row r="3" spans="1:16" x14ac:dyDescent="0.3">
      <c r="B3" s="12"/>
      <c r="C3" s="12"/>
      <c r="D3" s="12"/>
      <c r="O3" s="2" t="s">
        <v>266</v>
      </c>
      <c r="P3" s="85" t="s">
        <v>267</v>
      </c>
    </row>
    <row r="4" spans="1:16" s="2" customFormat="1" x14ac:dyDescent="0.3">
      <c r="A4" s="4"/>
      <c r="B4" s="326" t="str">
        <f>Info!B4</f>
        <v>IMPORTERS' QUESTIONNAIRE</v>
      </c>
      <c r="C4" s="326"/>
      <c r="D4" s="326"/>
      <c r="E4" s="326"/>
      <c r="F4" s="326"/>
      <c r="G4" s="326"/>
      <c r="H4" s="326"/>
      <c r="I4" s="326"/>
      <c r="J4" s="326"/>
      <c r="K4" s="326"/>
      <c r="L4" s="326"/>
      <c r="M4" s="22"/>
      <c r="N4" s="22"/>
      <c r="O4" s="20"/>
      <c r="P4" s="20"/>
    </row>
    <row r="5" spans="1:16" s="2" customFormat="1" x14ac:dyDescent="0.3">
      <c r="A5" s="4"/>
      <c r="B5" s="326" t="str">
        <f>Info!B5</f>
        <v>RR-2025-008</v>
      </c>
      <c r="C5" s="326"/>
      <c r="D5" s="326"/>
      <c r="E5" s="326"/>
      <c r="F5" s="326"/>
      <c r="G5" s="326"/>
      <c r="H5" s="326"/>
      <c r="I5" s="326"/>
      <c r="J5" s="326"/>
      <c r="K5" s="326"/>
      <c r="L5" s="326"/>
      <c r="M5" s="22"/>
      <c r="N5" s="22"/>
      <c r="O5" s="20"/>
      <c r="P5" s="20"/>
    </row>
    <row r="6" spans="1:16" s="6" customFormat="1" x14ac:dyDescent="0.3">
      <c r="A6" s="4"/>
      <c r="B6" s="326" t="str">
        <f>Info!B6</f>
        <v>PHOTOVOLTAIC MODULES AND LAMINATES</v>
      </c>
      <c r="C6" s="326"/>
      <c r="D6" s="326"/>
      <c r="E6" s="326"/>
      <c r="F6" s="326"/>
      <c r="G6" s="326"/>
      <c r="H6" s="326"/>
      <c r="I6" s="326"/>
      <c r="J6" s="326"/>
      <c r="K6" s="326"/>
      <c r="L6" s="326"/>
      <c r="M6" s="20"/>
      <c r="N6" s="20"/>
      <c r="O6" s="15"/>
      <c r="P6" s="15"/>
    </row>
    <row r="7" spans="1:16" s="6" customFormat="1" x14ac:dyDescent="0.3">
      <c r="A7" s="4"/>
      <c r="B7" s="19"/>
      <c r="C7" s="19"/>
      <c r="D7" s="19"/>
      <c r="E7" s="19"/>
      <c r="F7" s="19"/>
      <c r="G7" s="19"/>
      <c r="H7" s="19"/>
      <c r="I7" s="19"/>
      <c r="J7" s="19"/>
      <c r="K7" s="19"/>
      <c r="L7" s="19"/>
      <c r="M7" s="20"/>
      <c r="N7" s="20"/>
      <c r="O7" s="21"/>
    </row>
    <row r="8" spans="1:16" s="6" customFormat="1" x14ac:dyDescent="0.3">
      <c r="A8" s="4"/>
      <c r="B8" s="406" t="str">
        <f>Public!B8</f>
        <v>The following questions refer to the goods as defined in the product description on the Intro tab.</v>
      </c>
      <c r="C8" s="406"/>
      <c r="D8" s="406"/>
      <c r="E8" s="406"/>
      <c r="F8" s="406"/>
      <c r="G8" s="406"/>
      <c r="H8" s="406"/>
      <c r="I8" s="406"/>
      <c r="J8" s="406"/>
      <c r="K8" s="406"/>
      <c r="L8" s="406"/>
      <c r="M8" s="20"/>
      <c r="N8" s="20"/>
      <c r="O8" s="15"/>
      <c r="P8" s="15"/>
    </row>
    <row r="9" spans="1:16" s="6" customFormat="1" x14ac:dyDescent="0.3">
      <c r="A9" s="4"/>
      <c r="B9" s="406" t="str">
        <f>Public!B9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IF(Intro!$G$21="English",O10,P10)</f>
        <v xml:space="preserve">Use the AddPro tab if more space is needed.
</v>
      </c>
      <c r="C10" s="406"/>
      <c r="D10" s="406"/>
      <c r="E10" s="406"/>
      <c r="F10" s="406"/>
      <c r="G10" s="406"/>
      <c r="H10" s="406"/>
      <c r="I10" s="406"/>
      <c r="J10" s="406"/>
      <c r="K10" s="406"/>
      <c r="L10" s="406"/>
      <c r="M10" s="20"/>
      <c r="N10" s="20"/>
      <c r="O10" s="15" t="s">
        <v>113</v>
      </c>
      <c r="P10" s="15" t="s">
        <v>219</v>
      </c>
    </row>
    <row r="11" spans="1:16" s="6" customFormat="1" x14ac:dyDescent="0.3">
      <c r="A11" s="4"/>
      <c r="B11" s="406"/>
      <c r="C11" s="406"/>
      <c r="D11" s="406"/>
      <c r="E11" s="406"/>
      <c r="F11" s="406"/>
      <c r="G11" s="406"/>
      <c r="H11" s="406"/>
      <c r="I11" s="406"/>
      <c r="J11" s="406"/>
      <c r="K11" s="406"/>
      <c r="L11" s="406"/>
      <c r="M11" s="20"/>
      <c r="N11" s="20"/>
      <c r="O11" s="15"/>
      <c r="P11" s="15"/>
    </row>
    <row r="12" spans="1:16" s="6" customFormat="1" x14ac:dyDescent="0.3">
      <c r="A12" s="4"/>
      <c r="B12" s="406" t="str">
        <f>IF(Intro!$G$21="English",O12,P12)</f>
        <v>For the questions in this tab, note the following:</v>
      </c>
      <c r="C12" s="406"/>
      <c r="D12" s="406"/>
      <c r="E12" s="406"/>
      <c r="F12" s="406"/>
      <c r="G12" s="406"/>
      <c r="H12" s="406"/>
      <c r="I12" s="406"/>
      <c r="J12" s="406"/>
      <c r="K12" s="406"/>
      <c r="L12" s="406"/>
      <c r="M12" s="20"/>
      <c r="N12" s="20"/>
      <c r="O12" s="15" t="s">
        <v>114</v>
      </c>
      <c r="P12" s="15" t="s">
        <v>115</v>
      </c>
    </row>
    <row r="13" spans="1:16" s="6" customFormat="1" ht="14.1" customHeight="1" x14ac:dyDescent="0.3">
      <c r="A13" s="4"/>
      <c r="B13" s="468" t="str">
        <f>IF(Intro!$G$21="English",O13,P13)</f>
        <v>• Report only sales from your firm’s imports. Sales of purchased goods from Canadian producers must be excluded.</v>
      </c>
      <c r="C13" s="468"/>
      <c r="D13" s="468"/>
      <c r="E13" s="468"/>
      <c r="F13" s="468"/>
      <c r="G13" s="468"/>
      <c r="H13" s="468"/>
      <c r="I13" s="468"/>
      <c r="J13" s="468"/>
      <c r="K13" s="468"/>
      <c r="L13" s="468"/>
      <c r="M13" s="20"/>
      <c r="N13" s="20"/>
      <c r="O13" s="15" t="s">
        <v>298</v>
      </c>
      <c r="P13" s="15" t="s">
        <v>204</v>
      </c>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IF(Intro!$G$21="English",O15,P15)</f>
        <v>• Report all sales to Canadian and foreign associated firms.</v>
      </c>
      <c r="C15" s="406"/>
      <c r="D15" s="406"/>
      <c r="E15" s="406"/>
      <c r="F15" s="406"/>
      <c r="G15" s="406"/>
      <c r="H15" s="406"/>
      <c r="I15" s="406"/>
      <c r="J15" s="406"/>
      <c r="K15" s="406"/>
      <c r="L15" s="406"/>
      <c r="M15" s="20"/>
      <c r="N15" s="20"/>
      <c r="O15" s="15" t="s">
        <v>205</v>
      </c>
      <c r="P15" s="15" t="s">
        <v>206</v>
      </c>
    </row>
    <row r="16" spans="1:16" s="6" customFormat="1" x14ac:dyDescent="0.3">
      <c r="A16" s="4"/>
      <c r="B16" s="406" t="str">
        <f>IF(Intro!$G$21="English",O16,P16)</f>
        <v>• Report all sales as of the date of shipment to the customer or the customer’s warehouse.</v>
      </c>
      <c r="C16" s="406"/>
      <c r="D16" s="406"/>
      <c r="E16" s="406"/>
      <c r="F16" s="406"/>
      <c r="G16" s="406"/>
      <c r="H16" s="406"/>
      <c r="I16" s="406"/>
      <c r="J16" s="406"/>
      <c r="K16" s="406"/>
      <c r="L16" s="406"/>
      <c r="M16" s="20"/>
      <c r="N16" s="20"/>
      <c r="O16" s="15" t="s">
        <v>207</v>
      </c>
      <c r="P16" s="15" t="s">
        <v>208</v>
      </c>
    </row>
    <row r="17" spans="1:16" s="6" customFormat="1" x14ac:dyDescent="0.3">
      <c r="A17" s="4"/>
      <c r="B17" s="406" t="str">
        <f>IF(Intro!$G$21="English",O17,P17)</f>
        <v>• Report all values in Canadian dollars.</v>
      </c>
      <c r="C17" s="406"/>
      <c r="D17" s="406"/>
      <c r="E17" s="406"/>
      <c r="F17" s="406"/>
      <c r="G17" s="406"/>
      <c r="H17" s="406"/>
      <c r="I17" s="406"/>
      <c r="J17" s="406"/>
      <c r="K17" s="406"/>
      <c r="L17" s="406"/>
      <c r="M17" s="20"/>
      <c r="N17" s="20"/>
      <c r="O17" s="15" t="s">
        <v>209</v>
      </c>
      <c r="P17" s="15" t="s">
        <v>210</v>
      </c>
    </row>
    <row r="18" spans="1:16" s="6" customFormat="1" x14ac:dyDescent="0.3">
      <c r="A18" s="4"/>
      <c r="B18" s="14"/>
      <c r="C18" s="14"/>
      <c r="D18" s="14"/>
      <c r="E18" s="3"/>
      <c r="F18" s="3"/>
      <c r="G18" s="3"/>
      <c r="H18" s="3"/>
      <c r="I18" s="3"/>
      <c r="J18" s="3"/>
      <c r="K18" s="3"/>
      <c r="L18" s="3"/>
      <c r="O18" s="15"/>
      <c r="P18" s="15"/>
    </row>
    <row r="19" spans="1:16" x14ac:dyDescent="0.3">
      <c r="B19" s="326" t="str">
        <f>IF(Intro!$G$21="English",O19,P19)</f>
        <v>SALES</v>
      </c>
      <c r="C19" s="326"/>
      <c r="D19" s="326"/>
      <c r="E19" s="326"/>
      <c r="F19" s="326"/>
      <c r="G19" s="326"/>
      <c r="H19" s="326"/>
      <c r="I19" s="326"/>
      <c r="J19" s="326"/>
      <c r="K19" s="326"/>
      <c r="L19" s="326"/>
      <c r="M19" s="74"/>
      <c r="O19" s="74" t="s">
        <v>262</v>
      </c>
      <c r="P19" s="74" t="s">
        <v>263</v>
      </c>
    </row>
    <row r="20" spans="1:16" x14ac:dyDescent="0.3">
      <c r="B20" s="396" t="s">
        <v>12</v>
      </c>
      <c r="C20" s="397"/>
      <c r="D20" s="397"/>
      <c r="E20" s="397"/>
      <c r="F20" s="397"/>
      <c r="G20" s="397"/>
      <c r="H20" s="397"/>
      <c r="I20" s="397"/>
      <c r="J20" s="397"/>
      <c r="K20" s="397"/>
      <c r="L20" s="398"/>
      <c r="M20" s="74"/>
    </row>
    <row r="21" spans="1:16" x14ac:dyDescent="0.3">
      <c r="B21" s="83"/>
      <c r="C21" s="30"/>
      <c r="D21" s="30"/>
      <c r="E21" s="30"/>
      <c r="F21" s="30"/>
      <c r="G21" s="30"/>
      <c r="H21" s="30"/>
      <c r="I21" s="30"/>
      <c r="J21" s="30"/>
      <c r="K21" s="30"/>
      <c r="L21" s="126"/>
      <c r="M21" s="74"/>
    </row>
    <row r="22" spans="1:16" x14ac:dyDescent="0.3">
      <c r="B22" s="254" t="str">
        <f>IF(Intro!$G$21="English",O22,P22)</f>
        <v>Describe the method used to value your firm's sales to Canadian or foreign associated firms.</v>
      </c>
      <c r="C22" s="255"/>
      <c r="D22" s="255"/>
      <c r="E22" s="255"/>
      <c r="F22" s="255"/>
      <c r="G22" s="255"/>
      <c r="H22" s="255"/>
      <c r="I22" s="255"/>
      <c r="J22" s="255"/>
      <c r="K22" s="255"/>
      <c r="L22" s="256"/>
      <c r="M22" s="74"/>
      <c r="O22" s="74" t="s">
        <v>211</v>
      </c>
      <c r="P22" s="67" t="s">
        <v>212</v>
      </c>
    </row>
    <row r="23" spans="1:16" x14ac:dyDescent="0.3">
      <c r="B23" s="254" t="str">
        <f>IF(Intro!$G$21="English",O23,P23)</f>
        <v>Note - Only complete this question if your firm sold the goods between January 1, 2023, and June 30, 2026.</v>
      </c>
      <c r="C23" s="255"/>
      <c r="D23" s="255"/>
      <c r="E23" s="255"/>
      <c r="F23" s="255"/>
      <c r="G23" s="255"/>
      <c r="H23" s="255"/>
      <c r="I23" s="255"/>
      <c r="J23" s="255"/>
      <c r="K23" s="255"/>
      <c r="L23" s="256"/>
      <c r="M23" s="74"/>
      <c r="O23" s="18" t="str">
        <f>"Note - Only complete this question if your firm sold the goods between January 1, "&amp;Variables!B6&amp;", and "&amp;Variables!B7&amp;", "&amp;Variables!B8&amp;"."</f>
        <v>Note - Only complete this question if your firm sold the goods between January 1, 2023, and June 30, 2026.</v>
      </c>
      <c r="P23" s="74" t="str">
        <f>"Note - Ne répondez à cette question que si votre entreprise a vendu les marchandises du 1er janvier "&amp;Variables!C6&amp;" au "&amp;Variables!C7&amp; " "&amp;Variables!C8&amp;"."</f>
        <v>Note - Ne répondez à cette question que si votre entreprise a vendu les marchandises du 1er janvier 2023 au 30 juin 2026.</v>
      </c>
    </row>
    <row r="24" spans="1:16" x14ac:dyDescent="0.3">
      <c r="B24" s="83"/>
      <c r="C24" s="30"/>
      <c r="D24" s="30"/>
      <c r="E24" s="30"/>
      <c r="F24" s="30"/>
      <c r="G24" s="30"/>
      <c r="H24" s="30"/>
      <c r="I24" s="30"/>
      <c r="J24" s="30"/>
      <c r="K24" s="30"/>
      <c r="L24" s="126"/>
      <c r="M24" s="74"/>
    </row>
    <row r="25" spans="1:16" s="9" customFormat="1" x14ac:dyDescent="0.3">
      <c r="A25" s="7"/>
      <c r="B25" s="383"/>
      <c r="C25" s="384"/>
      <c r="D25" s="384"/>
      <c r="E25" s="384"/>
      <c r="F25" s="384"/>
      <c r="G25" s="384"/>
      <c r="H25" s="384"/>
      <c r="I25" s="384"/>
      <c r="J25" s="384"/>
      <c r="K25" s="384"/>
      <c r="L25" s="385"/>
      <c r="M25" s="28"/>
    </row>
    <row r="26" spans="1:16" s="9" customFormat="1" x14ac:dyDescent="0.3">
      <c r="A26" s="7"/>
      <c r="B26" s="383"/>
      <c r="C26" s="384"/>
      <c r="D26" s="384"/>
      <c r="E26" s="384"/>
      <c r="F26" s="384"/>
      <c r="G26" s="384"/>
      <c r="H26" s="384"/>
      <c r="I26" s="384"/>
      <c r="J26" s="384"/>
      <c r="K26" s="384"/>
      <c r="L26" s="385"/>
      <c r="M26" s="28"/>
    </row>
    <row r="27" spans="1:16" s="9" customFormat="1" x14ac:dyDescent="0.3">
      <c r="A27" s="7"/>
      <c r="B27" s="383"/>
      <c r="C27" s="384"/>
      <c r="D27" s="384"/>
      <c r="E27" s="384"/>
      <c r="F27" s="384"/>
      <c r="G27" s="384"/>
      <c r="H27" s="384"/>
      <c r="I27" s="384"/>
      <c r="J27" s="384"/>
      <c r="K27" s="384"/>
      <c r="L27" s="385"/>
      <c r="M27" s="28"/>
    </row>
    <row r="28" spans="1:16" s="9" customFormat="1" x14ac:dyDescent="0.3">
      <c r="A28" s="7"/>
      <c r="B28" s="383"/>
      <c r="C28" s="384"/>
      <c r="D28" s="384"/>
      <c r="E28" s="384"/>
      <c r="F28" s="384"/>
      <c r="G28" s="384"/>
      <c r="H28" s="384"/>
      <c r="I28" s="384"/>
      <c r="J28" s="384"/>
      <c r="K28" s="384"/>
      <c r="L28" s="385"/>
      <c r="M28" s="28"/>
    </row>
    <row r="29" spans="1:16" s="9" customFormat="1" x14ac:dyDescent="0.3">
      <c r="A29" s="7"/>
      <c r="B29" s="383"/>
      <c r="C29" s="384"/>
      <c r="D29" s="384"/>
      <c r="E29" s="384"/>
      <c r="F29" s="384"/>
      <c r="G29" s="384"/>
      <c r="H29" s="384"/>
      <c r="I29" s="384"/>
      <c r="J29" s="384"/>
      <c r="K29" s="384"/>
      <c r="L29" s="385"/>
      <c r="M29" s="28"/>
    </row>
    <row r="30" spans="1:16" s="9" customFormat="1" x14ac:dyDescent="0.3">
      <c r="A30" s="7"/>
      <c r="B30" s="383"/>
      <c r="C30" s="384"/>
      <c r="D30" s="384"/>
      <c r="E30" s="384"/>
      <c r="F30" s="384"/>
      <c r="G30" s="384"/>
      <c r="H30" s="384"/>
      <c r="I30" s="384"/>
      <c r="J30" s="384"/>
      <c r="K30" s="384"/>
      <c r="L30" s="385"/>
      <c r="M30" s="28"/>
    </row>
    <row r="31" spans="1:16" s="9" customFormat="1" x14ac:dyDescent="0.3">
      <c r="A31" s="7"/>
      <c r="B31" s="383"/>
      <c r="C31" s="384"/>
      <c r="D31" s="384"/>
      <c r="E31" s="384"/>
      <c r="F31" s="384"/>
      <c r="G31" s="384"/>
      <c r="H31" s="384"/>
      <c r="I31" s="384"/>
      <c r="J31" s="384"/>
      <c r="K31" s="384"/>
      <c r="L31" s="385"/>
      <c r="M31" s="28"/>
    </row>
    <row r="32" spans="1:16" s="9" customFormat="1" x14ac:dyDescent="0.3">
      <c r="A32" s="7"/>
      <c r="B32" s="383"/>
      <c r="C32" s="384"/>
      <c r="D32" s="384"/>
      <c r="E32" s="384"/>
      <c r="F32" s="384"/>
      <c r="G32" s="384"/>
      <c r="H32" s="384"/>
      <c r="I32" s="384"/>
      <c r="J32" s="384"/>
      <c r="K32" s="384"/>
      <c r="L32" s="385"/>
      <c r="M32" s="28"/>
    </row>
    <row r="33" spans="1:19" x14ac:dyDescent="0.3">
      <c r="B33" s="122"/>
      <c r="C33" s="123"/>
      <c r="D33" s="123"/>
      <c r="E33" s="123"/>
      <c r="F33" s="123"/>
      <c r="G33" s="123"/>
      <c r="H33" s="123"/>
      <c r="I33" s="123"/>
      <c r="J33" s="123"/>
      <c r="K33" s="123"/>
      <c r="L33" s="124"/>
      <c r="M33" s="74"/>
    </row>
    <row r="34" spans="1:19" s="9" customFormat="1" x14ac:dyDescent="0.3">
      <c r="A34" s="7"/>
      <c r="B34" s="378" t="s">
        <v>15</v>
      </c>
      <c r="C34" s="379"/>
      <c r="D34" s="379"/>
      <c r="E34" s="379"/>
      <c r="F34" s="379"/>
      <c r="G34" s="379"/>
      <c r="H34" s="379"/>
      <c r="I34" s="379"/>
      <c r="J34" s="379"/>
      <c r="K34" s="379"/>
      <c r="L34" s="380"/>
      <c r="M34" s="125"/>
    </row>
    <row r="35" spans="1:19" x14ac:dyDescent="0.3">
      <c r="B35" s="83"/>
      <c r="C35" s="30"/>
      <c r="D35" s="30"/>
      <c r="E35" s="30"/>
      <c r="F35" s="30"/>
      <c r="G35" s="30"/>
      <c r="H35" s="30"/>
      <c r="I35" s="30"/>
      <c r="J35" s="30"/>
      <c r="K35" s="30"/>
      <c r="L35" s="126"/>
      <c r="M35" s="74"/>
    </row>
    <row r="36" spans="1:19" x14ac:dyDescent="0.3">
      <c r="B36" s="254" t="str">
        <f>IF(Intro!$G$21="English",O36,P36)</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C36" s="255"/>
      <c r="D36" s="255"/>
      <c r="E36" s="255"/>
      <c r="F36" s="255"/>
      <c r="G36" s="255"/>
      <c r="H36" s="255"/>
      <c r="I36" s="255"/>
      <c r="J36" s="255"/>
      <c r="K36" s="255"/>
      <c r="L36" s="256"/>
      <c r="M36" s="74"/>
      <c r="O36" s="74"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36" s="74"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6" s="28"/>
      <c r="R36" s="28"/>
      <c r="S36" s="28"/>
    </row>
    <row r="37" spans="1:19" x14ac:dyDescent="0.3">
      <c r="B37" s="254"/>
      <c r="C37" s="255"/>
      <c r="D37" s="255"/>
      <c r="E37" s="255"/>
      <c r="F37" s="255"/>
      <c r="G37" s="255"/>
      <c r="H37" s="255"/>
      <c r="I37" s="255"/>
      <c r="J37" s="255"/>
      <c r="K37" s="255"/>
      <c r="L37" s="256"/>
      <c r="M37" s="74"/>
      <c r="Q37" s="28"/>
      <c r="R37" s="28"/>
      <c r="S37" s="28"/>
    </row>
    <row r="38" spans="1:19" x14ac:dyDescent="0.3">
      <c r="B38" s="254"/>
      <c r="C38" s="255"/>
      <c r="D38" s="255"/>
      <c r="E38" s="255"/>
      <c r="F38" s="255"/>
      <c r="G38" s="255"/>
      <c r="H38" s="255"/>
      <c r="I38" s="255"/>
      <c r="J38" s="255"/>
      <c r="K38" s="255"/>
      <c r="L38" s="256"/>
      <c r="M38" s="74"/>
      <c r="Q38" s="28"/>
      <c r="R38" s="28"/>
      <c r="S38" s="28"/>
    </row>
    <row r="39" spans="1:19" x14ac:dyDescent="0.3">
      <c r="B39" s="254" t="str">
        <f>B23</f>
        <v>Note - Only complete this question if your firm sold the goods between January 1, 2023, and June 30, 2026.</v>
      </c>
      <c r="C39" s="255"/>
      <c r="D39" s="255"/>
      <c r="E39" s="255"/>
      <c r="F39" s="255"/>
      <c r="G39" s="255"/>
      <c r="H39" s="255"/>
      <c r="I39" s="255"/>
      <c r="J39" s="255"/>
      <c r="K39" s="255"/>
      <c r="L39" s="256"/>
      <c r="M39" s="74"/>
      <c r="O39" s="18"/>
    </row>
    <row r="40" spans="1:19" x14ac:dyDescent="0.3">
      <c r="B40" s="83"/>
      <c r="C40" s="30"/>
      <c r="D40" s="30"/>
      <c r="E40" s="30"/>
      <c r="F40" s="30"/>
      <c r="G40" s="30"/>
      <c r="H40" s="30"/>
      <c r="I40" s="30"/>
      <c r="J40" s="30"/>
      <c r="K40" s="30"/>
      <c r="L40" s="126"/>
      <c r="M40" s="74"/>
    </row>
    <row r="41" spans="1:19" s="9" customFormat="1" x14ac:dyDescent="0.3">
      <c r="A41" s="7"/>
      <c r="B41" s="383"/>
      <c r="C41" s="384"/>
      <c r="D41" s="384"/>
      <c r="E41" s="384"/>
      <c r="F41" s="384"/>
      <c r="G41" s="384"/>
      <c r="H41" s="384"/>
      <c r="I41" s="384"/>
      <c r="J41" s="384"/>
      <c r="K41" s="384"/>
      <c r="L41" s="385"/>
      <c r="M41" s="28"/>
    </row>
    <row r="42" spans="1:19" s="9" customFormat="1" x14ac:dyDescent="0.3">
      <c r="A42" s="7"/>
      <c r="B42" s="383"/>
      <c r="C42" s="384"/>
      <c r="D42" s="384"/>
      <c r="E42" s="384"/>
      <c r="F42" s="384"/>
      <c r="G42" s="384"/>
      <c r="H42" s="384"/>
      <c r="I42" s="384"/>
      <c r="J42" s="384"/>
      <c r="K42" s="384"/>
      <c r="L42" s="385"/>
      <c r="M42" s="28"/>
    </row>
    <row r="43" spans="1:19" s="9" customFormat="1" x14ac:dyDescent="0.3">
      <c r="A43" s="7"/>
      <c r="B43" s="383"/>
      <c r="C43" s="384"/>
      <c r="D43" s="384"/>
      <c r="E43" s="384"/>
      <c r="F43" s="384"/>
      <c r="G43" s="384"/>
      <c r="H43" s="384"/>
      <c r="I43" s="384"/>
      <c r="J43" s="384"/>
      <c r="K43" s="384"/>
      <c r="L43" s="385"/>
      <c r="M43" s="28"/>
    </row>
    <row r="44" spans="1:19" s="9" customFormat="1" x14ac:dyDescent="0.3">
      <c r="A44" s="7"/>
      <c r="B44" s="383"/>
      <c r="C44" s="384"/>
      <c r="D44" s="384"/>
      <c r="E44" s="384"/>
      <c r="F44" s="384"/>
      <c r="G44" s="384"/>
      <c r="H44" s="384"/>
      <c r="I44" s="384"/>
      <c r="J44" s="384"/>
      <c r="K44" s="384"/>
      <c r="L44" s="385"/>
      <c r="M44" s="28"/>
    </row>
    <row r="45" spans="1:19" s="9" customFormat="1" x14ac:dyDescent="0.3">
      <c r="A45" s="7"/>
      <c r="B45" s="383"/>
      <c r="C45" s="384"/>
      <c r="D45" s="384"/>
      <c r="E45" s="384"/>
      <c r="F45" s="384"/>
      <c r="G45" s="384"/>
      <c r="H45" s="384"/>
      <c r="I45" s="384"/>
      <c r="J45" s="384"/>
      <c r="K45" s="384"/>
      <c r="L45" s="385"/>
      <c r="M45" s="28"/>
    </row>
    <row r="46" spans="1:19" s="9" customFormat="1" x14ac:dyDescent="0.3">
      <c r="A46" s="7"/>
      <c r="B46" s="383"/>
      <c r="C46" s="384"/>
      <c r="D46" s="384"/>
      <c r="E46" s="384"/>
      <c r="F46" s="384"/>
      <c r="G46" s="384"/>
      <c r="H46" s="384"/>
      <c r="I46" s="384"/>
      <c r="J46" s="384"/>
      <c r="K46" s="384"/>
      <c r="L46" s="385"/>
      <c r="M46" s="28"/>
    </row>
    <row r="47" spans="1:19" s="9" customFormat="1" x14ac:dyDescent="0.3">
      <c r="A47" s="7"/>
      <c r="B47" s="383"/>
      <c r="C47" s="384"/>
      <c r="D47" s="384"/>
      <c r="E47" s="384"/>
      <c r="F47" s="384"/>
      <c r="G47" s="384"/>
      <c r="H47" s="384"/>
      <c r="I47" s="384"/>
      <c r="J47" s="384"/>
      <c r="K47" s="384"/>
      <c r="L47" s="385"/>
      <c r="M47" s="28"/>
    </row>
    <row r="48" spans="1:19" s="9" customFormat="1" x14ac:dyDescent="0.3">
      <c r="A48" s="7"/>
      <c r="B48" s="383"/>
      <c r="C48" s="384"/>
      <c r="D48" s="384"/>
      <c r="E48" s="384"/>
      <c r="F48" s="384"/>
      <c r="G48" s="384"/>
      <c r="H48" s="384"/>
      <c r="I48" s="384"/>
      <c r="J48" s="384"/>
      <c r="K48" s="384"/>
      <c r="L48" s="385"/>
      <c r="M48" s="28"/>
    </row>
    <row r="49" spans="1:16" x14ac:dyDescent="0.3">
      <c r="B49" s="122"/>
      <c r="C49" s="123"/>
      <c r="D49" s="123"/>
      <c r="E49" s="123"/>
      <c r="F49" s="123"/>
      <c r="G49" s="123"/>
      <c r="H49" s="123"/>
      <c r="I49" s="123"/>
      <c r="J49" s="123"/>
      <c r="K49" s="123"/>
      <c r="L49" s="124"/>
      <c r="M49" s="74"/>
    </row>
    <row r="50" spans="1:16" s="9" customFormat="1" x14ac:dyDescent="0.3">
      <c r="A50" s="7"/>
      <c r="B50" s="133"/>
      <c r="C50" s="133"/>
      <c r="D50" s="133"/>
      <c r="E50" s="134"/>
      <c r="F50" s="134"/>
      <c r="G50" s="134"/>
      <c r="H50" s="134"/>
      <c r="I50" s="134"/>
      <c r="J50" s="134"/>
      <c r="K50" s="134"/>
      <c r="L50" s="134"/>
      <c r="M50" s="125"/>
    </row>
    <row r="51" spans="1:16" x14ac:dyDescent="0.3">
      <c r="B51" s="326" t="str">
        <f>IF(Intro!$G$21="English",O51,P51)</f>
        <v>PURCHASES</v>
      </c>
      <c r="C51" s="326"/>
      <c r="D51" s="326"/>
      <c r="E51" s="326"/>
      <c r="F51" s="326"/>
      <c r="G51" s="326"/>
      <c r="H51" s="326"/>
      <c r="I51" s="326"/>
      <c r="J51" s="326"/>
      <c r="K51" s="326"/>
      <c r="L51" s="326"/>
      <c r="M51" s="74"/>
      <c r="O51" s="74" t="s">
        <v>268</v>
      </c>
      <c r="P51" s="74" t="s">
        <v>269</v>
      </c>
    </row>
    <row r="52" spans="1:16" s="9" customFormat="1" x14ac:dyDescent="0.3">
      <c r="A52" s="7"/>
      <c r="B52" s="378" t="s">
        <v>16</v>
      </c>
      <c r="C52" s="379"/>
      <c r="D52" s="379"/>
      <c r="E52" s="379"/>
      <c r="F52" s="379"/>
      <c r="G52" s="379"/>
      <c r="H52" s="379"/>
      <c r="I52" s="379"/>
      <c r="J52" s="379"/>
      <c r="K52" s="379"/>
      <c r="L52" s="380"/>
      <c r="M52" s="125"/>
    </row>
    <row r="53" spans="1:16" x14ac:dyDescent="0.3">
      <c r="B53" s="83"/>
      <c r="C53" s="30"/>
      <c r="D53" s="30"/>
      <c r="E53" s="30"/>
      <c r="F53" s="30"/>
      <c r="G53" s="30"/>
      <c r="H53" s="30"/>
      <c r="I53" s="30"/>
      <c r="J53" s="30"/>
      <c r="K53" s="30"/>
      <c r="L53" s="126"/>
      <c r="M53" s="74"/>
    </row>
    <row r="54" spans="1:16" ht="14.25" customHeight="1" x14ac:dyDescent="0.3">
      <c r="B54" s="254" t="str">
        <f>IF(Intro!$G$21="English",O54,P54)</f>
        <v>Provide your firm’s strategies and objectives for the next two years with respect to the purchases of the goods made in Canada. Provide the rationale and assumptions underlying these strategies and objectives.</v>
      </c>
      <c r="C54" s="255"/>
      <c r="D54" s="255"/>
      <c r="E54" s="255"/>
      <c r="F54" s="255"/>
      <c r="G54" s="255"/>
      <c r="H54" s="255"/>
      <c r="I54" s="255"/>
      <c r="J54" s="255"/>
      <c r="K54" s="255"/>
      <c r="L54" s="256"/>
      <c r="M54" s="74"/>
      <c r="O54" s="74" t="s">
        <v>213</v>
      </c>
      <c r="P54" s="74" t="s">
        <v>214</v>
      </c>
    </row>
    <row r="55" spans="1:16" x14ac:dyDescent="0.3">
      <c r="B55" s="254"/>
      <c r="C55" s="255"/>
      <c r="D55" s="255"/>
      <c r="E55" s="255"/>
      <c r="F55" s="255"/>
      <c r="G55" s="255"/>
      <c r="H55" s="255"/>
      <c r="I55" s="255"/>
      <c r="J55" s="255"/>
      <c r="K55" s="255"/>
      <c r="L55" s="256"/>
      <c r="M55" s="74"/>
    </row>
    <row r="56" spans="1:16" x14ac:dyDescent="0.3">
      <c r="B56" s="83"/>
      <c r="C56" s="30"/>
      <c r="D56" s="30"/>
      <c r="E56" s="30"/>
      <c r="F56" s="30"/>
      <c r="G56" s="30"/>
      <c r="H56" s="30"/>
      <c r="I56" s="30"/>
      <c r="J56" s="30"/>
      <c r="K56" s="30"/>
      <c r="L56" s="126"/>
      <c r="M56" s="74"/>
    </row>
    <row r="57" spans="1:16" s="9" customFormat="1" x14ac:dyDescent="0.3">
      <c r="A57" s="7"/>
      <c r="B57" s="383"/>
      <c r="C57" s="384"/>
      <c r="D57" s="384"/>
      <c r="E57" s="384"/>
      <c r="F57" s="384"/>
      <c r="G57" s="384"/>
      <c r="H57" s="384"/>
      <c r="I57" s="384"/>
      <c r="J57" s="384"/>
      <c r="K57" s="384"/>
      <c r="L57" s="385"/>
      <c r="M57" s="28"/>
    </row>
    <row r="58" spans="1:16" s="9" customFormat="1" x14ac:dyDescent="0.3">
      <c r="A58" s="7"/>
      <c r="B58" s="383"/>
      <c r="C58" s="384"/>
      <c r="D58" s="384"/>
      <c r="E58" s="384"/>
      <c r="F58" s="384"/>
      <c r="G58" s="384"/>
      <c r="H58" s="384"/>
      <c r="I58" s="384"/>
      <c r="J58" s="384"/>
      <c r="K58" s="384"/>
      <c r="L58" s="385"/>
      <c r="M58" s="28"/>
    </row>
    <row r="59" spans="1:16" s="9" customFormat="1" x14ac:dyDescent="0.3">
      <c r="A59" s="7"/>
      <c r="B59" s="383"/>
      <c r="C59" s="384"/>
      <c r="D59" s="384"/>
      <c r="E59" s="384"/>
      <c r="F59" s="384"/>
      <c r="G59" s="384"/>
      <c r="H59" s="384"/>
      <c r="I59" s="384"/>
      <c r="J59" s="384"/>
      <c r="K59" s="384"/>
      <c r="L59" s="385"/>
      <c r="M59" s="28"/>
    </row>
    <row r="60" spans="1:16" s="9" customFormat="1" x14ac:dyDescent="0.3">
      <c r="A60" s="7"/>
      <c r="B60" s="383"/>
      <c r="C60" s="384"/>
      <c r="D60" s="384"/>
      <c r="E60" s="384"/>
      <c r="F60" s="384"/>
      <c r="G60" s="384"/>
      <c r="H60" s="384"/>
      <c r="I60" s="384"/>
      <c r="J60" s="384"/>
      <c r="K60" s="384"/>
      <c r="L60" s="385"/>
      <c r="M60" s="28"/>
    </row>
    <row r="61" spans="1:16" s="9" customFormat="1" x14ac:dyDescent="0.3">
      <c r="A61" s="7"/>
      <c r="B61" s="383"/>
      <c r="C61" s="384"/>
      <c r="D61" s="384"/>
      <c r="E61" s="384"/>
      <c r="F61" s="384"/>
      <c r="G61" s="384"/>
      <c r="H61" s="384"/>
      <c r="I61" s="384"/>
      <c r="J61" s="384"/>
      <c r="K61" s="384"/>
      <c r="L61" s="385"/>
      <c r="M61" s="28"/>
    </row>
    <row r="62" spans="1:16" s="9" customFormat="1" x14ac:dyDescent="0.3">
      <c r="A62" s="7"/>
      <c r="B62" s="383"/>
      <c r="C62" s="384"/>
      <c r="D62" s="384"/>
      <c r="E62" s="384"/>
      <c r="F62" s="384"/>
      <c r="G62" s="384"/>
      <c r="H62" s="384"/>
      <c r="I62" s="384"/>
      <c r="J62" s="384"/>
      <c r="K62" s="384"/>
      <c r="L62" s="385"/>
      <c r="M62" s="28"/>
    </row>
    <row r="63" spans="1:16" s="9" customFormat="1" x14ac:dyDescent="0.3">
      <c r="A63" s="7"/>
      <c r="B63" s="383"/>
      <c r="C63" s="384"/>
      <c r="D63" s="384"/>
      <c r="E63" s="384"/>
      <c r="F63" s="384"/>
      <c r="G63" s="384"/>
      <c r="H63" s="384"/>
      <c r="I63" s="384"/>
      <c r="J63" s="384"/>
      <c r="K63" s="384"/>
      <c r="L63" s="385"/>
      <c r="M63" s="28"/>
    </row>
    <row r="64" spans="1:16" s="9" customFormat="1" x14ac:dyDescent="0.3">
      <c r="A64" s="7"/>
      <c r="B64" s="383"/>
      <c r="C64" s="384"/>
      <c r="D64" s="384"/>
      <c r="E64" s="384"/>
      <c r="F64" s="384"/>
      <c r="G64" s="384"/>
      <c r="H64" s="384"/>
      <c r="I64" s="384"/>
      <c r="J64" s="384"/>
      <c r="K64" s="384"/>
      <c r="L64" s="385"/>
      <c r="M64" s="28"/>
    </row>
    <row r="65" spans="1:16" x14ac:dyDescent="0.3">
      <c r="B65" s="122"/>
      <c r="C65" s="123"/>
      <c r="D65" s="123"/>
      <c r="E65" s="123"/>
      <c r="F65" s="123"/>
      <c r="G65" s="123"/>
      <c r="H65" s="123"/>
      <c r="I65" s="123"/>
      <c r="J65" s="123"/>
      <c r="K65" s="123"/>
      <c r="L65" s="124"/>
      <c r="M65" s="74"/>
    </row>
    <row r="66" spans="1:16" s="9" customFormat="1" x14ac:dyDescent="0.3">
      <c r="A66" s="7"/>
      <c r="B66" s="378" t="s">
        <v>17</v>
      </c>
      <c r="C66" s="379"/>
      <c r="D66" s="379"/>
      <c r="E66" s="379"/>
      <c r="F66" s="379"/>
      <c r="G66" s="379"/>
      <c r="H66" s="379"/>
      <c r="I66" s="379"/>
      <c r="J66" s="379"/>
      <c r="K66" s="379"/>
      <c r="L66" s="380"/>
      <c r="M66" s="125"/>
    </row>
    <row r="67" spans="1:16" x14ac:dyDescent="0.3">
      <c r="B67" s="83"/>
      <c r="C67" s="30"/>
      <c r="D67" s="30"/>
      <c r="E67" s="30"/>
      <c r="F67" s="30"/>
      <c r="G67" s="30"/>
      <c r="H67" s="30"/>
      <c r="I67" s="30"/>
      <c r="J67" s="30"/>
      <c r="K67" s="30"/>
      <c r="L67" s="126"/>
      <c r="M67" s="74"/>
    </row>
    <row r="68" spans="1:16" ht="14.25" customHeight="1" x14ac:dyDescent="0.3">
      <c r="B68" s="254" t="str">
        <f>IF(Intro!$G$21="English",O68,P68)</f>
        <v>Provide your firm’s strategies and objectives for the next two years with respect to imports and sales of imports of the goods. Provide the rationale and assumptions underlying these strategies and objectives.</v>
      </c>
      <c r="C68" s="255"/>
      <c r="D68" s="255"/>
      <c r="E68" s="255"/>
      <c r="F68" s="255"/>
      <c r="G68" s="255"/>
      <c r="H68" s="255"/>
      <c r="I68" s="255"/>
      <c r="J68" s="255"/>
      <c r="K68" s="255"/>
      <c r="L68" s="256"/>
      <c r="M68" s="74"/>
      <c r="O68" s="74" t="s">
        <v>215</v>
      </c>
      <c r="P68" s="74" t="s">
        <v>216</v>
      </c>
    </row>
    <row r="69" spans="1:16" x14ac:dyDescent="0.3">
      <c r="B69" s="254"/>
      <c r="C69" s="255"/>
      <c r="D69" s="255"/>
      <c r="E69" s="255"/>
      <c r="F69" s="255"/>
      <c r="G69" s="255"/>
      <c r="H69" s="255"/>
      <c r="I69" s="255"/>
      <c r="J69" s="255"/>
      <c r="K69" s="255"/>
      <c r="L69" s="256"/>
      <c r="M69" s="74"/>
    </row>
    <row r="70" spans="1:16" x14ac:dyDescent="0.3">
      <c r="B70" s="83"/>
      <c r="C70" s="30"/>
      <c r="D70" s="30"/>
      <c r="E70" s="30"/>
      <c r="F70" s="30"/>
      <c r="G70" s="30"/>
      <c r="H70" s="30"/>
      <c r="I70" s="30"/>
      <c r="J70" s="30"/>
      <c r="K70" s="30"/>
      <c r="L70" s="126"/>
      <c r="M70" s="74"/>
    </row>
    <row r="71" spans="1:16" s="9" customFormat="1" x14ac:dyDescent="0.3">
      <c r="A71" s="7"/>
      <c r="B71" s="383"/>
      <c r="C71" s="384"/>
      <c r="D71" s="384"/>
      <c r="E71" s="384"/>
      <c r="F71" s="384"/>
      <c r="G71" s="384"/>
      <c r="H71" s="384"/>
      <c r="I71" s="384"/>
      <c r="J71" s="384"/>
      <c r="K71" s="384"/>
      <c r="L71" s="385"/>
      <c r="M71" s="28"/>
    </row>
    <row r="72" spans="1:16" s="9" customFormat="1" x14ac:dyDescent="0.3">
      <c r="A72" s="7"/>
      <c r="B72" s="383"/>
      <c r="C72" s="384"/>
      <c r="D72" s="384"/>
      <c r="E72" s="384"/>
      <c r="F72" s="384"/>
      <c r="G72" s="384"/>
      <c r="H72" s="384"/>
      <c r="I72" s="384"/>
      <c r="J72" s="384"/>
      <c r="K72" s="384"/>
      <c r="L72" s="385"/>
      <c r="M72" s="28"/>
    </row>
    <row r="73" spans="1:16" s="9" customFormat="1" x14ac:dyDescent="0.3">
      <c r="A73" s="7"/>
      <c r="B73" s="383"/>
      <c r="C73" s="384"/>
      <c r="D73" s="384"/>
      <c r="E73" s="384"/>
      <c r="F73" s="384"/>
      <c r="G73" s="384"/>
      <c r="H73" s="384"/>
      <c r="I73" s="384"/>
      <c r="J73" s="384"/>
      <c r="K73" s="384"/>
      <c r="L73" s="385"/>
      <c r="M73" s="28"/>
    </row>
    <row r="74" spans="1:16" s="9" customFormat="1" x14ac:dyDescent="0.3">
      <c r="A74" s="7"/>
      <c r="B74" s="383"/>
      <c r="C74" s="384"/>
      <c r="D74" s="384"/>
      <c r="E74" s="384"/>
      <c r="F74" s="384"/>
      <c r="G74" s="384"/>
      <c r="H74" s="384"/>
      <c r="I74" s="384"/>
      <c r="J74" s="384"/>
      <c r="K74" s="384"/>
      <c r="L74" s="385"/>
      <c r="M74" s="28"/>
    </row>
    <row r="75" spans="1:16" s="9" customFormat="1" x14ac:dyDescent="0.3">
      <c r="A75" s="7"/>
      <c r="B75" s="383"/>
      <c r="C75" s="384"/>
      <c r="D75" s="384"/>
      <c r="E75" s="384"/>
      <c r="F75" s="384"/>
      <c r="G75" s="384"/>
      <c r="H75" s="384"/>
      <c r="I75" s="384"/>
      <c r="J75" s="384"/>
      <c r="K75" s="384"/>
      <c r="L75" s="385"/>
      <c r="M75" s="28"/>
    </row>
    <row r="76" spans="1:16" s="9" customFormat="1" x14ac:dyDescent="0.3">
      <c r="A76" s="7"/>
      <c r="B76" s="383"/>
      <c r="C76" s="384"/>
      <c r="D76" s="384"/>
      <c r="E76" s="384"/>
      <c r="F76" s="384"/>
      <c r="G76" s="384"/>
      <c r="H76" s="384"/>
      <c r="I76" s="384"/>
      <c r="J76" s="384"/>
      <c r="K76" s="384"/>
      <c r="L76" s="385"/>
      <c r="M76" s="28"/>
    </row>
    <row r="77" spans="1:16" s="9" customFormat="1" x14ac:dyDescent="0.3">
      <c r="A77" s="7"/>
      <c r="B77" s="383"/>
      <c r="C77" s="384"/>
      <c r="D77" s="384"/>
      <c r="E77" s="384"/>
      <c r="F77" s="384"/>
      <c r="G77" s="384"/>
      <c r="H77" s="384"/>
      <c r="I77" s="384"/>
      <c r="J77" s="384"/>
      <c r="K77" s="384"/>
      <c r="L77" s="385"/>
      <c r="M77" s="28"/>
    </row>
    <row r="78" spans="1:16" s="9" customFormat="1" x14ac:dyDescent="0.3">
      <c r="A78" s="7"/>
      <c r="B78" s="383"/>
      <c r="C78" s="384"/>
      <c r="D78" s="384"/>
      <c r="E78" s="384"/>
      <c r="F78" s="384"/>
      <c r="G78" s="384"/>
      <c r="H78" s="384"/>
      <c r="I78" s="384"/>
      <c r="J78" s="384"/>
      <c r="K78" s="384"/>
      <c r="L78" s="385"/>
      <c r="M78" s="28"/>
    </row>
    <row r="79" spans="1:16" x14ac:dyDescent="0.3">
      <c r="B79" s="122"/>
      <c r="C79" s="123"/>
      <c r="D79" s="123"/>
      <c r="E79" s="123"/>
      <c r="F79" s="123"/>
      <c r="G79" s="123"/>
      <c r="H79" s="123"/>
      <c r="I79" s="123"/>
      <c r="J79" s="123"/>
      <c r="K79" s="123"/>
      <c r="L79" s="124"/>
      <c r="M79" s="74"/>
    </row>
    <row r="80" spans="1:16" s="68" customFormat="1" x14ac:dyDescent="0.3">
      <c r="A80" s="108"/>
      <c r="B80" s="378" t="s">
        <v>18</v>
      </c>
      <c r="C80" s="379"/>
      <c r="D80" s="379"/>
      <c r="E80" s="379"/>
      <c r="F80" s="379"/>
      <c r="G80" s="379"/>
      <c r="H80" s="379"/>
      <c r="I80" s="379"/>
      <c r="J80" s="379"/>
      <c r="K80" s="379"/>
      <c r="L80" s="380"/>
      <c r="N80" s="109"/>
    </row>
    <row r="81" spans="1:16" s="68" customFormat="1" x14ac:dyDescent="0.3">
      <c r="A81" s="108"/>
      <c r="B81" s="83"/>
      <c r="C81" s="30"/>
      <c r="D81" s="30"/>
      <c r="E81" s="30"/>
      <c r="F81" s="30"/>
      <c r="G81" s="30"/>
      <c r="H81" s="30"/>
      <c r="I81" s="30"/>
      <c r="J81" s="30"/>
      <c r="K81" s="30"/>
      <c r="L81" s="126"/>
      <c r="N81" s="109"/>
    </row>
    <row r="82" spans="1:16" s="68" customFormat="1" x14ac:dyDescent="0.3">
      <c r="A82" s="108"/>
      <c r="B82" s="254" t="str">
        <f>IF(Intro!$G$21="English",O82,P82)</f>
        <v>Provide a description of any incentive program used by your company for photovoltaic modules and laminates. Include details such as program parameters, eligibility criteria, duration, etc.</v>
      </c>
      <c r="C82" s="255"/>
      <c r="D82" s="255"/>
      <c r="E82" s="255"/>
      <c r="F82" s="255"/>
      <c r="G82" s="255"/>
      <c r="H82" s="255"/>
      <c r="I82" s="255"/>
      <c r="J82" s="255"/>
      <c r="K82" s="255"/>
      <c r="L82" s="256"/>
      <c r="N82" s="109"/>
      <c r="O82" s="74" t="s">
        <v>414</v>
      </c>
      <c r="P82" s="74" t="s">
        <v>415</v>
      </c>
    </row>
    <row r="83" spans="1:16" s="68" customFormat="1" x14ac:dyDescent="0.3">
      <c r="A83" s="108"/>
      <c r="B83" s="254"/>
      <c r="C83" s="255"/>
      <c r="D83" s="255"/>
      <c r="E83" s="255"/>
      <c r="F83" s="255"/>
      <c r="G83" s="255"/>
      <c r="H83" s="255"/>
      <c r="I83" s="255"/>
      <c r="J83" s="255"/>
      <c r="K83" s="255"/>
      <c r="L83" s="256"/>
      <c r="N83" s="109"/>
    </row>
    <row r="84" spans="1:16" s="68" customFormat="1" x14ac:dyDescent="0.3">
      <c r="A84" s="108"/>
      <c r="B84" s="83"/>
      <c r="C84" s="30"/>
      <c r="D84" s="30"/>
      <c r="E84" s="30"/>
      <c r="F84" s="30"/>
      <c r="G84" s="30"/>
      <c r="H84" s="30"/>
      <c r="I84" s="30"/>
      <c r="J84" s="30"/>
      <c r="K84" s="30"/>
      <c r="L84" s="126"/>
      <c r="N84" s="109"/>
    </row>
    <row r="85" spans="1:16" s="68" customFormat="1" x14ac:dyDescent="0.3">
      <c r="A85" s="108"/>
      <c r="B85" s="383"/>
      <c r="C85" s="384"/>
      <c r="D85" s="384"/>
      <c r="E85" s="384"/>
      <c r="F85" s="384"/>
      <c r="G85" s="384"/>
      <c r="H85" s="384"/>
      <c r="I85" s="384"/>
      <c r="J85" s="384"/>
      <c r="K85" s="384"/>
      <c r="L85" s="385"/>
      <c r="N85" s="109"/>
    </row>
    <row r="86" spans="1:16" s="68" customFormat="1" x14ac:dyDescent="0.3">
      <c r="A86" s="108"/>
      <c r="B86" s="383"/>
      <c r="C86" s="384"/>
      <c r="D86" s="384"/>
      <c r="E86" s="384"/>
      <c r="F86" s="384"/>
      <c r="G86" s="384"/>
      <c r="H86" s="384"/>
      <c r="I86" s="384"/>
      <c r="J86" s="384"/>
      <c r="K86" s="384"/>
      <c r="L86" s="385"/>
      <c r="N86" s="109"/>
    </row>
    <row r="87" spans="1:16" s="68" customFormat="1" x14ac:dyDescent="0.3">
      <c r="A87" s="108"/>
      <c r="B87" s="383"/>
      <c r="C87" s="384"/>
      <c r="D87" s="384"/>
      <c r="E87" s="384"/>
      <c r="F87" s="384"/>
      <c r="G87" s="384"/>
      <c r="H87" s="384"/>
      <c r="I87" s="384"/>
      <c r="J87" s="384"/>
      <c r="K87" s="384"/>
      <c r="L87" s="385"/>
      <c r="N87" s="109"/>
    </row>
    <row r="88" spans="1:16" s="68" customFormat="1" x14ac:dyDescent="0.3">
      <c r="A88" s="108"/>
      <c r="B88" s="383"/>
      <c r="C88" s="384"/>
      <c r="D88" s="384"/>
      <c r="E88" s="384"/>
      <c r="F88" s="384"/>
      <c r="G88" s="384"/>
      <c r="H88" s="384"/>
      <c r="I88" s="384"/>
      <c r="J88" s="384"/>
      <c r="K88" s="384"/>
      <c r="L88" s="385"/>
      <c r="N88" s="109"/>
    </row>
    <row r="89" spans="1:16" s="68" customFormat="1" x14ac:dyDescent="0.3">
      <c r="A89" s="108"/>
      <c r="B89" s="383"/>
      <c r="C89" s="384"/>
      <c r="D89" s="384"/>
      <c r="E89" s="384"/>
      <c r="F89" s="384"/>
      <c r="G89" s="384"/>
      <c r="H89" s="384"/>
      <c r="I89" s="384"/>
      <c r="J89" s="384"/>
      <c r="K89" s="384"/>
      <c r="L89" s="385"/>
      <c r="N89" s="109"/>
    </row>
    <row r="90" spans="1:16" s="68" customFormat="1" x14ac:dyDescent="0.3">
      <c r="A90" s="108"/>
      <c r="B90" s="383"/>
      <c r="C90" s="384"/>
      <c r="D90" s="384"/>
      <c r="E90" s="384"/>
      <c r="F90" s="384"/>
      <c r="G90" s="384"/>
      <c r="H90" s="384"/>
      <c r="I90" s="384"/>
      <c r="J90" s="384"/>
      <c r="K90" s="384"/>
      <c r="L90" s="385"/>
      <c r="N90" s="109"/>
    </row>
    <row r="91" spans="1:16" s="68" customFormat="1" x14ac:dyDescent="0.3">
      <c r="A91" s="108"/>
      <c r="B91" s="383"/>
      <c r="C91" s="384"/>
      <c r="D91" s="384"/>
      <c r="E91" s="384"/>
      <c r="F91" s="384"/>
      <c r="G91" s="384"/>
      <c r="H91" s="384"/>
      <c r="I91" s="384"/>
      <c r="J91" s="384"/>
      <c r="K91" s="384"/>
      <c r="L91" s="385"/>
      <c r="N91" s="109"/>
    </row>
    <row r="92" spans="1:16" s="68" customFormat="1" x14ac:dyDescent="0.3">
      <c r="A92" s="108"/>
      <c r="B92" s="383"/>
      <c r="C92" s="384"/>
      <c r="D92" s="384"/>
      <c r="E92" s="384"/>
      <c r="F92" s="384"/>
      <c r="G92" s="384"/>
      <c r="H92" s="384"/>
      <c r="I92" s="384"/>
      <c r="J92" s="384"/>
      <c r="K92" s="384"/>
      <c r="L92" s="385"/>
      <c r="N92" s="109"/>
    </row>
    <row r="93" spans="1:16" s="68" customFormat="1" x14ac:dyDescent="0.3">
      <c r="A93" s="108"/>
      <c r="B93" s="122"/>
      <c r="C93" s="123"/>
      <c r="D93" s="123"/>
      <c r="E93" s="123"/>
      <c r="F93" s="123"/>
      <c r="G93" s="123"/>
      <c r="H93" s="123"/>
      <c r="I93" s="123"/>
      <c r="J93" s="123"/>
      <c r="K93" s="123"/>
      <c r="L93" s="124"/>
      <c r="N93" s="109"/>
    </row>
    <row r="94" spans="1:16" s="68" customFormat="1" x14ac:dyDescent="0.3">
      <c r="A94" s="108"/>
      <c r="B94" s="4"/>
      <c r="C94" s="4"/>
      <c r="D94" s="59"/>
      <c r="E94" s="59"/>
      <c r="F94" s="59"/>
      <c r="G94" s="59"/>
      <c r="H94" s="59"/>
      <c r="I94" s="59"/>
      <c r="J94" s="59"/>
      <c r="K94" s="59"/>
      <c r="L94" s="59"/>
      <c r="N94" s="109"/>
    </row>
    <row r="95" spans="1:16" s="68" customFormat="1" x14ac:dyDescent="0.3">
      <c r="A95" s="108"/>
      <c r="B95" s="4"/>
      <c r="C95" s="4"/>
      <c r="D95" s="59"/>
      <c r="E95" s="59"/>
      <c r="F95" s="59"/>
      <c r="G95" s="59"/>
      <c r="H95" s="59"/>
      <c r="I95" s="59"/>
      <c r="J95" s="59"/>
      <c r="K95" s="59"/>
      <c r="L95" s="59"/>
      <c r="N95" s="109"/>
    </row>
    <row r="96" spans="1:16" s="68" customFormat="1" x14ac:dyDescent="0.3">
      <c r="A96" s="108"/>
      <c r="B96" s="4"/>
      <c r="C96" s="4"/>
      <c r="D96" s="59"/>
      <c r="E96" s="59"/>
      <c r="F96" s="59"/>
      <c r="G96" s="59"/>
      <c r="H96" s="59"/>
      <c r="I96" s="59"/>
      <c r="J96" s="59"/>
      <c r="K96" s="59"/>
      <c r="L96" s="59"/>
      <c r="N96" s="109"/>
    </row>
    <row r="97" spans="1:14" s="68" customFormat="1" x14ac:dyDescent="0.3">
      <c r="A97" s="108"/>
      <c r="B97" s="4"/>
      <c r="C97" s="4"/>
      <c r="D97" s="59"/>
      <c r="E97" s="59"/>
      <c r="F97" s="59"/>
      <c r="G97" s="59"/>
      <c r="H97" s="59"/>
      <c r="I97" s="59"/>
      <c r="J97" s="59"/>
      <c r="K97" s="59"/>
      <c r="L97" s="59"/>
      <c r="N97" s="109"/>
    </row>
    <row r="98" spans="1:14" s="68" customFormat="1" x14ac:dyDescent="0.3">
      <c r="A98" s="108"/>
      <c r="B98" s="4"/>
      <c r="C98" s="4"/>
      <c r="D98" s="59"/>
      <c r="E98" s="59"/>
      <c r="F98" s="59"/>
      <c r="G98" s="59"/>
      <c r="H98" s="59"/>
      <c r="I98" s="59"/>
      <c r="J98" s="59"/>
      <c r="K98" s="59"/>
      <c r="L98" s="59"/>
      <c r="N98" s="109"/>
    </row>
    <row r="99" spans="1:14" s="68" customFormat="1" x14ac:dyDescent="0.3">
      <c r="A99" s="108"/>
      <c r="B99" s="4"/>
      <c r="C99" s="4"/>
      <c r="D99" s="59"/>
      <c r="E99" s="59"/>
      <c r="F99" s="59"/>
      <c r="G99" s="59"/>
      <c r="H99" s="59"/>
      <c r="I99" s="59"/>
      <c r="J99" s="59"/>
      <c r="K99" s="59"/>
      <c r="L99" s="59"/>
      <c r="N99" s="109"/>
    </row>
    <row r="100" spans="1:14" s="68" customFormat="1" x14ac:dyDescent="0.3">
      <c r="A100" s="108"/>
      <c r="B100" s="4"/>
      <c r="C100" s="4"/>
      <c r="D100" s="59"/>
      <c r="E100" s="59"/>
      <c r="F100" s="59"/>
      <c r="G100" s="59"/>
      <c r="H100" s="59"/>
      <c r="I100" s="59"/>
      <c r="J100" s="59"/>
      <c r="K100" s="59"/>
      <c r="L100" s="59"/>
      <c r="N100" s="109"/>
    </row>
  </sheetData>
  <sheetProtection algorithmName="SHA-512" hashValue="+4j0KaxqXDb4oNweFFMlrX9MY5J8J3vKEuTk5JmhM+UllFIdrsmGvZ/0ShNRY49J1Zcw2081RxBA075bscs14A==" saltValue="wND13NbqkZf7V9aF4i0Upg==" spinCount="100000" sheet="1" objects="1" scenarios="1" selectLockedCells="1"/>
  <mergeCells count="31">
    <mergeCell ref="B13:L14"/>
    <mergeCell ref="B41:L48"/>
    <mergeCell ref="B36:L38"/>
    <mergeCell ref="B16:L16"/>
    <mergeCell ref="B4:L4"/>
    <mergeCell ref="B5:L5"/>
    <mergeCell ref="B6:L6"/>
    <mergeCell ref="B8:L8"/>
    <mergeCell ref="B9:L9"/>
    <mergeCell ref="B10:L10"/>
    <mergeCell ref="B11:L11"/>
    <mergeCell ref="B12:L12"/>
    <mergeCell ref="B15:L15"/>
    <mergeCell ref="B39:L39"/>
    <mergeCell ref="B17:L17"/>
    <mergeCell ref="B19:L19"/>
    <mergeCell ref="B22:L22"/>
    <mergeCell ref="B23:L23"/>
    <mergeCell ref="B20:L20"/>
    <mergeCell ref="B34:L34"/>
    <mergeCell ref="B25:L32"/>
    <mergeCell ref="B80:L80"/>
    <mergeCell ref="B82:L83"/>
    <mergeCell ref="B85:L92"/>
    <mergeCell ref="B51:L51"/>
    <mergeCell ref="B52:L52"/>
    <mergeCell ref="B66:L66"/>
    <mergeCell ref="B57:L64"/>
    <mergeCell ref="B71:L78"/>
    <mergeCell ref="B54:L55"/>
    <mergeCell ref="B68:L6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5:B28 B41 B43:B45 B57:B60 B71:B74 B85:B88" xr:uid="{2265F3D7-5129-4495-A1C8-FA5A0CE66815}">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5"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9">
    <tabColor rgb="FFFFC000"/>
  </sheetPr>
  <dimension ref="A1"/>
  <sheetViews>
    <sheetView showGridLines="0" workbookViewId="0"/>
  </sheetViews>
  <sheetFormatPr defaultColWidth="9.109375" defaultRowHeight="14.4" x14ac:dyDescent="0.3"/>
  <cols>
    <col min="1" max="16384" width="9.109375" style="28"/>
  </cols>
  <sheetData/>
  <sheetProtection algorithmName="SHA-512" hashValue="5BUcbZu3YUubKNFUe9Vx4EcaKlEqRpZw8ZkfDhJ7xBtP18OKF2G4qajM5BJI5IZsrr3ctHXEKS+X1mYKrE/m+g==" saltValue="YkgB5/jbXntU46uKTdo4Ew==" spinCount="100000" sheet="1" objects="1" scenarios="1" selectLockedCell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270A-4A37-4CFE-9430-201FA6EB5B0C}">
  <sheetPr codeName="Sheet10">
    <tabColor rgb="FF92D050"/>
    <pageSetUpPr fitToPage="1"/>
  </sheetPr>
  <dimension ref="A1:V69"/>
  <sheetViews>
    <sheetView showGridLines="0" zoomScaleNormal="100" zoomScaleSheetLayoutView="80" workbookViewId="0"/>
  </sheetViews>
  <sheetFormatPr defaultColWidth="9.44140625" defaultRowHeight="14.4" x14ac:dyDescent="0.3"/>
  <cols>
    <col min="1" max="1" width="1.5546875" style="7" customWidth="1"/>
    <col min="2" max="5" width="14.5546875" style="1" customWidth="1"/>
    <col min="6" max="6" width="15.44140625" style="1" customWidth="1"/>
    <col min="7" max="12" width="14.5546875" style="1" customWidth="1"/>
    <col min="13" max="13" width="14.5546875" style="8" customWidth="1"/>
    <col min="14" max="14" width="14.5546875" style="74" customWidth="1"/>
    <col min="15" max="16" width="14.5546875" style="74" hidden="1" customWidth="1"/>
    <col min="17" max="18" width="9.44140625" style="74" customWidth="1"/>
    <col min="19" max="16384" width="9.44140625" style="74"/>
  </cols>
  <sheetData>
    <row r="1" spans="1:16" x14ac:dyDescent="0.3">
      <c r="O1" s="74" t="s">
        <v>337</v>
      </c>
      <c r="P1" s="74" t="s">
        <v>337</v>
      </c>
    </row>
    <row r="2" spans="1:16" x14ac:dyDescent="0.3">
      <c r="B2" s="10" t="str">
        <f>Pro!B2</f>
        <v>PROTECTED</v>
      </c>
      <c r="C2" s="10"/>
      <c r="O2" s="9" t="s">
        <v>70</v>
      </c>
      <c r="P2" s="9" t="s">
        <v>83</v>
      </c>
    </row>
    <row r="3" spans="1:16" x14ac:dyDescent="0.3">
      <c r="B3" s="12"/>
      <c r="C3" s="12"/>
      <c r="O3" s="2"/>
      <c r="P3" s="2"/>
    </row>
    <row r="4" spans="1:16" s="2" customFormat="1" x14ac:dyDescent="0.3">
      <c r="A4" s="4"/>
      <c r="B4" s="326" t="str">
        <f>Info!B4</f>
        <v>IMPORTERS' QUESTIONNAIRE</v>
      </c>
      <c r="C4" s="326"/>
      <c r="D4" s="326"/>
      <c r="E4" s="326"/>
      <c r="F4" s="326"/>
      <c r="G4" s="326"/>
      <c r="H4" s="326"/>
      <c r="I4" s="326"/>
      <c r="J4" s="326"/>
      <c r="K4" s="326"/>
      <c r="L4" s="326"/>
      <c r="M4" s="22"/>
      <c r="N4" s="22"/>
      <c r="O4" s="20"/>
      <c r="P4" s="20"/>
    </row>
    <row r="5" spans="1:16" s="2" customFormat="1" x14ac:dyDescent="0.3">
      <c r="A5" s="4"/>
      <c r="B5" s="326" t="str">
        <f>Info!B5</f>
        <v>RR-2025-008</v>
      </c>
      <c r="C5" s="326"/>
      <c r="D5" s="326"/>
      <c r="E5" s="326"/>
      <c r="F5" s="326"/>
      <c r="G5" s="326"/>
      <c r="H5" s="326"/>
      <c r="I5" s="326"/>
      <c r="J5" s="326"/>
      <c r="K5" s="326"/>
      <c r="L5" s="326"/>
      <c r="M5" s="22"/>
      <c r="N5" s="22"/>
      <c r="O5" s="20"/>
      <c r="P5" s="20"/>
    </row>
    <row r="6" spans="1:16" s="6" customFormat="1" x14ac:dyDescent="0.3">
      <c r="A6" s="4"/>
      <c r="B6" s="326" t="str">
        <f>Info!B6</f>
        <v>PHOTOVOLTAIC MODULES AND LAMINATES</v>
      </c>
      <c r="C6" s="326"/>
      <c r="D6" s="326"/>
      <c r="E6" s="326"/>
      <c r="F6" s="326"/>
      <c r="G6" s="326"/>
      <c r="H6" s="326"/>
      <c r="I6" s="326"/>
      <c r="J6" s="326"/>
      <c r="K6" s="326"/>
      <c r="L6" s="326"/>
      <c r="M6" s="20"/>
      <c r="N6" s="20"/>
      <c r="O6" s="15"/>
      <c r="P6" s="15"/>
    </row>
    <row r="7" spans="1:16" s="6" customFormat="1" x14ac:dyDescent="0.3">
      <c r="A7" s="4"/>
      <c r="B7" s="161"/>
      <c r="C7" s="161"/>
      <c r="D7" s="161"/>
      <c r="E7" s="161"/>
      <c r="F7" s="161"/>
      <c r="G7" s="161"/>
      <c r="H7" s="161"/>
      <c r="I7" s="161"/>
      <c r="J7" s="161"/>
      <c r="K7" s="161"/>
      <c r="L7" s="161"/>
      <c r="M7" s="20"/>
      <c r="N7" s="20"/>
      <c r="O7" s="15"/>
      <c r="P7" s="15"/>
    </row>
    <row r="8" spans="1:16" s="6" customFormat="1" x14ac:dyDescent="0.3">
      <c r="A8" s="4"/>
      <c r="B8" s="406" t="str">
        <f>Pro!B8</f>
        <v>The following questions refer to the goods as defined in the product description on the Intro tab.</v>
      </c>
      <c r="C8" s="406"/>
      <c r="D8" s="406"/>
      <c r="E8" s="406"/>
      <c r="F8" s="406"/>
      <c r="G8" s="406"/>
      <c r="H8" s="406"/>
      <c r="I8" s="406"/>
      <c r="J8" s="406"/>
      <c r="K8" s="406"/>
      <c r="L8" s="406"/>
      <c r="M8" s="20"/>
      <c r="N8" s="20"/>
      <c r="O8" s="21"/>
    </row>
    <row r="9" spans="1:16" s="6" customFormat="1" x14ac:dyDescent="0.3">
      <c r="A9" s="4"/>
      <c r="B9" s="406" t="str">
        <f>Pro!B9</f>
        <v xml:space="preserve">Product information and a glossary of terms can be found in the Info tab.
</v>
      </c>
      <c r="C9" s="406"/>
      <c r="D9" s="406"/>
      <c r="E9" s="406"/>
      <c r="F9" s="406"/>
      <c r="G9" s="406"/>
      <c r="H9" s="406"/>
      <c r="I9" s="406"/>
      <c r="J9" s="406"/>
      <c r="K9" s="406"/>
      <c r="L9" s="406"/>
      <c r="M9" s="20"/>
      <c r="N9" s="20"/>
      <c r="O9" s="15"/>
    </row>
    <row r="10" spans="1:16" s="6" customFormat="1" x14ac:dyDescent="0.3">
      <c r="A10" s="4"/>
      <c r="B10" s="406" t="str">
        <f>Pro!B10</f>
        <v xml:space="preserve">Use the AddPro tab if more space is needed.
</v>
      </c>
      <c r="C10" s="406"/>
      <c r="D10" s="406"/>
      <c r="E10" s="406"/>
      <c r="F10" s="406"/>
      <c r="G10" s="406"/>
      <c r="H10" s="406"/>
      <c r="I10" s="406"/>
      <c r="J10" s="406"/>
      <c r="K10" s="406"/>
      <c r="L10" s="406"/>
      <c r="M10" s="20"/>
      <c r="N10" s="20"/>
      <c r="O10" s="15"/>
      <c r="P10" s="15"/>
    </row>
    <row r="11" spans="1:16" s="6" customFormat="1" x14ac:dyDescent="0.3">
      <c r="A11" s="4"/>
      <c r="B11" s="101"/>
      <c r="C11" s="101"/>
      <c r="D11" s="19"/>
      <c r="E11" s="19"/>
      <c r="F11" s="19"/>
      <c r="G11" s="19"/>
      <c r="H11" s="19"/>
      <c r="I11" s="19"/>
      <c r="J11" s="19"/>
      <c r="K11" s="19"/>
      <c r="L11" s="19"/>
      <c r="M11" s="20"/>
      <c r="N11" s="20"/>
      <c r="O11" s="15"/>
      <c r="P11" s="15"/>
    </row>
    <row r="12" spans="1:16" s="6" customFormat="1" x14ac:dyDescent="0.3">
      <c r="A12" s="4"/>
      <c r="B12" s="406" t="str">
        <f>Pro!B12</f>
        <v>For the questions in this tab, note the following:</v>
      </c>
      <c r="C12" s="406"/>
      <c r="D12" s="406"/>
      <c r="E12" s="406"/>
      <c r="F12" s="406"/>
      <c r="G12" s="406"/>
      <c r="H12" s="406"/>
      <c r="I12" s="406"/>
      <c r="J12" s="406"/>
      <c r="K12" s="406"/>
      <c r="L12" s="406"/>
      <c r="M12" s="20"/>
      <c r="N12" s="20"/>
      <c r="O12" s="15"/>
      <c r="P12" s="15"/>
    </row>
    <row r="13" spans="1:16" s="6" customFormat="1" ht="14.1" customHeight="1" x14ac:dyDescent="0.3">
      <c r="A13" s="4"/>
      <c r="B13" s="468" t="str">
        <f>Pro!B13</f>
        <v>• Report only sales from your firm’s imports. Sales of purchased goods from Canadian producers must be excluded.</v>
      </c>
      <c r="C13" s="468"/>
      <c r="D13" s="468"/>
      <c r="E13" s="468"/>
      <c r="F13" s="468"/>
      <c r="G13" s="468"/>
      <c r="H13" s="468"/>
      <c r="I13" s="468"/>
      <c r="J13" s="468"/>
      <c r="K13" s="468"/>
      <c r="L13" s="468"/>
      <c r="M13" s="20"/>
      <c r="N13" s="20"/>
      <c r="O13" s="15"/>
      <c r="P13" s="15"/>
    </row>
    <row r="14" spans="1:16" s="6" customFormat="1" x14ac:dyDescent="0.3">
      <c r="A14" s="4"/>
      <c r="B14" s="468"/>
      <c r="C14" s="468"/>
      <c r="D14" s="468"/>
      <c r="E14" s="468"/>
      <c r="F14" s="468"/>
      <c r="G14" s="468"/>
      <c r="H14" s="468"/>
      <c r="I14" s="468"/>
      <c r="J14" s="468"/>
      <c r="K14" s="468"/>
      <c r="L14" s="468"/>
      <c r="M14" s="20"/>
      <c r="N14" s="20"/>
      <c r="O14" s="15"/>
      <c r="P14" s="15"/>
    </row>
    <row r="15" spans="1:16" s="6" customFormat="1" x14ac:dyDescent="0.3">
      <c r="A15" s="4"/>
      <c r="B15" s="406" t="str">
        <f>Pro!B15</f>
        <v>• Report all sales to Canadian and foreign associated firms.</v>
      </c>
      <c r="C15" s="406"/>
      <c r="D15" s="406"/>
      <c r="E15" s="406"/>
      <c r="F15" s="406"/>
      <c r="G15" s="406"/>
      <c r="H15" s="406"/>
      <c r="I15" s="406"/>
      <c r="J15" s="406"/>
      <c r="K15" s="406"/>
      <c r="L15" s="406"/>
      <c r="M15" s="20"/>
      <c r="N15" s="20"/>
      <c r="O15" s="15"/>
      <c r="P15" s="15"/>
    </row>
    <row r="16" spans="1:16" s="6" customFormat="1" x14ac:dyDescent="0.3">
      <c r="A16" s="4"/>
      <c r="B16" s="406" t="str">
        <f>Pro!B16</f>
        <v>• Report all sales as of the date of shipment to the customer or the customer’s warehouse.</v>
      </c>
      <c r="C16" s="406"/>
      <c r="D16" s="406"/>
      <c r="E16" s="406"/>
      <c r="F16" s="406"/>
      <c r="G16" s="406"/>
      <c r="H16" s="406"/>
      <c r="I16" s="406"/>
      <c r="J16" s="406"/>
      <c r="K16" s="406"/>
      <c r="L16" s="406"/>
      <c r="M16" s="20"/>
      <c r="N16" s="20"/>
      <c r="O16" s="15"/>
      <c r="P16" s="15"/>
    </row>
    <row r="17" spans="1:16" s="6" customFormat="1" x14ac:dyDescent="0.3">
      <c r="A17" s="4"/>
      <c r="B17" s="406" t="str">
        <f>Pro!B17</f>
        <v>• Report all values in Canadian dollars.</v>
      </c>
      <c r="C17" s="406"/>
      <c r="D17" s="406"/>
      <c r="E17" s="406"/>
      <c r="F17" s="406"/>
      <c r="G17" s="406"/>
      <c r="H17" s="406"/>
      <c r="I17" s="406"/>
      <c r="J17" s="406"/>
      <c r="K17" s="406"/>
      <c r="L17" s="406"/>
      <c r="M17" s="20"/>
      <c r="N17" s="20"/>
      <c r="O17" s="15"/>
      <c r="P17" s="15"/>
    </row>
    <row r="18" spans="1:16" s="6" customFormat="1" x14ac:dyDescent="0.3">
      <c r="A18" s="4"/>
      <c r="B18" s="406" t="str">
        <f>IF(Intro!$G$21="English",O18,P18)</f>
        <v>• If your firm is an end user or a retailer, your firm does not need to report sales of imports or inventories of imports.</v>
      </c>
      <c r="C18" s="406"/>
      <c r="D18" s="406"/>
      <c r="E18" s="406"/>
      <c r="F18" s="406"/>
      <c r="G18" s="406"/>
      <c r="H18" s="406"/>
      <c r="I18" s="406"/>
      <c r="J18" s="406"/>
      <c r="K18" s="406"/>
      <c r="L18" s="406"/>
      <c r="M18" s="20"/>
      <c r="N18" s="20"/>
      <c r="O18" s="15" t="s">
        <v>271</v>
      </c>
      <c r="P18" s="15" t="s">
        <v>272</v>
      </c>
    </row>
    <row r="19" spans="1:16" s="6" customFormat="1" x14ac:dyDescent="0.3">
      <c r="A19" s="4"/>
      <c r="B19" s="14"/>
      <c r="C19" s="14"/>
      <c r="D19" s="3"/>
      <c r="E19" s="3"/>
      <c r="F19" s="3"/>
      <c r="G19" s="3"/>
      <c r="H19" s="3"/>
      <c r="I19" s="3"/>
      <c r="J19" s="3"/>
      <c r="K19" s="3"/>
      <c r="L19" s="3"/>
      <c r="O19" s="15"/>
      <c r="P19" s="15"/>
    </row>
    <row r="20" spans="1:16" x14ac:dyDescent="0.3">
      <c r="B20" s="251" t="str">
        <f>IF(Intro!$G$21="English",O20,P20)</f>
        <v>IMPORTS AND SALES</v>
      </c>
      <c r="C20" s="252"/>
      <c r="D20" s="252"/>
      <c r="E20" s="252"/>
      <c r="F20" s="252"/>
      <c r="G20" s="252"/>
      <c r="H20" s="252"/>
      <c r="I20" s="252"/>
      <c r="J20" s="252"/>
      <c r="K20" s="252"/>
      <c r="L20" s="253"/>
      <c r="M20" s="74"/>
      <c r="O20" s="74" t="s">
        <v>273</v>
      </c>
      <c r="P20" s="74" t="s">
        <v>274</v>
      </c>
    </row>
    <row r="21" spans="1:16" x14ac:dyDescent="0.3">
      <c r="B21" s="396" t="s">
        <v>12</v>
      </c>
      <c r="C21" s="397"/>
      <c r="D21" s="397"/>
      <c r="E21" s="397"/>
      <c r="F21" s="397"/>
      <c r="G21" s="397"/>
      <c r="H21" s="397"/>
      <c r="I21" s="397"/>
      <c r="J21" s="397"/>
      <c r="K21" s="397"/>
      <c r="L21" s="398"/>
      <c r="M21" s="74"/>
    </row>
    <row r="22" spans="1:16" x14ac:dyDescent="0.3">
      <c r="B22" s="16"/>
      <c r="C22" s="26"/>
      <c r="D22" s="27"/>
      <c r="E22" s="27"/>
      <c r="F22" s="27"/>
      <c r="G22" s="27"/>
      <c r="H22" s="27"/>
      <c r="I22" s="27"/>
      <c r="J22" s="27"/>
      <c r="K22" s="27"/>
      <c r="L22" s="17"/>
      <c r="M22" s="74"/>
    </row>
    <row r="23" spans="1:16" ht="23.4" customHeight="1" x14ac:dyDescent="0.3">
      <c r="B23" s="284" t="str">
        <f>IF(Intro!$G$21="English",O23,P23)</f>
        <v xml:space="preserve">Provide your firm's imports and sales of imports of the goods originating in: </v>
      </c>
      <c r="C23" s="285"/>
      <c r="D23" s="285"/>
      <c r="E23" s="285"/>
      <c r="F23" s="285"/>
      <c r="G23" s="303" t="str">
        <f>IF(Intro!$G$21="English",Variables!B31,Variables!C31)</f>
        <v>People's Republic of China</v>
      </c>
      <c r="H23" s="304"/>
      <c r="I23" s="304"/>
      <c r="J23" s="304"/>
      <c r="K23" s="305"/>
      <c r="L23" s="17"/>
      <c r="M23" s="74"/>
      <c r="O23" s="74" t="s">
        <v>381</v>
      </c>
      <c r="P23" s="74" t="s">
        <v>382</v>
      </c>
    </row>
    <row r="24" spans="1:16" ht="15.6" x14ac:dyDescent="0.3">
      <c r="B24" s="498" t="str">
        <f>IF(Intro!$G$21="English",O24,P24)</f>
        <v xml:space="preserve">Exporter name: </v>
      </c>
      <c r="C24" s="499"/>
      <c r="D24" s="499"/>
      <c r="E24" s="499"/>
      <c r="F24" s="499"/>
      <c r="G24" s="500"/>
      <c r="H24" s="500"/>
      <c r="I24" s="500"/>
      <c r="J24" s="500"/>
      <c r="K24" s="500"/>
      <c r="L24" s="100"/>
      <c r="M24" s="74"/>
      <c r="O24" s="74" t="s">
        <v>421</v>
      </c>
      <c r="P24" s="74" t="s">
        <v>422</v>
      </c>
    </row>
    <row r="25" spans="1:16" x14ac:dyDescent="0.3">
      <c r="B25" s="16"/>
      <c r="C25" s="26"/>
      <c r="D25" s="27"/>
      <c r="E25" s="27"/>
      <c r="F25" s="27"/>
      <c r="G25" s="27"/>
      <c r="H25" s="27"/>
      <c r="I25" s="27"/>
      <c r="J25" s="27"/>
      <c r="K25" s="27"/>
      <c r="L25" s="17"/>
      <c r="M25" s="74"/>
    </row>
    <row r="26" spans="1:16" x14ac:dyDescent="0.3">
      <c r="B26" s="95"/>
      <c r="C26" s="26"/>
      <c r="D26" s="27"/>
      <c r="E26" s="27"/>
      <c r="F26" s="27"/>
      <c r="G26" s="27"/>
      <c r="H26" s="27"/>
      <c r="I26" s="27"/>
      <c r="J26" s="27"/>
      <c r="K26" s="27"/>
      <c r="L26" s="17"/>
      <c r="M26" s="74"/>
      <c r="O26" s="18"/>
    </row>
    <row r="27" spans="1:16" x14ac:dyDescent="0.3">
      <c r="B27" s="95"/>
      <c r="E27" s="26"/>
      <c r="F27" s="74"/>
      <c r="G27" s="472">
        <f>Variables!$B$6</f>
        <v>2023</v>
      </c>
      <c r="H27" s="472">
        <f>G27+1</f>
        <v>2024</v>
      </c>
      <c r="I27" s="472">
        <f>H27+1</f>
        <v>2025</v>
      </c>
      <c r="J27" s="472" t="str">
        <f>IF(Intro!$G$21="English",Variables!B9,Variables!C9)</f>
        <v>Jan-Mar 2025</v>
      </c>
      <c r="K27" s="472" t="str">
        <f>IF(Intro!$G$21="English",Variables!B10,Variables!C10)</f>
        <v>Jan-Mar 2026</v>
      </c>
      <c r="L27" s="103"/>
      <c r="M27" s="74"/>
      <c r="O27" s="18"/>
    </row>
    <row r="28" spans="1:16" x14ac:dyDescent="0.3">
      <c r="B28" s="95"/>
      <c r="E28" s="26"/>
      <c r="F28" s="74"/>
      <c r="G28" s="473"/>
      <c r="H28" s="474"/>
      <c r="I28" s="474"/>
      <c r="J28" s="474"/>
      <c r="K28" s="474"/>
      <c r="L28" s="103"/>
      <c r="M28" s="74"/>
      <c r="O28" s="24" t="s">
        <v>175</v>
      </c>
      <c r="P28" s="9" t="s">
        <v>217</v>
      </c>
    </row>
    <row r="29" spans="1:16" ht="14.25" customHeight="1" x14ac:dyDescent="0.3">
      <c r="B29" s="487" t="str">
        <f>IF(Intro!$G$21="English",O29,P29)</f>
        <v xml:space="preserve">Imports </v>
      </c>
      <c r="C29" s="488"/>
      <c r="D29" s="488"/>
      <c r="E29" s="488"/>
      <c r="F29" s="488"/>
      <c r="G29" s="488"/>
      <c r="H29" s="488"/>
      <c r="I29" s="488"/>
      <c r="J29" s="488"/>
      <c r="K29" s="488"/>
      <c r="L29" s="103"/>
      <c r="M29" s="74"/>
      <c r="O29" s="74" t="s">
        <v>202</v>
      </c>
      <c r="P29" s="74" t="s">
        <v>203</v>
      </c>
    </row>
    <row r="30" spans="1:16" x14ac:dyDescent="0.3">
      <c r="B30" s="478" t="str">
        <f>IF(Intro!$G$21="English",O29,P29)</f>
        <v xml:space="preserve">Imports </v>
      </c>
      <c r="C30" s="344"/>
      <c r="D30" s="475" t="str">
        <f>IF(Intro!$G$21="English",Variables!B23,Variables!C23)</f>
        <v>Watts</v>
      </c>
      <c r="E30" s="475"/>
      <c r="F30" s="475"/>
      <c r="G30" s="155"/>
      <c r="H30" s="155"/>
      <c r="I30" s="155"/>
      <c r="J30" s="155"/>
      <c r="K30" s="155"/>
      <c r="L30" s="103"/>
      <c r="M30" s="74"/>
    </row>
    <row r="31" spans="1:16" x14ac:dyDescent="0.3">
      <c r="B31" s="478"/>
      <c r="C31" s="344"/>
      <c r="D31" s="475" t="str">
        <f>IF(Intro!$G$21="English",O31,P31)</f>
        <v>net delivered purchase value (CAD)</v>
      </c>
      <c r="E31" s="475"/>
      <c r="F31" s="475"/>
      <c r="G31" s="155"/>
      <c r="H31" s="155"/>
      <c r="I31" s="155"/>
      <c r="J31" s="155"/>
      <c r="K31" s="155"/>
      <c r="L31" s="103"/>
      <c r="M31" s="74"/>
      <c r="O31" s="102" t="s">
        <v>279</v>
      </c>
      <c r="P31" s="74" t="s">
        <v>280</v>
      </c>
    </row>
    <row r="32" spans="1:16" x14ac:dyDescent="0.3">
      <c r="B32" s="478"/>
      <c r="C32" s="344"/>
      <c r="D32" s="475" t="str">
        <f>IF(Intro!$G$21="English","$ / "&amp;Variables!B24,"$ / "&amp;Variables!C24)</f>
        <v>$ / Watt</v>
      </c>
      <c r="E32" s="475"/>
      <c r="F32" s="475"/>
      <c r="G32" s="208" t="str">
        <f>IF(G30=0,"-",G31/G30)</f>
        <v>-</v>
      </c>
      <c r="H32" s="208" t="str">
        <f>IF(H30=0,"-",H31/H30)</f>
        <v>-</v>
      </c>
      <c r="I32" s="208" t="str">
        <f>IF(I30=0,"-",I31/I30)</f>
        <v>-</v>
      </c>
      <c r="J32" s="208" t="str">
        <f>IF(J30=0,"-",J31/J30)</f>
        <v>-</v>
      </c>
      <c r="K32" s="208" t="str">
        <f>IF(K30=0,"-",K31/K30)</f>
        <v>-</v>
      </c>
      <c r="L32" s="103"/>
      <c r="M32" s="74"/>
    </row>
    <row r="33" spans="1:16" x14ac:dyDescent="0.3">
      <c r="B33" s="487" t="str">
        <f>IF(Intro!$G$21="English",O33,P33)</f>
        <v>Sales of imports in Canada</v>
      </c>
      <c r="C33" s="488"/>
      <c r="D33" s="488"/>
      <c r="E33" s="488"/>
      <c r="F33" s="488"/>
      <c r="G33" s="488"/>
      <c r="H33" s="488"/>
      <c r="I33" s="488"/>
      <c r="J33" s="488"/>
      <c r="K33" s="488"/>
      <c r="L33" s="103"/>
      <c r="M33" s="74"/>
      <c r="O33" s="102" t="s">
        <v>385</v>
      </c>
      <c r="P33" s="74" t="s">
        <v>386</v>
      </c>
    </row>
    <row r="34" spans="1:16" x14ac:dyDescent="0.3">
      <c r="B34" s="407" t="str">
        <f>IF(Intro!$G$21="English",O35,P35)</f>
        <v>Sales to distributors in Canada</v>
      </c>
      <c r="C34" s="357"/>
      <c r="D34" s="475" t="str">
        <f>D30</f>
        <v>Watts</v>
      </c>
      <c r="E34" s="475"/>
      <c r="F34" s="475"/>
      <c r="G34" s="155"/>
      <c r="H34" s="155"/>
      <c r="I34" s="155"/>
      <c r="J34" s="155"/>
      <c r="K34" s="155"/>
      <c r="L34" s="103"/>
      <c r="M34" s="74"/>
    </row>
    <row r="35" spans="1:16" ht="14.25" customHeight="1" x14ac:dyDescent="0.3">
      <c r="B35" s="407"/>
      <c r="C35" s="357"/>
      <c r="D35" s="475" t="str">
        <f>IF(Intro!$G$21="English",O36,P36)</f>
        <v>net delivered selling value (CAD)</v>
      </c>
      <c r="E35" s="475"/>
      <c r="F35" s="475"/>
      <c r="G35" s="155"/>
      <c r="H35" s="155"/>
      <c r="I35" s="155"/>
      <c r="J35" s="155"/>
      <c r="K35" s="155"/>
      <c r="L35" s="103"/>
      <c r="M35" s="74"/>
      <c r="O35" s="31" t="str">
        <f>"Sales to "&amp;Variables!$B$26&amp;" in Canada"</f>
        <v>Sales to distributors in Canada</v>
      </c>
      <c r="P35" s="31" t="str">
        <f>"Ventes aux "&amp;Variables!$C$26&amp;" au Canada"</f>
        <v>Ventes aux distributeurs au Canada</v>
      </c>
    </row>
    <row r="36" spans="1:16" ht="15" thickBot="1" x14ac:dyDescent="0.35">
      <c r="B36" s="485"/>
      <c r="C36" s="486"/>
      <c r="D36" s="476" t="str">
        <f>D32</f>
        <v>$ / Watt</v>
      </c>
      <c r="E36" s="476"/>
      <c r="F36" s="476"/>
      <c r="G36" s="209" t="str">
        <f>IF(G34=0,"-",G35/G34)</f>
        <v>-</v>
      </c>
      <c r="H36" s="209" t="str">
        <f>IF(H34=0,"-",H35/H34)</f>
        <v>-</v>
      </c>
      <c r="I36" s="209" t="str">
        <f>IF(I34=0,"-",I35/I34)</f>
        <v>-</v>
      </c>
      <c r="J36" s="209" t="str">
        <f>IF(J34=0,"-",J35/J34)</f>
        <v>-</v>
      </c>
      <c r="K36" s="209" t="str">
        <f>IF(K34=0,"-",K35/K34)</f>
        <v>-</v>
      </c>
      <c r="L36" s="103"/>
      <c r="M36" s="74"/>
      <c r="O36" s="102" t="s">
        <v>344</v>
      </c>
      <c r="P36" s="74" t="s">
        <v>320</v>
      </c>
    </row>
    <row r="37" spans="1:16" ht="14.4" customHeight="1" x14ac:dyDescent="0.3">
      <c r="B37" s="493" t="str">
        <f>IF(Intro!$G$21="English",O37,P37)</f>
        <v>Sales to end users in Canada</v>
      </c>
      <c r="C37" s="494"/>
      <c r="D37" s="477" t="str">
        <f>D30</f>
        <v>Watts</v>
      </c>
      <c r="E37" s="477"/>
      <c r="F37" s="477"/>
      <c r="G37" s="156"/>
      <c r="H37" s="156"/>
      <c r="I37" s="156"/>
      <c r="J37" s="156"/>
      <c r="K37" s="156"/>
      <c r="L37" s="103"/>
      <c r="M37" s="74"/>
      <c r="O37" s="31" t="str">
        <f>"Sales to "&amp;Variables!$B$27&amp;" in Canada"</f>
        <v>Sales to end users in Canada</v>
      </c>
      <c r="P37" s="31" t="str">
        <f>"Ventes aux "&amp;Variables!$C$27&amp;" au Canada"</f>
        <v>Ventes aux utilisateurs finals au Canada</v>
      </c>
    </row>
    <row r="38" spans="1:16" x14ac:dyDescent="0.3">
      <c r="B38" s="284"/>
      <c r="C38" s="324"/>
      <c r="D38" s="475" t="str">
        <f>D35</f>
        <v>net delivered selling value (CAD)</v>
      </c>
      <c r="E38" s="475"/>
      <c r="F38" s="475"/>
      <c r="G38" s="155"/>
      <c r="H38" s="155"/>
      <c r="I38" s="155"/>
      <c r="J38" s="155"/>
      <c r="K38" s="155"/>
      <c r="L38" s="103"/>
      <c r="M38" s="74"/>
      <c r="O38" s="31"/>
      <c r="P38" s="31"/>
    </row>
    <row r="39" spans="1:16" ht="15" thickBot="1" x14ac:dyDescent="0.35">
      <c r="B39" s="495"/>
      <c r="C39" s="496"/>
      <c r="D39" s="476" t="str">
        <f>D32</f>
        <v>$ / Watt</v>
      </c>
      <c r="E39" s="476"/>
      <c r="F39" s="476"/>
      <c r="G39" s="209" t="str">
        <f>IF(G37=0,"-",G38/G37)</f>
        <v>-</v>
      </c>
      <c r="H39" s="209" t="str">
        <f>IF(H37=0,"-",H38/H37)</f>
        <v>-</v>
      </c>
      <c r="I39" s="209" t="str">
        <f>IF(I37=0,"-",I38/I37)</f>
        <v>-</v>
      </c>
      <c r="J39" s="209" t="str">
        <f>IF(J37=0,"-",J38/J37)</f>
        <v>-</v>
      </c>
      <c r="K39" s="209" t="str">
        <f>IF(K37=0,"-",K38/K37)</f>
        <v>-</v>
      </c>
      <c r="L39" s="103"/>
      <c r="M39" s="74"/>
      <c r="O39" s="57"/>
      <c r="P39" s="31"/>
    </row>
    <row r="40" spans="1:16" x14ac:dyDescent="0.3">
      <c r="B40" s="407" t="str">
        <f>IF(Intro!$G$21="English",O40,P40)</f>
        <v>Sales to retailers in Canada</v>
      </c>
      <c r="C40" s="357"/>
      <c r="D40" s="475" t="str">
        <f>D34</f>
        <v>Watts</v>
      </c>
      <c r="E40" s="475"/>
      <c r="F40" s="475"/>
      <c r="G40" s="155"/>
      <c r="H40" s="155"/>
      <c r="I40" s="155"/>
      <c r="J40" s="155"/>
      <c r="K40" s="155"/>
      <c r="L40" s="103"/>
      <c r="M40" s="74"/>
      <c r="O40" s="74" t="str">
        <f>"Sales to "&amp;Variables!$B$28&amp;" in Canada"</f>
        <v>Sales to retailers in Canada</v>
      </c>
      <c r="P40" s="74" t="str">
        <f>"Ventes aux "&amp;Variables!$C$28&amp;" au Canada"</f>
        <v>Ventes aux détaillants au Canada</v>
      </c>
    </row>
    <row r="41" spans="1:16" x14ac:dyDescent="0.3">
      <c r="B41" s="407"/>
      <c r="C41" s="357"/>
      <c r="D41" s="475" t="str">
        <f t="shared" ref="D41:D42" si="0">D35</f>
        <v>net delivered selling value (CAD)</v>
      </c>
      <c r="E41" s="475"/>
      <c r="F41" s="475"/>
      <c r="G41" s="155"/>
      <c r="H41" s="155"/>
      <c r="I41" s="155"/>
      <c r="J41" s="155"/>
      <c r="K41" s="155"/>
      <c r="L41" s="103"/>
      <c r="M41" s="74"/>
    </row>
    <row r="42" spans="1:16" ht="15" thickBot="1" x14ac:dyDescent="0.35">
      <c r="B42" s="485"/>
      <c r="C42" s="486"/>
      <c r="D42" s="497" t="str">
        <f t="shared" si="0"/>
        <v>$ / Watt</v>
      </c>
      <c r="E42" s="497"/>
      <c r="F42" s="497"/>
      <c r="G42" s="209" t="str">
        <f>IF(G40=0,"-",G41/G40)</f>
        <v>-</v>
      </c>
      <c r="H42" s="209" t="str">
        <f>IF(H40=0,"-",H41/H40)</f>
        <v>-</v>
      </c>
      <c r="I42" s="209" t="str">
        <f>IF(I40=0,"-",I41/I40)</f>
        <v>-</v>
      </c>
      <c r="J42" s="209" t="str">
        <f>IF(J40=0,"-",J41/J40)</f>
        <v>-</v>
      </c>
      <c r="K42" s="209" t="str">
        <f>IF(K40=0,"-",K41/K40)</f>
        <v>-</v>
      </c>
      <c r="L42" s="103"/>
      <c r="M42" s="74"/>
      <c r="O42" s="31"/>
      <c r="P42" s="31"/>
    </row>
    <row r="43" spans="1:16" x14ac:dyDescent="0.3">
      <c r="B43" s="353" t="str">
        <f>IF(Intro!$G$21="English",O43,P43)</f>
        <v>Total sales of imports in Canada</v>
      </c>
      <c r="C43" s="354"/>
      <c r="D43" s="482" t="str">
        <f>D30</f>
        <v>Watts</v>
      </c>
      <c r="E43" s="482"/>
      <c r="F43" s="482"/>
      <c r="G43" s="157">
        <f>G34+G37+G40</f>
        <v>0</v>
      </c>
      <c r="H43" s="157">
        <f t="shared" ref="H43:K43" si="1">H34+H37+H40</f>
        <v>0</v>
      </c>
      <c r="I43" s="157">
        <f t="shared" si="1"/>
        <v>0</v>
      </c>
      <c r="J43" s="157">
        <f t="shared" si="1"/>
        <v>0</v>
      </c>
      <c r="K43" s="157">
        <f t="shared" si="1"/>
        <v>0</v>
      </c>
      <c r="L43" s="130"/>
      <c r="M43" s="74"/>
      <c r="O43" s="85" t="s">
        <v>290</v>
      </c>
      <c r="P43" s="85" t="s">
        <v>291</v>
      </c>
    </row>
    <row r="44" spans="1:16" x14ac:dyDescent="0.3">
      <c r="B44" s="342"/>
      <c r="C44" s="343"/>
      <c r="D44" s="483" t="str">
        <f>D38</f>
        <v>net delivered selling value (CAD)</v>
      </c>
      <c r="E44" s="483"/>
      <c r="F44" s="483"/>
      <c r="G44" s="158">
        <f t="shared" ref="G44:K44" si="2">G35+G38+G41</f>
        <v>0</v>
      </c>
      <c r="H44" s="158">
        <f t="shared" si="2"/>
        <v>0</v>
      </c>
      <c r="I44" s="158">
        <f t="shared" si="2"/>
        <v>0</v>
      </c>
      <c r="J44" s="158">
        <f t="shared" si="2"/>
        <v>0</v>
      </c>
      <c r="K44" s="158">
        <f t="shared" si="2"/>
        <v>0</v>
      </c>
      <c r="L44" s="130"/>
      <c r="M44" s="74"/>
    </row>
    <row r="45" spans="1:16" x14ac:dyDescent="0.3">
      <c r="B45" s="342"/>
      <c r="C45" s="343"/>
      <c r="D45" s="484" t="str">
        <f>D32</f>
        <v>$ / Watt</v>
      </c>
      <c r="E45" s="484"/>
      <c r="F45" s="484"/>
      <c r="G45" s="208" t="str">
        <f>IF(G43=0,"-",G44/G43)</f>
        <v>-</v>
      </c>
      <c r="H45" s="208" t="str">
        <f t="shared" ref="H45:K45" si="3">IF(H43=0,"-",H44/H43)</f>
        <v>-</v>
      </c>
      <c r="I45" s="208" t="str">
        <f t="shared" si="3"/>
        <v>-</v>
      </c>
      <c r="J45" s="208" t="str">
        <f t="shared" si="3"/>
        <v>-</v>
      </c>
      <c r="K45" s="208" t="str">
        <f t="shared" si="3"/>
        <v>-</v>
      </c>
      <c r="L45" s="130"/>
      <c r="M45" s="74"/>
    </row>
    <row r="46" spans="1:16" s="8" customFormat="1" x14ac:dyDescent="0.3">
      <c r="A46" s="104"/>
      <c r="B46" s="176"/>
      <c r="C46" s="177"/>
      <c r="D46" s="492"/>
      <c r="E46" s="492"/>
      <c r="F46" s="178"/>
      <c r="G46" s="178"/>
      <c r="H46" s="178"/>
      <c r="I46" s="178"/>
      <c r="J46" s="178"/>
      <c r="K46" s="179"/>
      <c r="L46" s="180"/>
    </row>
    <row r="47" spans="1:16" x14ac:dyDescent="0.3">
      <c r="B47" s="378" t="s">
        <v>15</v>
      </c>
      <c r="C47" s="379"/>
      <c r="D47" s="379"/>
      <c r="E47" s="379"/>
      <c r="F47" s="379"/>
      <c r="G47" s="379"/>
      <c r="H47" s="379"/>
      <c r="I47" s="379"/>
      <c r="J47" s="379"/>
      <c r="K47" s="379"/>
      <c r="L47" s="380"/>
      <c r="M47" s="74"/>
    </row>
    <row r="48" spans="1:16" x14ac:dyDescent="0.3">
      <c r="B48" s="69"/>
      <c r="C48" s="70"/>
      <c r="D48" s="70"/>
      <c r="E48" s="71"/>
      <c r="F48" s="71"/>
      <c r="G48" s="71"/>
      <c r="H48" s="71"/>
      <c r="I48" s="71"/>
      <c r="J48" s="71"/>
      <c r="K48" s="71"/>
      <c r="L48" s="72"/>
      <c r="M48" s="74"/>
    </row>
    <row r="49" spans="1:22" s="9" customFormat="1" x14ac:dyDescent="0.3">
      <c r="A49" s="7"/>
      <c r="B49" s="479" t="str">
        <f>IF(Intro!$G$21="English",O49,P49)</f>
        <v>Provide the average percentage of net delivered selling values that is represented by delivery costs.</v>
      </c>
      <c r="C49" s="480"/>
      <c r="D49" s="480"/>
      <c r="E49" s="480"/>
      <c r="F49" s="480"/>
      <c r="G49" s="480"/>
      <c r="H49" s="480"/>
      <c r="I49" s="480"/>
      <c r="J49" s="480"/>
      <c r="K49" s="480"/>
      <c r="L49" s="481"/>
      <c r="M49" s="59"/>
      <c r="N49" s="59"/>
      <c r="O49" s="18" t="s">
        <v>374</v>
      </c>
      <c r="P49" s="74" t="s">
        <v>375</v>
      </c>
      <c r="Q49" s="31"/>
      <c r="R49" s="59"/>
      <c r="S49" s="59"/>
      <c r="T49" s="59"/>
      <c r="U49" s="59"/>
      <c r="V49" s="59"/>
    </row>
    <row r="50" spans="1:22" s="9" customFormat="1" x14ac:dyDescent="0.3">
      <c r="A50" s="7"/>
      <c r="B50" s="479" t="str">
        <f>Pro!B23</f>
        <v>Note - Only complete this question if your firm sold the goods between January 1, 2023, and June 30, 2026.</v>
      </c>
      <c r="C50" s="480"/>
      <c r="D50" s="480"/>
      <c r="E50" s="480"/>
      <c r="F50" s="480"/>
      <c r="G50" s="480"/>
      <c r="H50" s="480"/>
      <c r="I50" s="480"/>
      <c r="J50" s="480"/>
      <c r="K50" s="480"/>
      <c r="L50" s="481"/>
      <c r="M50" s="59"/>
      <c r="N50" s="59"/>
      <c r="O50" s="18"/>
      <c r="P50" s="74"/>
      <c r="Q50" s="31"/>
      <c r="R50" s="59"/>
      <c r="S50" s="59"/>
      <c r="T50" s="59"/>
      <c r="U50" s="59"/>
      <c r="V50" s="59"/>
    </row>
    <row r="51" spans="1:22" x14ac:dyDescent="0.3">
      <c r="B51" s="489"/>
      <c r="C51" s="490"/>
      <c r="D51" s="490"/>
      <c r="E51" s="490"/>
      <c r="F51" s="490"/>
      <c r="G51" s="490"/>
      <c r="H51" s="490"/>
      <c r="I51" s="490"/>
      <c r="J51" s="490"/>
      <c r="K51" s="490"/>
      <c r="L51" s="491"/>
      <c r="M51" s="59"/>
      <c r="N51" s="59"/>
      <c r="Q51" s="57"/>
      <c r="R51" s="59"/>
      <c r="S51" s="59"/>
      <c r="T51" s="59"/>
      <c r="U51" s="59"/>
      <c r="V51" s="59"/>
    </row>
    <row r="52" spans="1:22" x14ac:dyDescent="0.3">
      <c r="B52" s="95"/>
      <c r="C52" s="26"/>
      <c r="D52" s="472">
        <f>Variables!$B$6</f>
        <v>2023</v>
      </c>
      <c r="E52" s="472">
        <f>D52+1</f>
        <v>2024</v>
      </c>
      <c r="F52" s="472">
        <f>E52+1</f>
        <v>2025</v>
      </c>
      <c r="G52" s="472" t="str">
        <f>IF(Intro!$G$21="English",Variables!B9,Variables!C9)</f>
        <v>Jan-Mar 2025</v>
      </c>
      <c r="H52" s="472" t="str">
        <f>IF(Intro!$G$21="English",Variables!B10,Variables!C10)</f>
        <v>Jan-Mar 2026</v>
      </c>
      <c r="I52" s="74"/>
      <c r="J52" s="59"/>
      <c r="K52" s="59"/>
      <c r="L52" s="58"/>
      <c r="M52" s="59"/>
      <c r="N52" s="59"/>
      <c r="Q52" s="57"/>
      <c r="R52" s="59"/>
      <c r="S52" s="59"/>
      <c r="T52" s="59"/>
      <c r="U52" s="59"/>
      <c r="V52" s="59"/>
    </row>
    <row r="53" spans="1:22" x14ac:dyDescent="0.3">
      <c r="B53" s="95"/>
      <c r="C53" s="26"/>
      <c r="D53" s="474"/>
      <c r="E53" s="474"/>
      <c r="F53" s="474"/>
      <c r="G53" s="474"/>
      <c r="H53" s="474"/>
      <c r="I53" s="74"/>
      <c r="J53" s="59"/>
      <c r="K53" s="59"/>
      <c r="L53" s="58"/>
      <c r="M53" s="59"/>
      <c r="N53" s="59"/>
      <c r="Q53" s="57"/>
      <c r="R53" s="59"/>
      <c r="S53" s="59"/>
      <c r="T53" s="59"/>
      <c r="U53" s="59"/>
      <c r="V53" s="59"/>
    </row>
    <row r="54" spans="1:22" x14ac:dyDescent="0.3">
      <c r="B54" s="115"/>
      <c r="C54" s="116" t="str">
        <f>IF(Intro!$G$21="English",O54,P54)</f>
        <v>Delivery Cost (%)</v>
      </c>
      <c r="D54" s="160"/>
      <c r="E54" s="160"/>
      <c r="F54" s="160"/>
      <c r="G54" s="160"/>
      <c r="H54" s="160"/>
      <c r="I54" s="74"/>
      <c r="J54" s="105"/>
      <c r="K54" s="105"/>
      <c r="L54" s="106"/>
      <c r="M54" s="59"/>
      <c r="N54" s="59"/>
      <c r="O54" s="74" t="s">
        <v>277</v>
      </c>
      <c r="P54" s="74" t="s">
        <v>278</v>
      </c>
      <c r="Q54" s="31"/>
      <c r="R54" s="59"/>
      <c r="S54" s="59"/>
      <c r="T54" s="59"/>
      <c r="U54" s="59"/>
      <c r="V54" s="59"/>
    </row>
    <row r="55" spans="1:22" x14ac:dyDescent="0.3">
      <c r="B55" s="64"/>
      <c r="C55" s="105"/>
      <c r="D55" s="107"/>
      <c r="E55" s="105"/>
      <c r="F55" s="105"/>
      <c r="G55" s="105"/>
      <c r="H55" s="105"/>
      <c r="I55" s="105"/>
      <c r="J55" s="105"/>
      <c r="K55" s="105"/>
      <c r="L55" s="106"/>
      <c r="M55" s="59"/>
      <c r="N55" s="59"/>
      <c r="Q55" s="31"/>
      <c r="R55" s="59"/>
      <c r="S55" s="59"/>
      <c r="T55" s="59"/>
      <c r="U55" s="59"/>
      <c r="V55" s="59"/>
    </row>
    <row r="56" spans="1:22" x14ac:dyDescent="0.3">
      <c r="B56" s="479" t="str">
        <f>IF(Intro!$G$21="English",O56,P56)</f>
        <v>If the percentages changed between periods, please provide the reason.</v>
      </c>
      <c r="C56" s="480"/>
      <c r="D56" s="480"/>
      <c r="E56" s="480"/>
      <c r="F56" s="480"/>
      <c r="G56" s="480"/>
      <c r="H56" s="480"/>
      <c r="I56" s="480"/>
      <c r="J56" s="480"/>
      <c r="K56" s="480"/>
      <c r="L56" s="481"/>
      <c r="M56" s="59"/>
      <c r="N56" s="59"/>
      <c r="O56" s="74" t="s">
        <v>376</v>
      </c>
      <c r="P56" s="74" t="s">
        <v>377</v>
      </c>
      <c r="Q56" s="31"/>
      <c r="R56" s="59"/>
      <c r="S56" s="59"/>
      <c r="T56" s="59"/>
      <c r="U56" s="59"/>
      <c r="V56" s="59"/>
    </row>
    <row r="57" spans="1:22" x14ac:dyDescent="0.3">
      <c r="B57" s="64"/>
      <c r="C57" s="105"/>
      <c r="D57" s="107"/>
      <c r="E57" s="105"/>
      <c r="F57" s="105"/>
      <c r="G57" s="105"/>
      <c r="H57" s="105"/>
      <c r="I57" s="105"/>
      <c r="J57" s="105"/>
      <c r="K57" s="105"/>
      <c r="L57" s="106"/>
      <c r="M57" s="59"/>
      <c r="N57" s="59"/>
      <c r="Q57" s="31"/>
      <c r="R57" s="59"/>
      <c r="S57" s="59"/>
      <c r="T57" s="59"/>
      <c r="U57" s="59"/>
      <c r="V57" s="59"/>
    </row>
    <row r="58" spans="1:22" x14ac:dyDescent="0.3">
      <c r="B58" s="469"/>
      <c r="C58" s="470"/>
      <c r="D58" s="470"/>
      <c r="E58" s="470"/>
      <c r="F58" s="470"/>
      <c r="G58" s="470"/>
      <c r="H58" s="470"/>
      <c r="I58" s="470"/>
      <c r="J58" s="470"/>
      <c r="K58" s="470"/>
      <c r="L58" s="471"/>
      <c r="M58" s="59"/>
      <c r="N58" s="59"/>
      <c r="Q58" s="59"/>
      <c r="R58" s="59"/>
      <c r="S58" s="59"/>
      <c r="T58" s="59"/>
      <c r="U58" s="59"/>
      <c r="V58" s="59"/>
    </row>
    <row r="59" spans="1:22" x14ac:dyDescent="0.3">
      <c r="B59" s="469"/>
      <c r="C59" s="470"/>
      <c r="D59" s="470"/>
      <c r="E59" s="470"/>
      <c r="F59" s="470"/>
      <c r="G59" s="470"/>
      <c r="H59" s="470"/>
      <c r="I59" s="470"/>
      <c r="J59" s="470"/>
      <c r="K59" s="470"/>
      <c r="L59" s="471"/>
      <c r="M59" s="59"/>
      <c r="N59" s="59"/>
      <c r="Q59" s="59"/>
      <c r="R59" s="59"/>
      <c r="S59" s="59"/>
      <c r="T59" s="59"/>
      <c r="U59" s="59"/>
      <c r="V59" s="59"/>
    </row>
    <row r="60" spans="1:22" x14ac:dyDescent="0.3">
      <c r="B60" s="469"/>
      <c r="C60" s="470"/>
      <c r="D60" s="470"/>
      <c r="E60" s="470"/>
      <c r="F60" s="470"/>
      <c r="G60" s="470"/>
      <c r="H60" s="470"/>
      <c r="I60" s="470"/>
      <c r="J60" s="470"/>
      <c r="K60" s="470"/>
      <c r="L60" s="471"/>
      <c r="M60" s="59"/>
      <c r="N60" s="59"/>
      <c r="Q60" s="59"/>
      <c r="R60" s="59"/>
      <c r="S60" s="59"/>
      <c r="T60" s="59"/>
      <c r="U60" s="59"/>
      <c r="V60" s="59"/>
    </row>
    <row r="61" spans="1:22" x14ac:dyDescent="0.3">
      <c r="B61" s="469"/>
      <c r="C61" s="470"/>
      <c r="D61" s="470"/>
      <c r="E61" s="470"/>
      <c r="F61" s="470"/>
      <c r="G61" s="470"/>
      <c r="H61" s="470"/>
      <c r="I61" s="470"/>
      <c r="J61" s="470"/>
      <c r="K61" s="470"/>
      <c r="L61" s="471"/>
      <c r="M61" s="59"/>
      <c r="N61" s="59"/>
      <c r="Q61" s="59"/>
      <c r="R61" s="59"/>
      <c r="S61" s="59"/>
      <c r="T61" s="59"/>
      <c r="U61" s="59"/>
      <c r="V61" s="59"/>
    </row>
    <row r="62" spans="1:22" x14ac:dyDescent="0.3">
      <c r="B62" s="469"/>
      <c r="C62" s="470"/>
      <c r="D62" s="470"/>
      <c r="E62" s="470"/>
      <c r="F62" s="470"/>
      <c r="G62" s="470"/>
      <c r="H62" s="470"/>
      <c r="I62" s="470"/>
      <c r="J62" s="470"/>
      <c r="K62" s="470"/>
      <c r="L62" s="471"/>
      <c r="M62" s="59"/>
      <c r="N62" s="59"/>
      <c r="Q62" s="59"/>
      <c r="R62" s="59"/>
      <c r="S62" s="59"/>
      <c r="T62" s="59"/>
      <c r="U62" s="59"/>
      <c r="V62" s="59"/>
    </row>
    <row r="63" spans="1:22" s="68" customFormat="1" x14ac:dyDescent="0.3">
      <c r="A63" s="108"/>
      <c r="B63" s="469"/>
      <c r="C63" s="470"/>
      <c r="D63" s="470"/>
      <c r="E63" s="470"/>
      <c r="F63" s="470"/>
      <c r="G63" s="470"/>
      <c r="H63" s="470"/>
      <c r="I63" s="470"/>
      <c r="J63" s="470"/>
      <c r="K63" s="470"/>
      <c r="L63" s="471"/>
      <c r="N63" s="109"/>
      <c r="O63" s="74"/>
      <c r="P63" s="74"/>
    </row>
    <row r="64" spans="1:22" s="68" customFormat="1" x14ac:dyDescent="0.3">
      <c r="A64" s="108"/>
      <c r="B64" s="469"/>
      <c r="C64" s="470"/>
      <c r="D64" s="470"/>
      <c r="E64" s="470"/>
      <c r="F64" s="470"/>
      <c r="G64" s="470"/>
      <c r="H64" s="470"/>
      <c r="I64" s="470"/>
      <c r="J64" s="470"/>
      <c r="K64" s="470"/>
      <c r="L64" s="471"/>
      <c r="N64" s="109"/>
    </row>
    <row r="65" spans="1:16" s="68" customFormat="1" x14ac:dyDescent="0.3">
      <c r="A65" s="108"/>
      <c r="B65" s="469"/>
      <c r="C65" s="470"/>
      <c r="D65" s="470"/>
      <c r="E65" s="470"/>
      <c r="F65" s="470"/>
      <c r="G65" s="470"/>
      <c r="H65" s="470"/>
      <c r="I65" s="470"/>
      <c r="J65" s="470"/>
      <c r="K65" s="470"/>
      <c r="L65" s="471"/>
      <c r="N65" s="109"/>
      <c r="O65" s="74"/>
      <c r="P65" s="74"/>
    </row>
    <row r="66" spans="1:16" s="68" customFormat="1" x14ac:dyDescent="0.3">
      <c r="A66" s="108"/>
      <c r="B66" s="181"/>
      <c r="C66" s="182"/>
      <c r="D66" s="182"/>
      <c r="E66" s="182"/>
      <c r="F66" s="182"/>
      <c r="G66" s="182"/>
      <c r="H66" s="182"/>
      <c r="I66" s="182"/>
      <c r="J66" s="182"/>
      <c r="K66" s="182"/>
      <c r="L66" s="183"/>
      <c r="N66" s="109"/>
      <c r="O66" s="74"/>
      <c r="P66" s="74"/>
    </row>
    <row r="67" spans="1:16" s="68" customFormat="1" x14ac:dyDescent="0.3">
      <c r="A67" s="108"/>
      <c r="B67" s="4"/>
      <c r="C67" s="59"/>
      <c r="D67" s="59"/>
      <c r="E67" s="59"/>
      <c r="F67" s="59"/>
      <c r="G67" s="59"/>
      <c r="H67" s="59"/>
      <c r="I67" s="59"/>
      <c r="J67" s="59"/>
      <c r="K67" s="59"/>
      <c r="L67" s="59"/>
      <c r="N67" s="109"/>
      <c r="O67" s="9"/>
      <c r="P67" s="9"/>
    </row>
    <row r="69" spans="1:16" x14ac:dyDescent="0.3">
      <c r="O69" s="9"/>
      <c r="P69" s="9"/>
    </row>
  </sheetData>
  <sheetProtection algorithmName="SHA-512" hashValue="mxzUR6mKCBvsmdVpmE6kd5RQseT8Lbo/HI7Div80JDonNP9tgVPAtqqCuqhkNOHTYIZ7iDSjXMWelEYQmDu1vw==" saltValue="rQJyZFCQ8IOrLZ03oskpuw==" spinCount="100000" sheet="1" objects="1" scenarios="1" selectLockedCells="1"/>
  <mergeCells count="57">
    <mergeCell ref="B8:L8"/>
    <mergeCell ref="B10:L10"/>
    <mergeCell ref="B33:K33"/>
    <mergeCell ref="B23:F23"/>
    <mergeCell ref="G23:K23"/>
    <mergeCell ref="B13:L14"/>
    <mergeCell ref="B15:L15"/>
    <mergeCell ref="B20:L20"/>
    <mergeCell ref="B21:L21"/>
    <mergeCell ref="B24:F24"/>
    <mergeCell ref="G24:K24"/>
    <mergeCell ref="F52:F53"/>
    <mergeCell ref="G52:G53"/>
    <mergeCell ref="H52:H53"/>
    <mergeCell ref="B9:L9"/>
    <mergeCell ref="B51:L51"/>
    <mergeCell ref="B12:L12"/>
    <mergeCell ref="B47:L47"/>
    <mergeCell ref="D46:E46"/>
    <mergeCell ref="B37:C39"/>
    <mergeCell ref="D38:F38"/>
    <mergeCell ref="D40:F40"/>
    <mergeCell ref="D41:F41"/>
    <mergeCell ref="D42:F42"/>
    <mergeCell ref="B40:C42"/>
    <mergeCell ref="B4:L4"/>
    <mergeCell ref="B5:L5"/>
    <mergeCell ref="B50:L50"/>
    <mergeCell ref="B49:L49"/>
    <mergeCell ref="D43:F43"/>
    <mergeCell ref="D44:F44"/>
    <mergeCell ref="D45:F45"/>
    <mergeCell ref="B34:C36"/>
    <mergeCell ref="B16:L16"/>
    <mergeCell ref="B17:L17"/>
    <mergeCell ref="B18:L18"/>
    <mergeCell ref="D39:F39"/>
    <mergeCell ref="B29:K29"/>
    <mergeCell ref="B43:C45"/>
    <mergeCell ref="K27:K28"/>
    <mergeCell ref="B6:L6"/>
    <mergeCell ref="B58:L65"/>
    <mergeCell ref="G27:G28"/>
    <mergeCell ref="H27:H28"/>
    <mergeCell ref="I27:I28"/>
    <mergeCell ref="J27:J28"/>
    <mergeCell ref="D30:F30"/>
    <mergeCell ref="D31:F31"/>
    <mergeCell ref="D32:F32"/>
    <mergeCell ref="D34:F34"/>
    <mergeCell ref="D35:F35"/>
    <mergeCell ref="D36:F36"/>
    <mergeCell ref="D37:F37"/>
    <mergeCell ref="B30:C32"/>
    <mergeCell ref="B56:L56"/>
    <mergeCell ref="D52:D53"/>
    <mergeCell ref="E52:E53"/>
  </mergeCells>
  <dataValidations count="4">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51 B58:B62" xr:uid="{9EB41193-EDA9-43A2-ACA1-A3CCCF9C52FF}">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46:J46 G42:K45 G32:K32 G36:K36 G39:K39" xr:uid="{11470ED8-462C-4B2E-92B3-56753D32622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0:K31 G34:K35 G37:K38 D54:H54 G40:K41" xr:uid="{4C286827-4D08-4B57-82C3-1015D06FC348}">
      <formula1>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4" xr:uid="{52AC5467-667D-4D02-9A97-48FC2CE97EAA}">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32</vt:i4>
      </vt:variant>
    </vt:vector>
  </HeadingPairs>
  <TitlesOfParts>
    <vt:vector size="53" baseType="lpstr">
      <vt:lpstr>Variables</vt:lpstr>
      <vt:lpstr>Intro</vt:lpstr>
      <vt:lpstr>Info</vt:lpstr>
      <vt:lpstr>Public</vt:lpstr>
      <vt:lpstr>Grades•Nuances</vt:lpstr>
      <vt:lpstr>AddPub</vt:lpstr>
      <vt:lpstr>Pro</vt:lpstr>
      <vt:lpstr>Begin</vt:lpstr>
      <vt:lpstr>China•Chine</vt:lpstr>
      <vt:lpstr>US•ÉU</vt:lpstr>
      <vt:lpstr>Vietnam•Vietnam</vt:lpstr>
      <vt:lpstr>Thailand•Thaïlande</vt:lpstr>
      <vt:lpstr>Indonesia•Indonésie</vt:lpstr>
      <vt:lpstr>Malaysia•Malaisie</vt:lpstr>
      <vt:lpstr>Other•Autre</vt:lpstr>
      <vt:lpstr>End</vt:lpstr>
      <vt:lpstr>Invent•Stock</vt:lpstr>
      <vt:lpstr>AddPro</vt:lpstr>
      <vt:lpstr>Confirm</vt:lpstr>
      <vt:lpstr>Sheet2</vt:lpstr>
      <vt:lpstr>DB</vt:lpstr>
      <vt:lpstr>AddPro!Print_Area</vt:lpstr>
      <vt:lpstr>AddPub!Print_Area</vt:lpstr>
      <vt:lpstr>'China•Chine'!Print_Area</vt:lpstr>
      <vt:lpstr>Confirm!Print_Area</vt:lpstr>
      <vt:lpstr>'Grades•Nuances'!Print_Area</vt:lpstr>
      <vt:lpstr>'Indonesia•Indonésie'!Print_Area</vt:lpstr>
      <vt:lpstr>Info!Print_Area</vt:lpstr>
      <vt:lpstr>Intro!Print_Area</vt:lpstr>
      <vt:lpstr>'Invent•Stock'!Print_Area</vt:lpstr>
      <vt:lpstr>'Malaysia•Malaisie'!Print_Area</vt:lpstr>
      <vt:lpstr>'Other•Autre'!Print_Area</vt:lpstr>
      <vt:lpstr>Pro!Print_Area</vt:lpstr>
      <vt:lpstr>Public!Print_Area</vt:lpstr>
      <vt:lpstr>'Thailand•Thaïlande'!Print_Area</vt:lpstr>
      <vt:lpstr>'US•ÉU'!Print_Area</vt:lpstr>
      <vt:lpstr>'Vietnam•Vietnam'!Print_Area</vt:lpstr>
      <vt:lpstr>AddPro!Print_Titles</vt:lpstr>
      <vt:lpstr>AddPub!Print_Titles</vt:lpstr>
      <vt:lpstr>'China•Chine'!Print_Titles</vt:lpstr>
      <vt:lpstr>Confirm!Print_Titles</vt:lpstr>
      <vt:lpstr>'Grades•Nuances'!Print_Titles</vt:lpstr>
      <vt:lpstr>'Indonesia•Indonésie'!Print_Titles</vt:lpstr>
      <vt:lpstr>Info!Print_Titles</vt:lpstr>
      <vt:lpstr>Intro!Print_Titles</vt:lpstr>
      <vt:lpstr>'Invent•Stock'!Print_Titles</vt:lpstr>
      <vt:lpstr>'Malaysia•Malaisie'!Print_Titles</vt:lpstr>
      <vt:lpstr>'Other•Autre'!Print_Titles</vt:lpstr>
      <vt:lpstr>Pro!Print_Titles</vt:lpstr>
      <vt:lpstr>Public!Print_Titles</vt:lpstr>
      <vt:lpstr>'Thailand•Thaïlande'!Print_Titles</vt:lpstr>
      <vt:lpstr>'US•ÉU'!Print_Titles</vt:lpstr>
      <vt:lpstr>'Vietnam•Vietnam'!Print_Titles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Long, Joseph</cp:lastModifiedBy>
  <cp:lastPrinted>2025-05-23T12:50:33Z</cp:lastPrinted>
  <dcterms:created xsi:type="dcterms:W3CDTF">2021-02-04T13:13:50Z</dcterms:created>
  <dcterms:modified xsi:type="dcterms:W3CDTF">2026-07-24T15:40:13Z</dcterms:modified>
</cp:coreProperties>
</file>