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NQ-2026-003\Working Files\Research\Questionnaires\"/>
    </mc:Choice>
  </mc:AlternateContent>
  <xr:revisionPtr revIDLastSave="0" documentId="13_ncr:1_{81A02176-C1D1-4029-BBAD-8458E3B22122}" xr6:coauthVersionLast="47" xr6:coauthVersionMax="47" xr10:uidLastSave="{00000000-0000-0000-0000-000000000000}"/>
  <workbookProtection workbookAlgorithmName="SHA-512" workbookHashValue="g3uvZfCipNaNwrCZjGSUuak1NASVa26zJwK4Bf9cL5VNghU9yRHjWAOshJdKZ03ULCztFGNF1xLn4qVE60klGg==" workbookSaltValue="8X1ZZLYYGr2v8SWDXwry7A==" workbookSpinCount="100000" lockStructure="1"/>
  <bookViews>
    <workbookView xWindow="-110" yWindow="-110" windowWidth="25820" windowHeight="13900" firstSheet="1" activeTab="1" xr2:uid="{2E47423C-F2DB-43DF-8F7F-3560D6D2BC1A}"/>
  </bookViews>
  <sheets>
    <sheet name="Variables" sheetId="120" state="hidden" r:id="rId1"/>
    <sheet name="Intro" sheetId="121" r:id="rId2"/>
    <sheet name="Info" sheetId="122" r:id="rId3"/>
    <sheet name="Public" sheetId="123" r:id="rId4"/>
    <sheet name="AddPub" sheetId="124" r:id="rId5"/>
    <sheet name="Pro" sheetId="125" r:id="rId6"/>
    <sheet name="AddPro" sheetId="129" r:id="rId7"/>
    <sheet name="Confirm" sheetId="130" r:id="rId8"/>
    <sheet name="DB" sheetId="131" state="hidden" r:id="rId9"/>
  </sheets>
  <definedNames>
    <definedName name="assocfirm">#REF!</definedName>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Confirm!$B$1:$L$50</definedName>
    <definedName name="_xlnm.Print_Area" localSheetId="2">Info!$B$1:$L$27</definedName>
    <definedName name="_xlnm.Print_Area" localSheetId="1">Intro!$B$1:$L$141</definedName>
    <definedName name="_xlnm.Print_Area" localSheetId="5">Pro!$B$1:$L$284</definedName>
    <definedName name="_xlnm.Print_Area" localSheetId="3">Public!$B$1:$L$345</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11">#REF!</definedName>
    <definedName name="quest7">#REF!</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4" i="123" l="1"/>
  <c r="H10" i="121"/>
  <c r="B140" i="121"/>
  <c r="E140" i="121"/>
  <c r="J140" i="121"/>
  <c r="P166" i="125" l="1"/>
  <c r="O166" i="125"/>
  <c r="D33" i="120"/>
  <c r="B166" i="125"/>
  <c r="P67" i="121" l="1"/>
  <c r="P69" i="121"/>
  <c r="O69" i="121"/>
  <c r="E69" i="121" s="1"/>
  <c r="O67" i="121"/>
  <c r="B67" i="121" s="1"/>
  <c r="F463" i="131" l="1"/>
  <c r="F460" i="131"/>
  <c r="F457" i="131"/>
  <c r="F456" i="131"/>
  <c r="F453" i="131"/>
  <c r="F450" i="131"/>
  <c r="F447" i="131"/>
  <c r="F446" i="131"/>
  <c r="F443" i="131"/>
  <c r="F441" i="131"/>
  <c r="F440" i="131"/>
  <c r="F439" i="131"/>
  <c r="F436" i="131"/>
  <c r="F433" i="131"/>
  <c r="F431" i="131"/>
  <c r="F430" i="131"/>
  <c r="F429" i="131"/>
  <c r="F426" i="131"/>
  <c r="F422" i="131"/>
  <c r="F418" i="131"/>
  <c r="F414" i="131"/>
  <c r="F406" i="131"/>
  <c r="F398" i="131"/>
  <c r="F390" i="131"/>
  <c r="F382" i="131"/>
  <c r="F381" i="131"/>
  <c r="F420" i="131" s="1"/>
  <c r="F377" i="131"/>
  <c r="F376" i="131"/>
  <c r="F378" i="131" s="1"/>
  <c r="F372" i="131"/>
  <c r="F371" i="131"/>
  <c r="F404" i="131" s="1"/>
  <c r="F367" i="131"/>
  <c r="F366" i="131"/>
  <c r="F395" i="131" s="1"/>
  <c r="F362" i="131"/>
  <c r="F361" i="131"/>
  <c r="F387" i="131" s="1"/>
  <c r="F356" i="131"/>
  <c r="F357" i="131" s="1"/>
  <c r="F355" i="131"/>
  <c r="F353" i="131"/>
  <c r="F350" i="131"/>
  <c r="F348" i="131"/>
  <c r="F347" i="131"/>
  <c r="F346" i="131"/>
  <c r="F345" i="131"/>
  <c r="F344" i="131"/>
  <c r="F343" i="131"/>
  <c r="F340" i="131"/>
  <c r="F339" i="131"/>
  <c r="F338" i="131"/>
  <c r="F337" i="131"/>
  <c r="F333" i="131"/>
  <c r="F332" i="131"/>
  <c r="F331" i="131"/>
  <c r="F330" i="131"/>
  <c r="F329" i="131"/>
  <c r="F328" i="131"/>
  <c r="F327" i="131"/>
  <c r="F324" i="131"/>
  <c r="F323" i="131"/>
  <c r="F322" i="131"/>
  <c r="F321" i="131"/>
  <c r="F288" i="131"/>
  <c r="F287" i="131"/>
  <c r="F286" i="131"/>
  <c r="F285" i="131"/>
  <c r="F284" i="131"/>
  <c r="F283" i="131"/>
  <c r="F282" i="131"/>
  <c r="F281" i="131"/>
  <c r="F280" i="131"/>
  <c r="F279" i="131"/>
  <c r="F278" i="131"/>
  <c r="F277" i="131"/>
  <c r="F276" i="131"/>
  <c r="F275" i="131"/>
  <c r="F274" i="131"/>
  <c r="F179" i="131"/>
  <c r="F164" i="131"/>
  <c r="F149" i="131"/>
  <c r="F134" i="131"/>
  <c r="F119" i="131"/>
  <c r="F315" i="131"/>
  <c r="F314" i="131"/>
  <c r="F313" i="131"/>
  <c r="F312" i="131"/>
  <c r="F311" i="131"/>
  <c r="F310" i="131"/>
  <c r="F309" i="131"/>
  <c r="F308" i="131"/>
  <c r="F307" i="131"/>
  <c r="F306" i="131"/>
  <c r="F305" i="131"/>
  <c r="F304" i="131"/>
  <c r="F303" i="131"/>
  <c r="F302" i="131"/>
  <c r="F301" i="131"/>
  <c r="F300" i="131"/>
  <c r="F299" i="131"/>
  <c r="F298" i="131"/>
  <c r="F297" i="131"/>
  <c r="F296" i="131"/>
  <c r="F269" i="131"/>
  <c r="F268" i="131"/>
  <c r="F267" i="131"/>
  <c r="F264" i="131"/>
  <c r="F260" i="131"/>
  <c r="F259" i="131"/>
  <c r="F258" i="131"/>
  <c r="F255" i="131"/>
  <c r="F251" i="131"/>
  <c r="F250" i="131"/>
  <c r="F246" i="131"/>
  <c r="F245" i="131"/>
  <c r="F244" i="131"/>
  <c r="F241" i="131"/>
  <c r="F237" i="131"/>
  <c r="F236" i="131"/>
  <c r="F235" i="131"/>
  <c r="F232" i="131"/>
  <c r="F228" i="131"/>
  <c r="F227" i="131"/>
  <c r="F220" i="131"/>
  <c r="F221" i="131" s="1"/>
  <c r="F219" i="131"/>
  <c r="F217" i="131"/>
  <c r="F213" i="131"/>
  <c r="F214" i="131" s="1"/>
  <c r="F212" i="131"/>
  <c r="F210" i="131"/>
  <c r="F206" i="131"/>
  <c r="F207" i="131" s="1"/>
  <c r="F205" i="131"/>
  <c r="F203" i="131"/>
  <c r="F199" i="131"/>
  <c r="F200" i="131" s="1"/>
  <c r="F198" i="131"/>
  <c r="F196" i="131"/>
  <c r="F111" i="131"/>
  <c r="F110" i="131"/>
  <c r="F109" i="131"/>
  <c r="F108" i="131"/>
  <c r="F106" i="131"/>
  <c r="F105" i="131"/>
  <c r="F104" i="131"/>
  <c r="F103" i="131"/>
  <c r="F101" i="131"/>
  <c r="F100" i="131"/>
  <c r="F99" i="131"/>
  <c r="F98" i="131"/>
  <c r="F96" i="131"/>
  <c r="F95" i="131"/>
  <c r="F94" i="131"/>
  <c r="F93" i="131"/>
  <c r="F91" i="131"/>
  <c r="F90" i="131"/>
  <c r="F89" i="131"/>
  <c r="F88" i="131"/>
  <c r="F86" i="131"/>
  <c r="F85" i="131"/>
  <c r="F84" i="131"/>
  <c r="F83" i="131"/>
  <c r="F81" i="131"/>
  <c r="F80" i="131"/>
  <c r="F79" i="131"/>
  <c r="F78" i="131"/>
  <c r="F76" i="131"/>
  <c r="F75" i="131"/>
  <c r="F74" i="131"/>
  <c r="F73" i="131"/>
  <c r="F71" i="131"/>
  <c r="F70" i="131"/>
  <c r="F69" i="131"/>
  <c r="F68" i="131"/>
  <c r="F66" i="131"/>
  <c r="F65" i="131"/>
  <c r="F64" i="131"/>
  <c r="F63" i="131"/>
  <c r="F56" i="131"/>
  <c r="F55" i="131"/>
  <c r="F54" i="131"/>
  <c r="F53" i="131"/>
  <c r="F52" i="131"/>
  <c r="F51" i="131"/>
  <c r="F50" i="131"/>
  <c r="F49" i="131"/>
  <c r="F48" i="131"/>
  <c r="F47" i="131"/>
  <c r="F46" i="131"/>
  <c r="F45" i="131"/>
  <c r="F44" i="131"/>
  <c r="F43" i="131"/>
  <c r="F42" i="131"/>
  <c r="F37" i="131"/>
  <c r="F36" i="131"/>
  <c r="F33" i="131"/>
  <c r="F31" i="131"/>
  <c r="F30" i="131"/>
  <c r="F27" i="131"/>
  <c r="F25" i="131"/>
  <c r="F24" i="131"/>
  <c r="F23" i="131"/>
  <c r="F22" i="131"/>
  <c r="F10" i="131"/>
  <c r="F18" i="131" s="1"/>
  <c r="F9" i="131"/>
  <c r="F14" i="131" s="1"/>
  <c r="F2" i="131"/>
  <c r="F437" i="131"/>
  <c r="F427" i="131"/>
  <c r="C2" i="120"/>
  <c r="F363" i="131" l="1"/>
  <c r="F405" i="131"/>
  <c r="F386" i="131"/>
  <c r="F368" i="131"/>
  <c r="F383" i="131"/>
  <c r="F373" i="131"/>
  <c r="F423" i="131"/>
  <c r="F403" i="131"/>
  <c r="F391" i="131"/>
  <c r="F388" i="131"/>
  <c r="F389" i="131"/>
  <c r="F419" i="131"/>
  <c r="F421" i="131"/>
  <c r="F402" i="131"/>
  <c r="F399" i="131"/>
  <c r="F396" i="131"/>
  <c r="F415" i="131"/>
  <c r="F412" i="131"/>
  <c r="F407" i="131"/>
  <c r="F411" i="131"/>
  <c r="F13" i="131"/>
  <c r="F15" i="131"/>
  <c r="F17" i="131"/>
  <c r="F394" i="131"/>
  <c r="F410" i="131"/>
  <c r="F19" i="131"/>
  <c r="F397" i="131"/>
  <c r="F413" i="131"/>
  <c r="C57" i="121"/>
  <c r="C56" i="121"/>
  <c r="B54" i="121"/>
  <c r="C20" i="120"/>
  <c r="C8" i="120"/>
  <c r="B53" i="129" l="1"/>
  <c r="B43" i="129"/>
  <c r="B33" i="129"/>
  <c r="B23" i="129"/>
  <c r="B13" i="129"/>
  <c r="D12" i="129"/>
  <c r="C12" i="129"/>
  <c r="B23" i="124"/>
  <c r="B33" i="124"/>
  <c r="B43" i="124"/>
  <c r="B53" i="124"/>
  <c r="C12" i="124"/>
  <c r="O65" i="121"/>
  <c r="P65" i="121"/>
  <c r="P64" i="121"/>
  <c r="O64" i="121"/>
  <c r="B170" i="125"/>
  <c r="B168" i="125"/>
  <c r="P166" i="123" l="1"/>
  <c r="P159" i="125"/>
  <c r="P152" i="125"/>
  <c r="O159" i="125"/>
  <c r="O152" i="125"/>
  <c r="O166" i="123"/>
  <c r="P15" i="123"/>
  <c r="O15" i="123"/>
  <c r="J11" i="130"/>
  <c r="B166" i="123" l="1"/>
  <c r="B152" i="125"/>
  <c r="P237" i="125"/>
  <c r="O237" i="125"/>
  <c r="P224" i="125"/>
  <c r="O224" i="125"/>
  <c r="E246" i="125" l="1"/>
  <c r="B246" i="125"/>
  <c r="B244" i="125"/>
  <c r="E178" i="125"/>
  <c r="E64" i="121"/>
  <c r="B178" i="125"/>
  <c r="B176" i="125"/>
  <c r="B173" i="125"/>
  <c r="B241" i="125"/>
  <c r="B181" i="123"/>
  <c r="B246" i="123" s="1"/>
  <c r="P293" i="123"/>
  <c r="O293" i="123"/>
  <c r="D32" i="120"/>
  <c r="D31" i="120"/>
  <c r="D30" i="120"/>
  <c r="B10" i="121"/>
  <c r="F42" i="130"/>
  <c r="F144" i="131" s="1"/>
  <c r="G42" i="130"/>
  <c r="F159" i="131" s="1"/>
  <c r="H42" i="130"/>
  <c r="F174" i="131" s="1"/>
  <c r="I42" i="130"/>
  <c r="F189" i="131" s="1"/>
  <c r="F44" i="130"/>
  <c r="F145" i="131" s="1"/>
  <c r="G44" i="130"/>
  <c r="F160" i="131" s="1"/>
  <c r="H44" i="130"/>
  <c r="F175" i="131" s="1"/>
  <c r="I44" i="130"/>
  <c r="F190" i="131" s="1"/>
  <c r="F34" i="130"/>
  <c r="G34" i="130"/>
  <c r="H34" i="130"/>
  <c r="I34" i="130"/>
  <c r="F35" i="130"/>
  <c r="F136" i="131" s="1"/>
  <c r="G35" i="130"/>
  <c r="F151" i="131" s="1"/>
  <c r="H35" i="130"/>
  <c r="F166" i="131" s="1"/>
  <c r="I35" i="130"/>
  <c r="F181" i="131" s="1"/>
  <c r="F36" i="130"/>
  <c r="F139" i="131" s="1"/>
  <c r="G36" i="130"/>
  <c r="F154" i="131" s="1"/>
  <c r="H36" i="130"/>
  <c r="F169" i="131" s="1"/>
  <c r="I36" i="130"/>
  <c r="F184" i="131" s="1"/>
  <c r="F37" i="130"/>
  <c r="F140" i="131" s="1"/>
  <c r="G37" i="130"/>
  <c r="F155" i="131" s="1"/>
  <c r="H37" i="130"/>
  <c r="F170" i="131" s="1"/>
  <c r="I37" i="130"/>
  <c r="F185" i="131" s="1"/>
  <c r="E46" i="130"/>
  <c r="E44" i="130"/>
  <c r="F130" i="131" s="1"/>
  <c r="E42" i="130"/>
  <c r="F129" i="131" s="1"/>
  <c r="E37" i="130"/>
  <c r="F125" i="131" s="1"/>
  <c r="E36" i="130"/>
  <c r="F124" i="131" s="1"/>
  <c r="E35" i="130"/>
  <c r="F121" i="131" s="1"/>
  <c r="E34" i="130"/>
  <c r="D12" i="124"/>
  <c r="B36" i="130"/>
  <c r="B81" i="125"/>
  <c r="B29" i="125"/>
  <c r="L31" i="125"/>
  <c r="K31" i="125"/>
  <c r="J31" i="125"/>
  <c r="I31" i="125"/>
  <c r="H31" i="125"/>
  <c r="E31" i="125"/>
  <c r="E30" i="125"/>
  <c r="E29" i="125"/>
  <c r="P282" i="123"/>
  <c r="O282" i="123"/>
  <c r="P267" i="123"/>
  <c r="O267" i="123"/>
  <c r="B267" i="123" l="1"/>
  <c r="B282" i="123"/>
  <c r="B287" i="123" s="1"/>
  <c r="O310" i="123"/>
  <c r="I33" i="130" l="1"/>
  <c r="H33" i="130"/>
  <c r="E38" i="130" l="1"/>
  <c r="B17" i="130"/>
  <c r="B6" i="122"/>
  <c r="B6" i="121"/>
  <c r="D38" i="120"/>
  <c r="D37" i="120"/>
  <c r="O62" i="121"/>
  <c r="B240" i="123"/>
  <c r="O314" i="123"/>
  <c r="F141" i="131" l="1"/>
  <c r="F186" i="131"/>
  <c r="F126" i="131"/>
  <c r="F171" i="131"/>
  <c r="F156" i="131"/>
  <c r="B46" i="130"/>
  <c r="E40" i="125"/>
  <c r="E39" i="125"/>
  <c r="E38" i="125"/>
  <c r="E37" i="125"/>
  <c r="E36" i="125"/>
  <c r="E35" i="125"/>
  <c r="D79" i="120" l="1"/>
  <c r="D78" i="120"/>
  <c r="D77" i="120"/>
  <c r="D76" i="120"/>
  <c r="D75" i="120"/>
  <c r="D74" i="120"/>
  <c r="D73" i="120"/>
  <c r="D71" i="120"/>
  <c r="D70" i="120"/>
  <c r="D69" i="120"/>
  <c r="D68" i="120"/>
  <c r="D66" i="120"/>
  <c r="D65" i="120"/>
  <c r="D64" i="120"/>
  <c r="D63" i="120"/>
  <c r="B299" i="123"/>
  <c r="D61" i="120"/>
  <c r="D59" i="120"/>
  <c r="D58" i="120"/>
  <c r="C60" i="120"/>
  <c r="B60" i="120"/>
  <c r="D56" i="120"/>
  <c r="D55" i="120"/>
  <c r="D54" i="120"/>
  <c r="D53" i="120"/>
  <c r="D52" i="120"/>
  <c r="D50" i="120"/>
  <c r="D49" i="120"/>
  <c r="D48" i="120"/>
  <c r="D46" i="120"/>
  <c r="D45" i="120"/>
  <c r="D44" i="120"/>
  <c r="D43" i="120"/>
  <c r="B314" i="123"/>
  <c r="B301" i="123"/>
  <c r="B302" i="123"/>
  <c r="B303" i="123"/>
  <c r="B304" i="123"/>
  <c r="B305" i="123"/>
  <c r="B306" i="123"/>
  <c r="B307" i="123"/>
  <c r="B308" i="123"/>
  <c r="B309" i="123"/>
  <c r="B312" i="123"/>
  <c r="B298" i="123"/>
  <c r="B297" i="123"/>
  <c r="P310" i="123"/>
  <c r="B310" i="123" s="1"/>
  <c r="B300" i="123"/>
  <c r="D264" i="123"/>
  <c r="D185" i="125"/>
  <c r="B83" i="125"/>
  <c r="B82" i="125"/>
  <c r="B80" i="125"/>
  <c r="B44" i="130"/>
  <c r="B38" i="130"/>
  <c r="B37" i="130"/>
  <c r="B35" i="130"/>
  <c r="B28" i="130"/>
  <c r="B9" i="130"/>
  <c r="D60" i="120" l="1"/>
  <c r="B32" i="125"/>
  <c r="B26" i="125"/>
  <c r="B15" i="125"/>
  <c r="B2" i="125"/>
  <c r="B2" i="129" s="1"/>
  <c r="D41" i="120"/>
  <c r="D40" i="120"/>
  <c r="B19" i="122" l="1"/>
  <c r="B8" i="122"/>
  <c r="B125" i="121"/>
  <c r="B107" i="121"/>
  <c r="B85" i="121"/>
  <c r="B79" i="121"/>
  <c r="B73" i="121"/>
  <c r="B60" i="121"/>
  <c r="B25" i="121"/>
  <c r="B5" i="121" l="1"/>
  <c r="P62" i="121" l="1"/>
  <c r="P250" i="125"/>
  <c r="O250" i="125"/>
  <c r="B229" i="123"/>
  <c r="B64" i="121"/>
  <c r="B69" i="121" s="1"/>
  <c r="E34" i="125"/>
  <c r="E33" i="125"/>
  <c r="E32" i="125"/>
  <c r="E27" i="125"/>
  <c r="E24" i="125"/>
  <c r="B62" i="121" l="1"/>
  <c r="P13" i="130"/>
  <c r="O13" i="130"/>
  <c r="P320" i="123" l="1"/>
  <c r="O320" i="123"/>
  <c r="D25" i="121" l="1"/>
  <c r="D73" i="121"/>
  <c r="D79" i="121"/>
  <c r="D125" i="121"/>
  <c r="D134" i="121"/>
  <c r="L21" i="125"/>
  <c r="K21" i="125"/>
  <c r="K37" i="125" l="1"/>
  <c r="L37" i="125"/>
  <c r="K40" i="125"/>
  <c r="L40" i="125"/>
  <c r="K25" i="125"/>
  <c r="L25" i="125"/>
  <c r="K28" i="125"/>
  <c r="L28" i="125"/>
  <c r="K34" i="125"/>
  <c r="L34" i="125"/>
  <c r="B209" i="123" l="1"/>
  <c r="D20" i="122" l="1"/>
  <c r="B20" i="122"/>
  <c r="B13" i="125"/>
  <c r="B12" i="125"/>
  <c r="P138" i="123" l="1"/>
  <c r="P274" i="125"/>
  <c r="P48" i="125"/>
  <c r="O274" i="125"/>
  <c r="O48" i="125"/>
  <c r="O138" i="123"/>
  <c r="J40" i="125" l="1"/>
  <c r="I40" i="125"/>
  <c r="H40" i="125"/>
  <c r="J37" i="125"/>
  <c r="I37" i="125"/>
  <c r="H37" i="125"/>
  <c r="J34" i="125"/>
  <c r="I34" i="125"/>
  <c r="H34" i="125"/>
  <c r="J28" i="125"/>
  <c r="I28" i="125"/>
  <c r="H28" i="125"/>
  <c r="J25" i="125"/>
  <c r="I25" i="125"/>
  <c r="H25" i="125"/>
  <c r="B139" i="121" l="1"/>
  <c r="E139" i="121"/>
  <c r="J139" i="121"/>
  <c r="O334" i="123" l="1"/>
  <c r="D24" i="122"/>
  <c r="B24" i="122"/>
  <c r="B151" i="123" l="1"/>
  <c r="B274" i="125"/>
  <c r="P270" i="125"/>
  <c r="O270" i="125"/>
  <c r="D272" i="125"/>
  <c r="B272" i="125"/>
  <c r="B256" i="125"/>
  <c r="B250" i="125"/>
  <c r="B252" i="125"/>
  <c r="B239" i="125"/>
  <c r="B224" i="125"/>
  <c r="B211" i="125"/>
  <c r="B237" i="125" l="1"/>
  <c r="B270" i="125"/>
  <c r="B198" i="125"/>
  <c r="B185" i="125"/>
  <c r="B182" i="125"/>
  <c r="G77" i="125"/>
  <c r="E77" i="125"/>
  <c r="B284" i="123"/>
  <c r="B289" i="123" s="1"/>
  <c r="B271" i="123"/>
  <c r="B239" i="123"/>
  <c r="B142" i="125"/>
  <c r="B126" i="125"/>
  <c r="B74" i="125"/>
  <c r="B38" i="125"/>
  <c r="B35" i="125"/>
  <c r="B42" i="130" s="1"/>
  <c r="E28" i="125"/>
  <c r="E26" i="125"/>
  <c r="E25" i="125"/>
  <c r="E23" i="125"/>
  <c r="G50" i="125"/>
  <c r="C50" i="125"/>
  <c r="B78" i="125"/>
  <c r="B48" i="125"/>
  <c r="B164" i="125"/>
  <c r="B159" i="125"/>
  <c r="B156" i="125"/>
  <c r="B125" i="125"/>
  <c r="B124" i="125"/>
  <c r="B123" i="125"/>
  <c r="B122" i="125"/>
  <c r="B121" i="125"/>
  <c r="B120" i="125"/>
  <c r="B119" i="125"/>
  <c r="B118" i="125"/>
  <c r="B117" i="125"/>
  <c r="B116" i="125"/>
  <c r="B115" i="125"/>
  <c r="B114" i="125"/>
  <c r="B113" i="125"/>
  <c r="B111" i="125"/>
  <c r="B149" i="125"/>
  <c r="B141" i="125"/>
  <c r="B139" i="125"/>
  <c r="B137" i="125"/>
  <c r="B136" i="125"/>
  <c r="B135" i="125"/>
  <c r="B133" i="125"/>
  <c r="B107" i="125"/>
  <c r="B105" i="125"/>
  <c r="B89" i="125" l="1"/>
  <c r="H295" i="123"/>
  <c r="E295" i="123"/>
  <c r="B293" i="123"/>
  <c r="B296" i="123"/>
  <c r="F224" i="123"/>
  <c r="B238" i="123"/>
  <c r="B237" i="123"/>
  <c r="B236" i="123"/>
  <c r="B235" i="123"/>
  <c r="B234" i="123"/>
  <c r="B233" i="123"/>
  <c r="B232" i="123"/>
  <c r="B231" i="123"/>
  <c r="B230" i="123"/>
  <c r="B228" i="123"/>
  <c r="B227" i="123"/>
  <c r="B226" i="123"/>
  <c r="B225" i="123"/>
  <c r="B222" i="123"/>
  <c r="B248" i="123"/>
  <c r="B285" i="123"/>
  <c r="B280" i="123"/>
  <c r="B278" i="123"/>
  <c r="B279" i="123"/>
  <c r="J277" i="123"/>
  <c r="P281" i="123"/>
  <c r="P283" i="123"/>
  <c r="O281" i="123"/>
  <c r="O283" i="123"/>
  <c r="H277" i="123"/>
  <c r="F277" i="123"/>
  <c r="B275" i="123"/>
  <c r="E264" i="123"/>
  <c r="P265" i="123"/>
  <c r="P269" i="123"/>
  <c r="O265" i="123"/>
  <c r="O269" i="123"/>
  <c r="K78" i="123"/>
  <c r="I78" i="123"/>
  <c r="F78" i="123"/>
  <c r="C78" i="123"/>
  <c r="B74" i="123"/>
  <c r="B196" i="123"/>
  <c r="B164" i="123"/>
  <c r="B269" i="123" l="1"/>
  <c r="B265" i="123"/>
  <c r="B283" i="123"/>
  <c r="B288" i="123" s="1"/>
  <c r="B281" i="123"/>
  <c r="B286" i="123" s="1"/>
  <c r="B66" i="123" l="1"/>
  <c r="B61" i="123"/>
  <c r="B56" i="123"/>
  <c r="B54" i="123"/>
  <c r="B6" i="130" l="1"/>
  <c r="B6" i="125"/>
  <c r="B6" i="129"/>
  <c r="B6" i="124"/>
  <c r="B6" i="123"/>
  <c r="B17" i="123"/>
  <c r="B15" i="123"/>
  <c r="E33" i="130" l="1"/>
  <c r="B30" i="130"/>
  <c r="B15" i="130"/>
  <c r="I14" i="130"/>
  <c r="G14" i="130"/>
  <c r="F14" i="130"/>
  <c r="E14" i="130"/>
  <c r="D14" i="130"/>
  <c r="B14" i="130"/>
  <c r="B12" i="130"/>
  <c r="B8" i="130"/>
  <c r="B10" i="129"/>
  <c r="B8" i="129"/>
  <c r="B92" i="125"/>
  <c r="H21" i="125"/>
  <c r="B18" i="125"/>
  <c r="P10" i="125"/>
  <c r="B10" i="125" s="1"/>
  <c r="B13" i="124"/>
  <c r="B10" i="124"/>
  <c r="B8" i="124"/>
  <c r="B2" i="124"/>
  <c r="B334" i="123"/>
  <c r="B320" i="123"/>
  <c r="B317" i="123"/>
  <c r="B244" i="123"/>
  <c r="B261" i="123"/>
  <c r="B183" i="123"/>
  <c r="B179" i="123"/>
  <c r="B138" i="123"/>
  <c r="B53" i="123"/>
  <c r="B50" i="123"/>
  <c r="J27" i="123"/>
  <c r="H27" i="123"/>
  <c r="F27" i="123"/>
  <c r="C27" i="123"/>
  <c r="B21" i="123"/>
  <c r="B12" i="123"/>
  <c r="B10" i="123"/>
  <c r="B9" i="123"/>
  <c r="B9" i="125" s="1"/>
  <c r="B8" i="123"/>
  <c r="B8" i="125" s="1"/>
  <c r="B15" i="122"/>
  <c r="B12" i="122"/>
  <c r="B10" i="122"/>
  <c r="L8" i="122"/>
  <c r="K8" i="122"/>
  <c r="J8" i="122"/>
  <c r="I8" i="122"/>
  <c r="H8" i="122"/>
  <c r="G8" i="122"/>
  <c r="F8" i="122"/>
  <c r="E8" i="122"/>
  <c r="D8" i="122"/>
  <c r="B4" i="122"/>
  <c r="J138" i="121"/>
  <c r="E138" i="121"/>
  <c r="B138" i="121"/>
  <c r="B136" i="121"/>
  <c r="L134" i="121"/>
  <c r="K134" i="121"/>
  <c r="J134" i="121"/>
  <c r="I134" i="121"/>
  <c r="H134" i="121"/>
  <c r="G134" i="121"/>
  <c r="F134" i="121"/>
  <c r="E134" i="121"/>
  <c r="B129" i="121"/>
  <c r="B131" i="121"/>
  <c r="B128" i="121"/>
  <c r="B127" i="121"/>
  <c r="L125" i="121"/>
  <c r="K125" i="121"/>
  <c r="J125" i="121"/>
  <c r="I125" i="121"/>
  <c r="H125" i="121"/>
  <c r="G125" i="121"/>
  <c r="F125" i="121"/>
  <c r="E125" i="121"/>
  <c r="B122" i="121"/>
  <c r="B117" i="121"/>
  <c r="B115" i="121"/>
  <c r="B113" i="121"/>
  <c r="B111" i="121"/>
  <c r="B109" i="121"/>
  <c r="B95" i="121"/>
  <c r="B94" i="121"/>
  <c r="B91" i="121"/>
  <c r="B89" i="121"/>
  <c r="B87" i="121"/>
  <c r="B81" i="121"/>
  <c r="L79" i="121"/>
  <c r="K79" i="121"/>
  <c r="J79" i="121"/>
  <c r="I79" i="121"/>
  <c r="H79" i="121"/>
  <c r="G79" i="121"/>
  <c r="F79" i="121"/>
  <c r="E79" i="121"/>
  <c r="P75" i="121"/>
  <c r="O75" i="121"/>
  <c r="D75" i="121" s="1"/>
  <c r="L73" i="121"/>
  <c r="K73" i="121"/>
  <c r="J73" i="121"/>
  <c r="I73" i="121"/>
  <c r="H73" i="121"/>
  <c r="G73" i="121"/>
  <c r="F73" i="121"/>
  <c r="E73" i="121"/>
  <c r="P29" i="121"/>
  <c r="O29" i="121"/>
  <c r="C29" i="121" s="1"/>
  <c r="B27" i="121"/>
  <c r="L25" i="121"/>
  <c r="K25" i="121"/>
  <c r="J25" i="121"/>
  <c r="I25" i="121"/>
  <c r="H25" i="121"/>
  <c r="G25" i="121"/>
  <c r="F25" i="121"/>
  <c r="E25" i="121"/>
  <c r="B5" i="122"/>
  <c r="B5" i="130" l="1"/>
  <c r="B5" i="125"/>
  <c r="B5" i="123"/>
  <c r="B5" i="129"/>
  <c r="B5" i="124"/>
  <c r="B4" i="130"/>
  <c r="B4" i="125"/>
  <c r="B4" i="123"/>
  <c r="B4" i="129"/>
  <c r="B4" i="124"/>
  <c r="B13" i="130"/>
  <c r="I21" i="125"/>
  <c r="J21" i="125" s="1"/>
  <c r="D15" i="130"/>
  <c r="I15" i="130"/>
  <c r="G15" i="130"/>
  <c r="F15" i="130"/>
  <c r="E15" i="130"/>
  <c r="F33" i="130"/>
  <c r="G33" i="1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2914F50-AC2E-4699-A6EF-83195317B3AC}">
      <text>
        <r>
          <rPr>
            <sz val="9"/>
            <color indexed="81"/>
            <rFont val="Tahoma"/>
            <family val="2"/>
          </rPr>
          <t>If there is more than one type (i.e. dumping for China, dumping &amp; subsidizing for Korea), you must manually modify the Intro paragraph.</t>
        </r>
      </text>
    </comment>
    <comment ref="A17" authorId="0" shapeId="0" xr:uid="{E0C83840-40A1-434C-A128-3597908CF931}">
      <text>
        <r>
          <rPr>
            <b/>
            <sz val="9"/>
            <color indexed="81"/>
            <rFont val="Tahoma"/>
            <family val="2"/>
          </rPr>
          <t>Link to specific CBSA SOR or MIF page</t>
        </r>
      </text>
    </comment>
  </commentList>
</comments>
</file>

<file path=xl/sharedStrings.xml><?xml version="1.0" encoding="utf-8"?>
<sst xmlns="http://schemas.openxmlformats.org/spreadsheetml/2006/main" count="1123" uniqueCount="651">
  <si>
    <t>Date</t>
  </si>
  <si>
    <t>Telephone</t>
  </si>
  <si>
    <t>CERTIFICATION</t>
  </si>
  <si>
    <t>ATTESTATION</t>
  </si>
  <si>
    <t>Téléphone</t>
  </si>
  <si>
    <t>E-mail Address</t>
  </si>
  <si>
    <t>Adresse de l'entreprise</t>
  </si>
  <si>
    <t>Adresse du site Web</t>
  </si>
  <si>
    <t>TRANSMISSION DU QUESTIONNAIRE REMPLI</t>
  </si>
  <si>
    <t>Question 1</t>
  </si>
  <si>
    <t>Question 3</t>
  </si>
  <si>
    <t>Question 2</t>
  </si>
  <si>
    <t>Question 6</t>
  </si>
  <si>
    <t>Question 7</t>
  </si>
  <si>
    <t>Canada</t>
  </si>
  <si>
    <t>Firm Address</t>
  </si>
  <si>
    <t>Always</t>
  </si>
  <si>
    <t>Usually</t>
  </si>
  <si>
    <t>Sometimes</t>
  </si>
  <si>
    <t>Never</t>
  </si>
  <si>
    <t>Toujours</t>
  </si>
  <si>
    <t>Généralement</t>
  </si>
  <si>
    <t>Parfois</t>
  </si>
  <si>
    <t>Jamais</t>
  </si>
  <si>
    <t>De 0 à 5 %</t>
  </si>
  <si>
    <t>De 6 à 10 %</t>
  </si>
  <si>
    <t>De 11 à 15 %</t>
  </si>
  <si>
    <t>De 16 à 20 %</t>
  </si>
  <si>
    <t>De 21 à 25 %</t>
  </si>
  <si>
    <t>Plus de 25 %</t>
  </si>
  <si>
    <t>0 to 5%</t>
  </si>
  <si>
    <t>6 to 10%</t>
  </si>
  <si>
    <t>11 to 15%</t>
  </si>
  <si>
    <t>16 to 20%</t>
  </si>
  <si>
    <t>21 to 25%</t>
  </si>
  <si>
    <t>More than 25%</t>
  </si>
  <si>
    <t>Somewhat Important</t>
  </si>
  <si>
    <t>Not Important</t>
  </si>
  <si>
    <t>Très Important</t>
  </si>
  <si>
    <t>Assez important</t>
  </si>
  <si>
    <t>Pas important</t>
  </si>
  <si>
    <t>PUBLIC COMMENTS</t>
  </si>
  <si>
    <t>Plus de 3</t>
  </si>
  <si>
    <t>More than 3</t>
  </si>
  <si>
    <t>Request for quotations</t>
  </si>
  <si>
    <t>Competitive bidding</t>
  </si>
  <si>
    <t>Negotiation with an established supplier based on market intelligence on prices</t>
  </si>
  <si>
    <t>Negotiation with an established supplier based on unsolicited bids received</t>
  </si>
  <si>
    <t>Published list prices</t>
  </si>
  <si>
    <t>Demande de soumissions</t>
  </si>
  <si>
    <t>Appel d'offres</t>
  </si>
  <si>
    <t>Négociation avec un fournisseur connu à la lumière d'information sur les prix du marché</t>
  </si>
  <si>
    <t>Négociation avec un fournisseur connu à la suite de soumissions non sollicitées</t>
  </si>
  <si>
    <t>Prix publiés</t>
  </si>
  <si>
    <t>Range of product line</t>
  </si>
  <si>
    <t>Geographic location of supplier</t>
  </si>
  <si>
    <t>Long-term supply relationship</t>
  </si>
  <si>
    <t>Qualité du produit</t>
  </si>
  <si>
    <t>Gamme de produits</t>
  </si>
  <si>
    <t>Délais et modalités de livraison</t>
  </si>
  <si>
    <t>Emplacement géographique du fournisseur</t>
  </si>
  <si>
    <t>Credit arrangements</t>
  </si>
  <si>
    <t>Accords de crédit</t>
  </si>
  <si>
    <t>Le prix ne sera jamais le facteur principal</t>
  </si>
  <si>
    <t>Price would never be the primary factor</t>
  </si>
  <si>
    <t>United States</t>
  </si>
  <si>
    <t>États-Unis</t>
  </si>
  <si>
    <t>Product quality</t>
  </si>
  <si>
    <t>Availability of proprietary specifications</t>
  </si>
  <si>
    <t>Delivery cost</t>
  </si>
  <si>
    <t>Delivery time and terms</t>
  </si>
  <si>
    <t>Availability of on-hand inventory</t>
  </si>
  <si>
    <t>%</t>
  </si>
  <si>
    <t>Firm Name</t>
  </si>
  <si>
    <t>Role in the Industry</t>
  </si>
  <si>
    <t>Product meets technical specifications</t>
  </si>
  <si>
    <t>Lowest net price (after discounts, promotions, etc.)</t>
  </si>
  <si>
    <t>Minimum quantity requirement</t>
  </si>
  <si>
    <t>Produit satisfait aux spécifications techniques</t>
  </si>
  <si>
    <t>Disponibilité de spécifications protégées</t>
  </si>
  <si>
    <t xml:space="preserve">Prix net le plus bas (après escomptes, promotions, etc.) </t>
  </si>
  <si>
    <t>Frais de livraison</t>
  </si>
  <si>
    <t>Fiabilité du fournisseur</t>
  </si>
  <si>
    <t>Exigence de quantité minimale</t>
  </si>
  <si>
    <t>Disponibilité du stock</t>
  </si>
  <si>
    <t>Service après-vente ou garanties</t>
  </si>
  <si>
    <t>Rôle dans l'industrie</t>
  </si>
  <si>
    <t>Reliability of supplier</t>
  </si>
  <si>
    <t>CONFIRMATION DES DONNÉES DÉCLARÉES</t>
  </si>
  <si>
    <t>COMMENTAIRES PUBLICS</t>
  </si>
  <si>
    <t>Website Address</t>
  </si>
  <si>
    <t>Provide the names and addresses of other locations, facilities, and outlets in Canada on behalf of which your company is responding.</t>
  </si>
  <si>
    <t>Name of Authorized Official</t>
  </si>
  <si>
    <t>Title of Authorized Official</t>
  </si>
  <si>
    <t>Nom du représentant autorisé</t>
  </si>
  <si>
    <t>Titre du représentant autorisé</t>
  </si>
  <si>
    <t>Veuillez retourner le questionnaire rempli en utilisant l’une des options suivantes :</t>
  </si>
  <si>
    <t>Adresse de courrier électronique</t>
  </si>
  <si>
    <t>I understand that checking this box constitutes my legally binding signature.</t>
  </si>
  <si>
    <t>Je comprends que le fait de cocher cette case constitue ma signature juridiquement contraignante.</t>
  </si>
  <si>
    <t>Distributor</t>
  </si>
  <si>
    <t xml:space="preserve">Primary Industry 1 </t>
  </si>
  <si>
    <t>Segment de marché 1</t>
  </si>
  <si>
    <t>Segment de marché 2</t>
  </si>
  <si>
    <t>Segment de marché 3</t>
  </si>
  <si>
    <t xml:space="preserve">What is the typical delivery time for the goods, from the day on which an order is placed to the day of arrival at your facility? </t>
  </si>
  <si>
    <t>Quel est le délai de livraison typique pour les marchandises, soit du moment où une commande est passée à la date de livraison à votre établissement?</t>
  </si>
  <si>
    <t>Question 15</t>
  </si>
  <si>
    <t>Question 16</t>
  </si>
  <si>
    <t>Reasonable alternative product</t>
  </si>
  <si>
    <t>Restrictions or limitations</t>
  </si>
  <si>
    <t>Produit substitut raisonnable</t>
  </si>
  <si>
    <t>Type of product bought by your firm</t>
  </si>
  <si>
    <t>Type de produit acheté par votre entreprise</t>
  </si>
  <si>
    <t>Avec combien de fournisseurs votre entreprise communique-t-elle, généralement, avant de décider d’acheter des marchandises?</t>
  </si>
  <si>
    <t>Question 17</t>
  </si>
  <si>
    <t>Question 18</t>
  </si>
  <si>
    <t>PUBLIC</t>
  </si>
  <si>
    <t>QUESTIONNAIRE DUE DATE</t>
  </si>
  <si>
    <t>DATE D'ÉCHÉANCE DU QUESTIONNAIRE</t>
  </si>
  <si>
    <t>SUBMITTING THE QUESTIONNAIRE RESPONSE</t>
  </si>
  <si>
    <t>FIRM INFORMATION</t>
  </si>
  <si>
    <t>RENSEIGNEMENTS SUR L’ENTREPRISE</t>
  </si>
  <si>
    <t>Dénomination sociale 
(En français et en anglais, le cas échéant)</t>
  </si>
  <si>
    <t>Fournissez les noms et adresses des autres emplacements, installations et points de vente au Canada au nom de laquelle votre entreprise répond. </t>
  </si>
  <si>
    <t>Distributeur</t>
  </si>
  <si>
    <t xml:space="preserve">Dénomination sociale de l'entreprise </t>
  </si>
  <si>
    <t>Question 14</t>
  </si>
  <si>
    <t>If "Never", provide details.</t>
  </si>
  <si>
    <t>Si "Jamais", donnez plus de détails.</t>
  </si>
  <si>
    <t>Indicate whether the factors identified in the table below are very important, somewhat important or not important when choosing a supplier of the goods.</t>
  </si>
  <si>
    <t>Indiquez si les facteurs identifiés dans le tableau ci-dessous sont très importants, assez importants ou pas importants lors du choix d’un fournisseur des marchandises.</t>
  </si>
  <si>
    <t>Should your firm wish to add any comments related to its responses, submit them here. Be sure to indicate the question number being commented on.</t>
  </si>
  <si>
    <t>Role in Canadian Market</t>
  </si>
  <si>
    <t>Rôle dans le marché canadien</t>
  </si>
  <si>
    <t>If the country of origin of the price leader is unknown, indicate the name of the company that tends to be the price leader.</t>
  </si>
  <si>
    <t xml:space="preserve">Describe the general nature of your firm's term contracts for the goods. What provisions are generally included in these term contracts to allow for price changes during the period of the contract? </t>
  </si>
  <si>
    <t>Y a-t-il un facteur saisonnier dans les achats de marchandises par votre entreprise? Dans l'affirmative, expliquez comment le volume des achats de votre entreprise varie tout au long de l'année.</t>
  </si>
  <si>
    <t>PROTECTED COMMENTS</t>
  </si>
  <si>
    <t>CONFIRMATION OF REPORTED DATA</t>
  </si>
  <si>
    <t>Confirm that all information is reported on a calendar-year basis.</t>
  </si>
  <si>
    <t>Confirmez que tous les renseignements déclarés le sont selon l’année civile.</t>
  </si>
  <si>
    <t>Restrictions ou contraintes</t>
  </si>
  <si>
    <t>Quel serait le pourcentage de diminution minimum du prix requis pour rendre ce produit substitut concurrentiel, étant donné les prix actuels sur le marché?</t>
  </si>
  <si>
    <t>Given current market prices, what is the minimum percentage decrease in the price of the alternative product to make it competitive?</t>
  </si>
  <si>
    <t>Once the goods meet required specifications, how often does the lowest net price offered for the goods win a contract or a sale?</t>
  </si>
  <si>
    <t>Other sources include</t>
  </si>
  <si>
    <t>Are the goods produced in Canada and the goods imported from the countries listed below physically (or functionally) interchangeable for the same intended purposes or applications?</t>
  </si>
  <si>
    <t>Variable</t>
  </si>
  <si>
    <t>English</t>
  </si>
  <si>
    <t>French</t>
  </si>
  <si>
    <t>Data Validation comments</t>
  </si>
  <si>
    <t>Case Number</t>
  </si>
  <si>
    <t>The Goods</t>
  </si>
  <si>
    <t>Due Date</t>
  </si>
  <si>
    <t>Trade Level 1 (plural)</t>
  </si>
  <si>
    <t>Product Defn</t>
  </si>
  <si>
    <t>HS Code defn change date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</si>
  <si>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</si>
  <si>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</si>
  <si>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</si>
  <si>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</si>
  <si>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</si>
  <si>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</si>
  <si>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</si>
  <si>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</si>
  <si>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</si>
  <si>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</si>
  <si>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</si>
  <si>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</si>
  <si>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</si>
  <si>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</si>
  <si>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</si>
  <si>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General Firm Information</t>
  </si>
  <si>
    <t>Informations générales sur l'entreprise</t>
  </si>
  <si>
    <t>Market Characteristics of the Goods</t>
  </si>
  <si>
    <t>Caractéristiques du marché des marchandises</t>
  </si>
  <si>
    <t>Markets</t>
  </si>
  <si>
    <t>Marchés</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</si>
  <si>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</si>
  <si>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</si>
  <si>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</si>
  <si>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</si>
  <si>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</si>
  <si>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</si>
  <si>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</si>
  <si>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</si>
  <si>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</si>
  <si>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</si>
  <si>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</si>
  <si>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</si>
  <si>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</si>
  <si>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Trade level</t>
  </si>
  <si>
    <t>Niveau commercial</t>
  </si>
  <si>
    <t>References to "the goods" in this questionnaire refer to:</t>
  </si>
  <si>
    <t>Les références aux « marchandises » dans ce questionnaire font référence à :</t>
  </si>
  <si>
    <t>Primary Industry 2</t>
  </si>
  <si>
    <t>Primary Industry 3</t>
  </si>
  <si>
    <t>Type</t>
  </si>
  <si>
    <t>Provide details.</t>
  </si>
  <si>
    <t>Donnez plus de détails.</t>
  </si>
  <si>
    <t>Provide details concerning products related to the goods that Canadian producers cannot provide but are offered by suppliers in countries other than Canada.</t>
  </si>
  <si>
    <t>Import Countries</t>
  </si>
  <si>
    <t>Unknown country of origin - Purchased from a domestic producer</t>
  </si>
  <si>
    <t>Unknown country of origin - Purchased from another source</t>
  </si>
  <si>
    <t>Do not know</t>
  </si>
  <si>
    <t>Je ne sais pas</t>
  </si>
  <si>
    <t>Minimum days</t>
  </si>
  <si>
    <t>Maximum days</t>
  </si>
  <si>
    <t>Purchases of domestically produced goods from domestic producers</t>
  </si>
  <si>
    <t>Achats de marchandises produites au pays auprès de producteurs nationaux</t>
  </si>
  <si>
    <t>Purchases of domestically produced goods from distributors</t>
  </si>
  <si>
    <t>Achats de marchandises produites au pays auprès de distributeurs</t>
  </si>
  <si>
    <t>Achats de marchandises importées auprès de distributeurs</t>
  </si>
  <si>
    <t>Purchases of imported goods from distributors</t>
  </si>
  <si>
    <t>Purchases of the goods where your firm is the importer of record for customs purposes</t>
  </si>
  <si>
    <t>If not, explain the differences.</t>
  </si>
  <si>
    <t>Les marchandises produites au Canada et les marchandises importées sont-elles vendues par l’entremise des mêmes circuits de distribution?</t>
  </si>
  <si>
    <t>Importance</t>
  </si>
  <si>
    <t>Comparable</t>
  </si>
  <si>
    <t>Not comparable - Advantage to Canada</t>
  </si>
  <si>
    <t>Non comparable - Avantage pour le Canada</t>
  </si>
  <si>
    <t>If not comparable, explain why.</t>
  </si>
  <si>
    <t>Si ce n’est pas comparable, expliquez pourquoi.</t>
  </si>
  <si>
    <t>Purchasing decisions</t>
  </si>
  <si>
    <t>Décisions d'achat</t>
  </si>
  <si>
    <t>Identify any requirements that must be met or taken into account before your firm decides it needs to purchase the goods.</t>
  </si>
  <si>
    <t>Identifiez toutes les exigences qui doivent être remplies ou prises en compte avant que votre entreprise décide qu'elle doit acheter les marchandises.</t>
  </si>
  <si>
    <t>Number of suppliers</t>
  </si>
  <si>
    <t>Nombre de fournisseurs</t>
  </si>
  <si>
    <t>Autres fournisseurs incluent</t>
  </si>
  <si>
    <t>Other methods include</t>
  </si>
  <si>
    <t>Aside from price, what factors does your firm take into account when making its purchasing decision?</t>
  </si>
  <si>
    <t>Outre le prix, quels facteurs votre entreprise prend-elle en compte lors de sa décision d’achat ?</t>
  </si>
  <si>
    <t>Other factors include</t>
  </si>
  <si>
    <t>Autres facteurs incluent</t>
  </si>
  <si>
    <t>What are the usual methods of establishing a transaction price?</t>
  </si>
  <si>
    <t>Country of origin unknown</t>
  </si>
  <si>
    <t>Producer</t>
  </si>
  <si>
    <t>Producteur</t>
  </si>
  <si>
    <t>months</t>
  </si>
  <si>
    <t>Time required</t>
  </si>
  <si>
    <t>Temps requis</t>
  </si>
  <si>
    <t xml:space="preserve"> en mois</t>
  </si>
  <si>
    <t>Term contracts</t>
  </si>
  <si>
    <t>Contrats à terme</t>
  </si>
  <si>
    <t>Time period</t>
  </si>
  <si>
    <t>Période</t>
  </si>
  <si>
    <t>Question 4</t>
  </si>
  <si>
    <t>Question 5</t>
  </si>
  <si>
    <t>Question 8</t>
  </si>
  <si>
    <t>Question 9</t>
  </si>
  <si>
    <t>Question 10</t>
  </si>
  <si>
    <t>Question 11</t>
  </si>
  <si>
    <t>Question 12</t>
  </si>
  <si>
    <t>Question 13</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</si>
  <si>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</si>
  <si>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</si>
  <si>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</si>
  <si>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</si>
  <si>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Select Yes or No</t>
  </si>
  <si>
    <t>Sélectionnez oui ou non</t>
  </si>
  <si>
    <t>Expliquez les changements que vous prévoyez voir sur le marché canadien et sur d’autres marchés mondiaux pour les marchandises au cours des deux prochaines années en ce qui concerne la demande, les ventes, les prix, et les volumes d'importations des marchandises.</t>
  </si>
  <si>
    <t>Other countries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</si>
  <si>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</si>
  <si>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</si>
  <si>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</si>
  <si>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</si>
  <si>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</si>
  <si>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</si>
  <si>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</si>
  <si>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Nature of association</t>
  </si>
  <si>
    <t>What goods, either domestically produced or imported, do you view as reasonable alternatives to the goods that your firm buys? Specify any restrictions or limitations to the use of these alternative products (e.g., quality, relative cost).</t>
  </si>
  <si>
    <t xml:space="preserve">Is there a seasonality factor to your firm's purchases of the goods? If so, explain how the volume of your firm’s purchases varies throughout the year. </t>
  </si>
  <si>
    <t>Explain whether your firm, or your firm's customers, are willing to pay a price premium for the goods if produced in Canada and identify the amount of that premium?</t>
  </si>
  <si>
    <t>After-sale service or warranties</t>
  </si>
  <si>
    <t>Sinon, expliquez les différences.</t>
  </si>
  <si>
    <t>Very important</t>
  </si>
  <si>
    <t>Si votre entreprise désire ajouter des commentaires concernant vos réponses, vous les inscrivez ici. Indiquez à quelle question se rapportent vos commentaires.</t>
  </si>
  <si>
    <t xml:space="preserve">Indicate the approximate volume and value of your firm’s purchases of the goods produced in the following countries. In the case where the country of origin is unknown, provide approximate volume and value of your firm’s purchases of the goods made from domestic producers or another source. </t>
  </si>
  <si>
    <t>How many suppliers generally does your firm contact before deciding to purchase the goods?</t>
  </si>
  <si>
    <t>Pays d’origine inconnue - Achats auprès d'un producteur national</t>
  </si>
  <si>
    <t>Pays d’origine inconnue - Achats auprès d'un autre fournisseur</t>
  </si>
  <si>
    <t>Pays d'origine inconnue</t>
  </si>
  <si>
    <t>Quelles sont les méthodes habituelles pour établir le prix d'une transaction?</t>
  </si>
  <si>
    <t>Une fois que les marchandises satisfont aux spécifications exigées, à quelle fréquence le prix net le plus bas offert pour les marchandises décroche un contrat ou une vente?</t>
  </si>
  <si>
    <t>Si le pays d’origine du fabricant offrant le prix le plus compétitif est inconnu, indiquez le nom de l’entreprise qui tend à dominer le marché en matière de prix.</t>
  </si>
  <si>
    <t>Au cours des 12 derniers mois, indiquez si votre entreprise a été contactée par des producteurs ou des distributeurs pour proposer la vente des marchandises. Si tel est le cas, indiquez le pays d'origine des marchandises proposées.</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</si>
  <si>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</si>
  <si>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</si>
  <si>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</si>
  <si>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</si>
  <si>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</si>
  <si>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</si>
  <si>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Other countries include:</t>
  </si>
  <si>
    <t>Autres pays incluent :</t>
  </si>
  <si>
    <t>Other factors where Canada has the advantage include:</t>
  </si>
  <si>
    <t>Autres facteurs où le Canada a l'avantage incluent :</t>
  </si>
  <si>
    <t>Net delivered purchase value (laid-in cost)</t>
  </si>
  <si>
    <t>For the questions in this tab, note the following:</t>
  </si>
  <si>
    <t>Pour les questions de cet onglet, notez ce qui suit :</t>
  </si>
  <si>
    <t>Do commercial or structural quality goods differ in price? If so, please explain.</t>
  </si>
  <si>
    <t>Les marchandises de qualité commerciale ou de construction ont-elles des prix qui diffèrent? Si oui, veuillez expliquer.</t>
  </si>
  <si>
    <t>Unknown country of origin - Purchased from another source (list below)</t>
  </si>
  <si>
    <t>Pays d’origine inconnue - Achats auprès d'un autre fournisseur (énumérer ci-dessous)</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</si>
  <si>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</si>
  <si>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</si>
  <si>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Int period 1</t>
  </si>
  <si>
    <t>Int period 2</t>
  </si>
  <si>
    <t>Comparability</t>
  </si>
  <si>
    <t>Comparabilité</t>
  </si>
  <si>
    <t>In the last 12 months, indicate if your firm has been contacted by producers or distributors with offers to sell the goods. If so, indicate the country of origin of the goods being offered.</t>
  </si>
  <si>
    <t>In the Canadian market for the goods, which of the following countries tends to be the price leader?</t>
  </si>
  <si>
    <t>Trade Level 2 (plural)</t>
  </si>
  <si>
    <t>HS Codes</t>
  </si>
  <si>
    <t>HS Codes prior to change</t>
  </si>
  <si>
    <t>Date of change</t>
  </si>
  <si>
    <t>First Year of POI</t>
  </si>
  <si>
    <t>Last Day of POI</t>
  </si>
  <si>
    <t>Last Year of POI</t>
  </si>
  <si>
    <t>• Report all values in Canadian dollars.</t>
  </si>
  <si>
    <t>• Déclarez toutes les valeurs en dollars canadiens.</t>
  </si>
  <si>
    <t>Les marchandises produites au Canada et les marchandises importées des pays énumérés ci-dessous sont-elles physiquement (ou fonctionnellement) interchangeables pour les mêmes types d'utilisations ou d'applications?</t>
  </si>
  <si>
    <t>Autres méthodes incluent</t>
  </si>
  <si>
    <t>Note : L’information publique/non confidentielle dans ce tableau est générée automatiquement à partir de l’information fournie sous l'onglet « Pro ». Par conséquent, toute modification à apporter à ce résumé public/non confidentiel doit être faite sous l'onglet « Pro ».</t>
  </si>
  <si>
    <t>Note: Public/non-confidential information in this table is automatically generated from the information provided in the "Pro" tab. Any changes to this public summary must therefore be made in the "Pro" tab.</t>
  </si>
  <si>
    <t>Assuming the necessary baseline quality and physical specifications are met, how much lower (in percentage) must the price be for it to become the main factor overriding all other factors, in your firm's purchasing decision?</t>
  </si>
  <si>
    <t>Assuming the necessary baseline quality and physical specifications are met, how much of a price difference (in percentage) would make price the most important factor in your purchasing decision?</t>
  </si>
  <si>
    <t>En supposant que les conditions concernant la qualité de base nécessaire et les caractéristiques physiques sont remplies, quelle différence de prix (en pourcentage) ferait du prix le facteur principal dans votre décision d'achat?</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</si>
  <si>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</si>
  <si>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</si>
  <si>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</si>
  <si>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</si>
  <si>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</si>
  <si>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Additional Product Info</t>
  </si>
  <si>
    <t>Unit of measure (plural)</t>
  </si>
  <si>
    <t>Unit of measure (singular)</t>
  </si>
  <si>
    <t>US</t>
  </si>
  <si>
    <t>Important notes for formatting</t>
  </si>
  <si>
    <t>Insert and merge rows where needed to expand height of text boxes.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</si>
  <si>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</si>
  <si>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</si>
  <si>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</si>
  <si>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</si>
  <si>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</si>
  <si>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</si>
  <si>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</si>
  <si>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</si>
  <si>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</si>
  <si>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</si>
  <si>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QUESTIONNAIRE À L’INTENTION DES ACHETEURS</t>
  </si>
  <si>
    <t>QUESTIONNAIRE OUTLINE</t>
  </si>
  <si>
    <t>APERÇU DU QUESTIONNAIRE</t>
  </si>
  <si>
    <t>GLOSSARY</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</si>
  <si>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</si>
  <si>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t>
  </si>
  <si>
    <t>The following questions refer to the goods as defined in the product description on the Intro tab.</t>
  </si>
  <si>
    <t>PROTECTED</t>
  </si>
  <si>
    <t>PROTÉGÉ</t>
  </si>
  <si>
    <t>PURCHASES</t>
  </si>
  <si>
    <t>ACHATS</t>
  </si>
  <si>
    <t>GENERAL</t>
  </si>
  <si>
    <t>GÉNÉRAL</t>
  </si>
  <si>
    <t>Autres pays</t>
  </si>
  <si>
    <t xml:space="preserve">Other sources include: </t>
  </si>
  <si>
    <t>Autres fournisseurs incluent :</t>
  </si>
  <si>
    <t>Analyst 1</t>
  </si>
  <si>
    <t>Analyst 2</t>
  </si>
  <si>
    <t>Select</t>
  </si>
  <si>
    <t>Public Question 1</t>
  </si>
  <si>
    <t>Public Question 7</t>
  </si>
  <si>
    <t>Public Question 11</t>
  </si>
  <si>
    <t>Public Question 13</t>
  </si>
  <si>
    <t>Public Question 15</t>
  </si>
  <si>
    <t>Pro Question 5</t>
  </si>
  <si>
    <t>Pro Question 8</t>
  </si>
  <si>
    <t>Pro Question 9</t>
  </si>
  <si>
    <t>Drop down lists (MODIFY AS PER CASE SPECIFICS)</t>
  </si>
  <si>
    <t>Other factors that are very important</t>
  </si>
  <si>
    <t>Other factors that are somewhat important</t>
  </si>
  <si>
    <t>Autres facteurs très importants</t>
  </si>
  <si>
    <t>Autres facteurs assez importants</t>
  </si>
  <si>
    <t>Intro, Confirm</t>
  </si>
  <si>
    <t>Yes</t>
  </si>
  <si>
    <t>Oui</t>
  </si>
  <si>
    <t>No</t>
  </si>
  <si>
    <t>Non</t>
  </si>
  <si>
    <t>If no, explain.</t>
  </si>
  <si>
    <t>Si non, expliquez.</t>
  </si>
  <si>
    <t>Indiquez le volume et la valeur approximatifs des achats par votre entreprise de marchandises produites dans les pays suivants. Dans le cas où les pays d'origine sont inconnus, indiquez le volume et la valeur approximatifs des achats de marchandises effectués par votre entreprise auprès de producteurs nationaux ou d'une autre source.</t>
  </si>
  <si>
    <t>Expliquez si votre entreprise, ou vos clients, sont prêts à payer un prix plus élevé pour les marchandises si elles sont produites au Canada et indiquez le montant de cette prime.</t>
  </si>
  <si>
    <t>Fournissez des détails concernant les produits liés aux marchandises que les producteurs canadiens ne peuvent pas fournir, mais qui sont offerts par des fournisseurs dans des pays autres que le Canada.</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</si>
  <si>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</si>
  <si>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</si>
  <si>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</si>
  <si>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DEVEZ-VOUS REMPLIR CE QUESTIONNAIRE?</t>
  </si>
  <si>
    <t>Valeur d’achat nette rendue (coût de revient)</t>
  </si>
  <si>
    <t>les pays sujets</t>
  </si>
  <si>
    <t>Achats de marchandises pour lesquelles vous êtes l'importateur attitré aux fins de douanes</t>
  </si>
  <si>
    <t>Les questions suivantes font référence aux marchandises comme définies dans la description du produit de l'onglet Intro.</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</si>
  <si>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</si>
  <si>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Type d'affiliation</t>
  </si>
  <si>
    <t xml:space="preserve">Quelles marchandises, soient fabriquées sur le marché intérieur ou importées, percevez-vous comme produits substituts raisonnables pour les marchandises qu'achètent votre entreprise? S'il y a des restrictions ou des contraintes ayant une incidence sur l’utilisation de ces produits de substitution (p. ex. la qualité, le coût relatif), précisez.  </t>
  </si>
  <si>
    <t>Nombre de jours minimum</t>
  </si>
  <si>
    <t>Nombre de jours maximum</t>
  </si>
  <si>
    <t>Dans le marché des marchandises au Canada, lequel des pays suivants a tendance à offrir le meilleur prix?</t>
  </si>
  <si>
    <t xml:space="preserve">Décrivez la nature générale des contrats à terme conclus par votre entreprise pour les achats de marchandises. Quelles dispositions, le cas échéant, sont généralement comprises dans ces contrats à terme afin de permettre des changements de prix pendant la durée du contrat? </t>
  </si>
  <si>
    <t>en mois</t>
  </si>
  <si>
    <t>Subject</t>
  </si>
  <si>
    <t>Sélectionnez</t>
  </si>
  <si>
    <t>Relation à long terme avec le fournisseur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</si>
  <si>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</si>
  <si>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</si>
  <si>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</si>
  <si>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</si>
  <si>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i.e. columns B-L should be 160 pixels each.</t>
  </si>
  <si>
    <t>When adding or modifying columns, please ensure the total of all column widths in a tab equals 1760 pixels to allow for consistent scaling when exported to PDF.</t>
  </si>
  <si>
    <t>hiddenc</t>
  </si>
  <si>
    <t>If yes, indicate the price premium</t>
  </si>
  <si>
    <t>Si oui, indiquez la majoration du prix</t>
  </si>
  <si>
    <t xml:space="preserve">Briefly describe the factors that your firm considers when certifying or qualifying a new supplier of the goods, and provide an estimate of the time it takes to do so. </t>
  </si>
  <si>
    <t xml:space="preserve">Décrivez brièvement les facteurs qui entrent en ligne de compte quand votre entreprise certifie ou qualifie un nouveau fournisseur de marchandises et donnez une estimation du temps requis pour le faire. </t>
  </si>
  <si>
    <t>Provide details on whether your certification or qualification requirements for suppliers of the goods vary by type, end use, or country of origin.</t>
  </si>
  <si>
    <t>Fournissez des détails indiquant si vos exigences de certification ou de qualification pour les fournisseurs de marchandises varient selon le type, l'utilisation finale ou le pays d'origine.</t>
  </si>
  <si>
    <t>Term Contracts</t>
  </si>
  <si>
    <t>Certification or qualification of suppliers</t>
  </si>
  <si>
    <t>Certification ou qualification d'un fournisseur</t>
  </si>
  <si>
    <t>Question 19</t>
  </si>
  <si>
    <t>Question 20</t>
  </si>
  <si>
    <t>Indicate if your firm purchases the goods under term contracts.</t>
  </si>
  <si>
    <t>Indiquez si votre entreprise achète les marchandises sous contrats à terme.</t>
  </si>
  <si>
    <t>Complete Questions 12 through 16 then continue at Question 17.</t>
  </si>
  <si>
    <t>Répondez aux Questions 12 à 16 et continuez à la Question 17.</t>
  </si>
  <si>
    <t>Do not complete Questions 12 through 16. Continue at Question 17.</t>
  </si>
  <si>
    <t>Ne répondez pas aux Questions 12 à 16. Continuez à la Question 17.</t>
  </si>
  <si>
    <t>For what types of the goods does your firm require its suppliers to be certified or qualified?</t>
  </si>
  <si>
    <t>Pour quels types de marchandises votre entreprise exige-t-elle que ses fournisseurs de marchandises soient certifiés ou qualifiés afin de lui vendre?</t>
  </si>
  <si>
    <t>Certified or qualified purchases</t>
  </si>
  <si>
    <t>Achats certifiés ou qualifiés</t>
  </si>
  <si>
    <t>Ne répondez pas aux Questions 18 à 20. Continuez à l'onglet Confirm.</t>
  </si>
  <si>
    <t>Do not complete Questions 18 through 20. Continue to the Confirm tab.</t>
  </si>
  <si>
    <t>Complete Questions 18 through 20 then continue to the Confirm tab.</t>
  </si>
  <si>
    <t>Répondez aux Questions 18 à 20 et continuez à l'onglet Confirm.</t>
  </si>
  <si>
    <t>Unknown</t>
  </si>
  <si>
    <t>Inconnu</t>
  </si>
  <si>
    <t>List all other countries, if applicable:</t>
  </si>
  <si>
    <t>Précisez tous les autres pays, le cas échéant :</t>
  </si>
  <si>
    <t>Is your firm, or are your firm's customers, interested in purchasing, or specifically requesting Canadian-made goods?</t>
  </si>
  <si>
    <t>Votre entreprise, ou les clients de votre entreprise, souhaitent-ils acheter ou demandent-ils spécifiquement des marchandises fabriquées au Canada ?</t>
  </si>
  <si>
    <t xml:space="preserve">Are the goods that are domestically produced and the goods that are imported sold through the same channels of distribution? </t>
  </si>
  <si>
    <t>If your firm is an end user, indicate your primary industries.</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</si>
  <si>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</si>
  <si>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</si>
  <si>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</si>
  <si>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dumping and the subsidizing</t>
  </si>
  <si>
    <t>le dumping et le subventionnement </t>
  </si>
  <si>
    <t>China</t>
  </si>
  <si>
    <t>la Chine</t>
  </si>
  <si>
    <t>Jan-Mar 2025</t>
  </si>
  <si>
    <t>janv.-mars 2025</t>
  </si>
  <si>
    <t>Jan-Mar 2026</t>
  </si>
  <si>
    <t>janv.-mars 2026</t>
  </si>
  <si>
    <t>Nicole Lalonde</t>
  </si>
  <si>
    <t xml:space="preserve">nicole.lalonde@tribunal.gc.ca </t>
  </si>
  <si>
    <t>343-574-8274</t>
  </si>
  <si>
    <t>Paula Place</t>
  </si>
  <si>
    <t>paula.place@tribunal.gc.ca</t>
  </si>
  <si>
    <t>343-574-3196</t>
  </si>
  <si>
    <r>
      <t xml:space="preserve">8544.49.00.19 • 8544.49.00.90 </t>
    </r>
    <r>
      <rPr>
        <b/>
        <sz val="10.5"/>
        <color theme="1"/>
        <rFont val="Calibri"/>
        <family val="2"/>
        <scheme val="minor"/>
      </rPr>
      <t>• 7408.11.10.00 • 7408.19.00.10</t>
    </r>
    <r>
      <rPr>
        <sz val="10.5"/>
        <color theme="1"/>
        <rFont val="Calibri"/>
        <family val="2"/>
        <scheme val="minor"/>
      </rPr>
      <t xml:space="preserve"> • 7605.29.00.00 • 7614.90.00.00</t>
    </r>
  </si>
  <si>
    <t>metres</t>
  </si>
  <si>
    <t>mètres</t>
  </si>
  <si>
    <t>metre</t>
  </si>
  <si>
    <t>mètre</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</si>
  <si>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</si>
  <si>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</si>
  <si>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English:</t>
  </si>
  <si>
    <t>Français:</t>
  </si>
  <si>
    <t>End Users/Retailers</t>
  </si>
  <si>
    <t>Distributors</t>
  </si>
  <si>
    <t>distributeurs</t>
  </si>
  <si>
    <t>utilisateurs finals/détaillants</t>
  </si>
  <si>
    <t>Utilisateur final/Détaillant</t>
  </si>
  <si>
    <t>End user/Retailer</t>
  </si>
  <si>
    <t>Indicate if your firm certifies or qualifies its suppliers of the goods.</t>
  </si>
  <si>
    <t>Indiquez si votre entreprise certifie ou qualifie ses fournisseurs de marchandises.</t>
  </si>
  <si>
    <t>unarmoured building cables</t>
  </si>
  <si>
    <t>câbles de bâtiments non armés</t>
  </si>
  <si>
    <t>August 20, 2026</t>
  </si>
  <si>
    <t>20 août 2026</t>
  </si>
  <si>
    <t>Question No.</t>
  </si>
  <si>
    <t>QUESTION</t>
  </si>
  <si>
    <t>Purchaser</t>
  </si>
  <si>
    <t>TAB:</t>
  </si>
  <si>
    <t xml:space="preserve">Public </t>
  </si>
  <si>
    <t>P-Q1.</t>
  </si>
  <si>
    <t>Firm's trade level:</t>
  </si>
  <si>
    <t>FIRMS</t>
  </si>
  <si>
    <t>Distributors / Distributeurs</t>
  </si>
  <si>
    <t>End Users/Retailers / Utilisateurs finals/Détaillants</t>
  </si>
  <si>
    <t>P-Q3.</t>
  </si>
  <si>
    <t>Distributor - Primary Industries of Firm's Customers:</t>
  </si>
  <si>
    <t>Industry 1</t>
  </si>
  <si>
    <t>Industry 2</t>
  </si>
  <si>
    <t>Industry 3</t>
  </si>
  <si>
    <t>End-User  - Primary Industries of Firm's Customers:</t>
  </si>
  <si>
    <t>P-Q7.</t>
  </si>
  <si>
    <t>Is there an interest in purchasing "domestically produced" or "made in Canada" goods?</t>
  </si>
  <si>
    <t>Substitutability</t>
  </si>
  <si>
    <t>Always / Toujours</t>
  </si>
  <si>
    <t>Usually / Généralement</t>
  </si>
  <si>
    <t>Sometimes / Parfois</t>
  </si>
  <si>
    <t>Never / Jamais</t>
  </si>
  <si>
    <t>If yes - Explanation:</t>
  </si>
  <si>
    <t>P-Q8.</t>
  </si>
  <si>
    <t>Is your firm, or are your firm's customers, willing to pay a premium for, "domestically produced" or “made in Canada”?</t>
  </si>
  <si>
    <t>Yes / Oui</t>
  </si>
  <si>
    <t>No / Non</t>
  </si>
  <si>
    <t>P-Q12.</t>
  </si>
  <si>
    <t>Are domestically produced goods sold through the same channels of distribution as imported goods?</t>
  </si>
  <si>
    <t>P-Q11.</t>
  </si>
  <si>
    <t>What are the principal factors when choosing a supplier of the goods?</t>
  </si>
  <si>
    <t>PurchaseProc</t>
  </si>
  <si>
    <t>Use V  [very] , S [somewhat] , N [not] to indicate the firm's response:</t>
  </si>
  <si>
    <t>Answer here</t>
  </si>
  <si>
    <t>P-Q4.</t>
  </si>
  <si>
    <t>What alternative products exist for the subject goods?</t>
  </si>
  <si>
    <t>Prod 1:</t>
  </si>
  <si>
    <t>[ name product here ]</t>
  </si>
  <si>
    <t>Type of product</t>
  </si>
  <si>
    <t>Reasonable Alternative</t>
  </si>
  <si>
    <t>Restrictions / Limitation</t>
  </si>
  <si>
    <t>Minimum percentage decrease</t>
  </si>
  <si>
    <t>Prod 2:</t>
  </si>
  <si>
    <t>Prod 3:</t>
  </si>
  <si>
    <t>Prod 4:</t>
  </si>
  <si>
    <t>Prod 5:</t>
  </si>
  <si>
    <t>Prod 6:</t>
  </si>
  <si>
    <t>Prod 7:</t>
  </si>
  <si>
    <t>Prod 8:</t>
  </si>
  <si>
    <t>Prod 9:</t>
  </si>
  <si>
    <t>Prod 10:</t>
  </si>
  <si>
    <t>Confirm</t>
  </si>
  <si>
    <t>P-Q1</t>
  </si>
  <si>
    <t xml:space="preserve"> Purchases and Product Knowledge by Country of Origin</t>
  </si>
  <si>
    <t>Firms</t>
  </si>
  <si>
    <t>Known country of origin</t>
  </si>
  <si>
    <t>Domestic producers  |  Producteurs nationaux</t>
  </si>
  <si>
    <t>Subject imports  |  Importations visées</t>
  </si>
  <si>
    <t>China  |  Chine</t>
  </si>
  <si>
    <t>Non-subject imports  |  Importations non visées</t>
  </si>
  <si>
    <t>United States  |  États-Unis</t>
  </si>
  <si>
    <t>Other countries  |  Autres pays</t>
  </si>
  <si>
    <t>Other Countries / Other Countries</t>
  </si>
  <si>
    <t>Unknown country of origin</t>
  </si>
  <si>
    <t>Purchased from a domestic producer</t>
  </si>
  <si>
    <t>Purchased from another source</t>
  </si>
  <si>
    <t>Subject Countries</t>
  </si>
  <si>
    <t>Non-subject Countries</t>
  </si>
  <si>
    <t>I - 2025</t>
  </si>
  <si>
    <t>I - 2026</t>
  </si>
  <si>
    <t>Public</t>
  </si>
  <si>
    <t>P-Q13.</t>
  </si>
  <si>
    <t>Interchangeability</t>
  </si>
  <si>
    <t>P-Q14.</t>
  </si>
  <si>
    <t>Delivery Times</t>
  </si>
  <si>
    <t>MINIMUM</t>
  </si>
  <si>
    <t>Purchases  of Domestically Produced Goods</t>
  </si>
  <si>
    <t>From Domestic Producers / Auprès des producteurs nationaux</t>
  </si>
  <si>
    <t>From Distributors / Auprès des distributeurs</t>
  </si>
  <si>
    <t>Purchases of Imported Goods from Distributors</t>
  </si>
  <si>
    <t>Purchases when Importer of Record</t>
  </si>
  <si>
    <t>MAXIMUM</t>
  </si>
  <si>
    <t>Pro</t>
  </si>
  <si>
    <t>C-Q6.</t>
  </si>
  <si>
    <t>Factors affecting purchasing decision</t>
  </si>
  <si>
    <t>Other factors</t>
  </si>
  <si>
    <t>Autres facteurs</t>
  </si>
  <si>
    <t>Specify Other factors:</t>
  </si>
  <si>
    <t>Use C [for comparable], A [for Canada], B [for China] to indicate which country has the advantage</t>
  </si>
  <si>
    <t>P-Q15.</t>
  </si>
  <si>
    <t>Canada vs. China  |  Chine</t>
  </si>
  <si>
    <t>Compare</t>
  </si>
  <si>
    <t>Other factors that are comparable with advantages to neither Canada nor China include:</t>
  </si>
  <si>
    <t>Other factors where China have the advantage include:</t>
  </si>
  <si>
    <t>C-Q5.</t>
  </si>
  <si>
    <t>How many suppliers does firm contact prior to purchase?</t>
  </si>
  <si>
    <t>More than 3 / Plus de 3</t>
  </si>
  <si>
    <t>C-Q7.</t>
  </si>
  <si>
    <t>Method of Establishing a Price:</t>
  </si>
  <si>
    <t>Other</t>
  </si>
  <si>
    <t>C-Q8.</t>
  </si>
  <si>
    <t>Once product meets spec. how often does lowest net price offered win a contract sale?</t>
  </si>
  <si>
    <t>PriceRespon</t>
  </si>
  <si>
    <t>C-Q9.</t>
  </si>
  <si>
    <t>How much lower does the price have to be for it to become the primary factor?</t>
  </si>
  <si>
    <t>0 to 5% / De 0 à 5 %</t>
  </si>
  <si>
    <t>6 to 10% / De 6 à 10 %</t>
  </si>
  <si>
    <t>11 to 15% / De 11 à 15 %</t>
  </si>
  <si>
    <t>16 to 20% / De 16 à 20 %</t>
  </si>
  <si>
    <t>21 to 25% / De 21 à 25 %</t>
  </si>
  <si>
    <t>More than 25% / Plus de 25 %</t>
  </si>
  <si>
    <t>Price would never be the primary factor / 
Le prix ne sera jamais le facteur principal</t>
  </si>
  <si>
    <t>C-Q10.</t>
  </si>
  <si>
    <t>Which country tends to be the price leader?</t>
  </si>
  <si>
    <t>C-Q1.</t>
  </si>
  <si>
    <t>Volume and value of purchases</t>
  </si>
  <si>
    <t>PurchaseBehav</t>
  </si>
  <si>
    <t>Volume</t>
  </si>
  <si>
    <t>Value</t>
  </si>
  <si>
    <t>Unit Value</t>
  </si>
  <si>
    <t>2025 Interim</t>
  </si>
  <si>
    <t>2026 Interim</t>
  </si>
  <si>
    <t>Firm's Purchases by % 2023</t>
  </si>
  <si>
    <t>List</t>
  </si>
  <si>
    <t>Unknown country of origin / Pays d’origine inconnu</t>
  </si>
  <si>
    <t>Firm's Purchases by % 2024</t>
  </si>
  <si>
    <t>Firm's Purchases by % 2025</t>
  </si>
  <si>
    <t>Firm's Purchases by % 2025 Interim</t>
  </si>
  <si>
    <t>Firm's Purchases by % 2026 Interim</t>
  </si>
  <si>
    <t>C-Q3.</t>
  </si>
  <si>
    <t>Contacted by Suppliers in 2025 - Producer</t>
  </si>
  <si>
    <t>Contacted by Suppliers in 2025 - Distributors</t>
  </si>
  <si>
    <t>C-Q11.</t>
  </si>
  <si>
    <t>Does firm require suppliers to be certified?</t>
  </si>
  <si>
    <t>If C-Q14 &gt; 0 = Yes</t>
  </si>
  <si>
    <t>C-Q16.</t>
  </si>
  <si>
    <t>What % of firm's purchases of subject good required certification / pre-qualification?</t>
  </si>
  <si>
    <t>C-Q12.</t>
  </si>
  <si>
    <t>What timing is required for suppliers to be certified?</t>
  </si>
  <si>
    <t>months:</t>
  </si>
  <si>
    <t>C-Q17.</t>
  </si>
  <si>
    <t>Does firm buy under contract?</t>
  </si>
  <si>
    <t>If C-Q16 &gt; 0 = Yes</t>
  </si>
  <si>
    <t>C-Q18.</t>
  </si>
  <si>
    <t>What % of firm's purchases of subject good were bought under contract?</t>
  </si>
  <si>
    <t>C-Q20.</t>
  </si>
  <si>
    <t>What is the average timing of these contracts?</t>
  </si>
  <si>
    <t>March 31</t>
  </si>
  <si>
    <t>31 mars</t>
  </si>
  <si>
    <t>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t>
  </si>
  <si>
    <t>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t>
  </si>
  <si>
    <t>NQ-2026-003</t>
  </si>
  <si>
    <t>PURCHASER QUESTIONNAIRE | QUESTIONNAIRE À L'INTENTION DES ACHETEURS</t>
  </si>
  <si>
    <t>PURCHASER QUESTIONNAIRE</t>
  </si>
  <si>
    <t>Analyst 3</t>
  </si>
  <si>
    <t>Jornette Dangbedji</t>
  </si>
  <si>
    <t>jornette.dangbedji@tribunal.gc.ca</t>
  </si>
  <si>
    <t>613-408-8743</t>
  </si>
  <si>
    <t xml:space="preserve"> </t>
  </si>
  <si>
    <t>https://www.cbsa-asfc.gc.ca/sima-lmsi/i-e/ubc2026/ubc2026-in-eng.html#3-2</t>
  </si>
  <si>
    <t>https://www.cbsa-asfc.gc.ca/sima-lmsi/i-e/ubc2026/ubc2026-in-fra.html#3-2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</si>
</sst>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_(* \(#,##0\);_(* &quot;-&quot;??_);_(@_)"/>
    <numFmt numFmtId="167" formatCode="[$-1009]d\-mmm\-yy;@"/>
    <numFmt numFmtId="168" formatCode="#,###;\(#,###\);0"/>
    <numFmt numFmtId="169" formatCode="_-* #,##0_-;\-* #,##0_-;_-* &quot;-&quot;??_-;_-@_-"/>
  </numFmts>
  <fonts count="78" x14ac:knownFonts="1">
    <font>
      <sz val="11"/>
      <color theme="1"/>
      <name val="Calibri"/>
      <family val="2"/>
      <scheme val="minor"/>
    </font>
    <font>
      <sz val="11"/>
      <color indexed="8"/>
      <name val="Calibri"/>
      <family val="2"/>
    </font>
    <font>
      <b/>
      <sz val="10"/>
      <name val="Times New Roman"/>
      <family val="1"/>
    </font>
    <font>
      <sz val="11"/>
      <color theme="1"/>
      <name val="Calibri"/>
      <family val="2"/>
      <scheme val="minor"/>
    </font>
    <font>
      <sz val="11"/>
      <color theme="0"/>
      <name val="Calibri"/>
      <family val="2"/>
      <scheme val="minor"/>
    </font>
    <font>
      <sz val="11"/>
      <color theme="1"/>
      <name val="Calibri"/>
      <family val="2"/>
    </font>
    <font>
      <b/>
      <sz val="11"/>
      <color theme="1"/>
      <name val="Calibri"/>
      <family val="2"/>
      <scheme val="minor"/>
    </font>
    <font>
      <sz val="10"/>
      <color theme="1"/>
      <name val="Calibri"/>
      <family val="2"/>
      <scheme val="minor"/>
    </font>
    <font>
      <sz val="10"/>
      <color theme="0"/>
      <name val="Calibri"/>
      <family val="2"/>
      <scheme val="minor"/>
    </font>
    <font>
      <b/>
      <sz val="10"/>
      <color theme="1"/>
      <name val="Calibri"/>
      <family val="2"/>
      <scheme val="minor"/>
    </font>
    <font>
      <sz val="10"/>
      <color theme="1"/>
      <name val="Times New Roman"/>
      <family val="2"/>
    </font>
    <font>
      <sz val="10"/>
      <name val="Times New Roman"/>
      <family val="1"/>
    </font>
    <font>
      <sz val="9"/>
      <name val="Times New Roman"/>
      <family val="1"/>
    </font>
    <font>
      <b/>
      <sz val="12"/>
      <name val="Times New Roman"/>
      <family val="1"/>
    </font>
    <font>
      <sz val="10"/>
      <name val="Arial"/>
      <family val="2"/>
    </font>
    <font>
      <sz val="10"/>
      <color indexed="8"/>
      <name val="Arial"/>
      <family val="2"/>
    </font>
    <font>
      <sz val="12"/>
      <name val="Helv"/>
    </font>
    <font>
      <b/>
      <sz val="14"/>
      <name val="Times New Roman"/>
      <family val="1"/>
    </font>
    <font>
      <sz val="10"/>
      <color theme="1"/>
      <name val="Arial"/>
      <family val="2"/>
    </font>
    <font>
      <sz val="10"/>
      <color rgb="FF9C0006"/>
      <name val="Calibri"/>
      <family val="2"/>
      <scheme val="minor"/>
    </font>
    <font>
      <b/>
      <sz val="10"/>
      <color rgb="FFFA7D00"/>
      <name val="Calibri"/>
      <family val="2"/>
      <scheme val="minor"/>
    </font>
    <font>
      <b/>
      <sz val="10"/>
      <color theme="0"/>
      <name val="Calibri"/>
      <family val="2"/>
      <scheme val="minor"/>
    </font>
    <font>
      <sz val="8"/>
      <name val="Courier"/>
      <family val="3"/>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color theme="1"/>
      <name val="Times New Roman"/>
      <family val="2"/>
    </font>
    <font>
      <b/>
      <sz val="10"/>
      <color rgb="FF3F3F3F"/>
      <name val="Calibri"/>
      <family val="2"/>
      <scheme val="minor"/>
    </font>
    <font>
      <sz val="10"/>
      <color rgb="FFFF0000"/>
      <name val="Calibri"/>
      <family val="2"/>
      <scheme val="minor"/>
    </font>
    <font>
      <b/>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0.5"/>
      <color theme="0"/>
      <name val="Calibri"/>
      <family val="2"/>
      <scheme val="minor"/>
    </font>
    <font>
      <sz val="10.5"/>
      <name val="Calibri"/>
      <family val="2"/>
      <scheme val="minor"/>
    </font>
    <font>
      <b/>
      <sz val="10.5"/>
      <name val="Calibri"/>
      <family val="2"/>
      <scheme val="minor"/>
    </font>
    <font>
      <sz val="10.5"/>
      <color theme="1"/>
      <name val="Calibri"/>
      <family val="2"/>
      <scheme val="minor"/>
    </font>
    <font>
      <b/>
      <sz val="10.5"/>
      <color theme="1"/>
      <name val="Calibri"/>
      <family val="2"/>
      <scheme val="minor"/>
    </font>
    <font>
      <sz val="10.5"/>
      <color theme="0"/>
      <name val="Calibri"/>
      <family val="2"/>
      <scheme val="minor"/>
    </font>
    <font>
      <sz val="10.5"/>
      <color theme="0"/>
      <name val="Calibri"/>
      <family val="2"/>
    </font>
    <font>
      <sz val="10.5"/>
      <name val="Calibri"/>
      <family val="2"/>
    </font>
    <font>
      <sz val="10.5"/>
      <color theme="1"/>
      <name val="Calibri"/>
      <family val="2"/>
    </font>
    <font>
      <b/>
      <sz val="10.5"/>
      <color theme="1"/>
      <name val="Calibri"/>
      <family val="2"/>
    </font>
    <font>
      <sz val="10.5"/>
      <color rgb="FF000000"/>
      <name val="Calibri"/>
      <family val="2"/>
      <scheme val="minor"/>
    </font>
    <font>
      <b/>
      <sz val="10.5"/>
      <color rgb="FF000000"/>
      <name val="Calibri"/>
      <family val="2"/>
      <scheme val="minor"/>
    </font>
    <font>
      <sz val="8"/>
      <name val="Calibri"/>
      <family val="2"/>
      <scheme val="minor"/>
    </font>
    <font>
      <u/>
      <sz val="10.5"/>
      <color rgb="FF0070C0"/>
      <name val="Calibri"/>
      <family val="2"/>
      <scheme val="minor"/>
    </font>
    <font>
      <b/>
      <sz val="12"/>
      <name val="Calibri"/>
      <family val="2"/>
      <scheme val="minor"/>
    </font>
    <font>
      <sz val="10.5"/>
      <color theme="1"/>
      <name val="Aptos"/>
      <family val="2"/>
    </font>
    <font>
      <b/>
      <u/>
      <sz val="10.5"/>
      <color theme="1"/>
      <name val="Calibri"/>
      <family val="2"/>
      <scheme val="minor"/>
    </font>
    <font>
      <u/>
      <sz val="10.5"/>
      <color theme="1"/>
      <name val="Calibri"/>
      <family val="2"/>
      <scheme val="minor"/>
    </font>
    <font>
      <b/>
      <sz val="16"/>
      <color rgb="FF000000"/>
      <name val="Calibri"/>
      <family val="2"/>
      <scheme val="minor"/>
    </font>
    <font>
      <sz val="10.5"/>
      <color rgb="FF000000"/>
      <name val="Calibri"/>
      <family val="2"/>
    </font>
    <font>
      <sz val="10.5"/>
      <color rgb="FFFF0000"/>
      <name val="Calibri"/>
      <family val="2"/>
      <scheme val="minor"/>
    </font>
    <font>
      <b/>
      <sz val="9"/>
      <color indexed="81"/>
      <name val="Tahoma"/>
      <family val="2"/>
    </font>
    <font>
      <sz val="9"/>
      <color indexed="81"/>
      <name val="Tahoma"/>
      <family val="2"/>
    </font>
    <font>
      <u/>
      <sz val="11"/>
      <color theme="10"/>
      <name val="Calibri"/>
      <family val="2"/>
      <scheme val="minor"/>
    </font>
    <font>
      <b/>
      <sz val="10"/>
      <name val="Calibri"/>
      <family val="2"/>
      <scheme val="minor"/>
    </font>
    <font>
      <sz val="10"/>
      <name val="Calibri"/>
      <family val="2"/>
      <scheme val="minor"/>
    </font>
    <font>
      <b/>
      <i/>
      <sz val="10"/>
      <name val="Calibri"/>
      <family val="2"/>
      <scheme val="minor"/>
    </font>
    <font>
      <strike/>
      <sz val="10"/>
      <name val="Calibri"/>
      <family val="2"/>
      <scheme val="minor"/>
    </font>
    <font>
      <i/>
      <sz val="10"/>
      <name val="Calibri"/>
      <family val="2"/>
      <scheme val="minor"/>
    </font>
    <font>
      <b/>
      <u/>
      <sz val="10"/>
      <name val="Calibri"/>
      <family val="2"/>
      <scheme val="minor"/>
    </font>
    <font>
      <b/>
      <u/>
      <sz val="10"/>
      <color theme="1"/>
      <name val="Calibri"/>
      <family val="2"/>
      <scheme val="minor"/>
    </font>
    <font>
      <b/>
      <sz val="11"/>
      <name val="Calibri"/>
      <family val="2"/>
      <scheme val="minor"/>
    </font>
  </fonts>
  <fills count="4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39997558519241921"/>
        <bgColor indexed="64"/>
      </patternFill>
    </fill>
    <fill>
      <patternFill patternType="lightUp"/>
    </fill>
    <fill>
      <patternFill patternType="solid">
        <fgColor theme="9" tint="0.39997558519241921"/>
        <bgColor indexed="64"/>
      </patternFill>
    </fill>
    <fill>
      <patternFill patternType="solid">
        <fgColor theme="0" tint="-4.9989318521683403E-2"/>
        <bgColor indexed="64"/>
      </patternFill>
    </fill>
  </fills>
  <borders count="7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hair">
        <color indexed="64"/>
      </top>
      <bottom/>
      <diagonal/>
    </border>
    <border>
      <left/>
      <right style="thin">
        <color indexed="64"/>
      </right>
      <top style="hair">
        <color indexed="64"/>
      </top>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s>
  <cellStyleXfs count="25708">
    <xf numFmtId="0" fontId="0" fillId="0" borderId="0"/>
    <xf numFmtId="165" fontId="3" fillId="0" borderId="0" applyFont="0" applyFill="0" applyBorder="0" applyAlignment="0" applyProtection="0"/>
    <xf numFmtId="37" fontId="12" fillId="0" borderId="1">
      <alignment horizontal="right"/>
    </xf>
    <xf numFmtId="37" fontId="13" fillId="0" borderId="0">
      <alignment horizontal="left"/>
    </xf>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37" fontId="11" fillId="0" borderId="2"/>
    <xf numFmtId="37" fontId="11" fillId="0" borderId="2"/>
    <xf numFmtId="37" fontId="11" fillId="0" borderId="17"/>
    <xf numFmtId="37" fontId="11" fillId="0" borderId="17"/>
    <xf numFmtId="167"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167"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37" fontId="14" fillId="0" borderId="0"/>
    <xf numFmtId="0" fontId="3" fillId="0" borderId="0"/>
    <xf numFmtId="0" fontId="3" fillId="0" borderId="0"/>
    <xf numFmtId="0" fontId="3"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37" fontId="14"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 fillId="0" borderId="0"/>
    <xf numFmtId="37" fontId="14" fillId="0" borderId="0"/>
    <xf numFmtId="0" fontId="18" fillId="0" borderId="0"/>
    <xf numFmtId="0" fontId="18"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 fillId="0" borderId="0"/>
    <xf numFmtId="0" fontId="18" fillId="0" borderId="0"/>
    <xf numFmtId="167" fontId="1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37" fontId="11" fillId="0" borderId="0"/>
    <xf numFmtId="167" fontId="17" fillId="0" borderId="0">
      <alignment horizontal="centerContinuous"/>
    </xf>
    <xf numFmtId="0" fontId="17" fillId="0" borderId="0">
      <alignment horizontal="centerContinuous"/>
    </xf>
    <xf numFmtId="167" fontId="2" fillId="0" borderId="0" applyAlignment="0"/>
    <xf numFmtId="0" fontId="2" fillId="0" borderId="0" applyAlignment="0"/>
    <xf numFmtId="43" fontId="1" fillId="0" borderId="0" applyFont="0" applyFill="0" applyBorder="0" applyAlignment="0" applyProtection="0"/>
    <xf numFmtId="43" fontId="1" fillId="0" borderId="0" applyFont="0" applyFill="0" applyBorder="0" applyAlignment="0" applyProtection="0"/>
    <xf numFmtId="0" fontId="7"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7"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7"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7"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7"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7"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7"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7"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7"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7"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7"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7"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19" fillId="4" borderId="0" applyNumberFormat="0" applyBorder="0" applyAlignment="0" applyProtection="0"/>
    <xf numFmtId="0" fontId="20" fillId="7" borderId="11" applyNumberFormat="0" applyAlignment="0" applyProtection="0"/>
    <xf numFmtId="0" fontId="21" fillId="8" borderId="14" applyNumberFormat="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16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6" borderId="11" applyNumberFormat="0" applyAlignment="0" applyProtection="0"/>
    <xf numFmtId="0" fontId="26" fillId="0" borderId="13" applyNumberFormat="0" applyFill="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167" fontId="14" fillId="0" borderId="0"/>
    <xf numFmtId="0" fontId="7"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5" fillId="0" borderId="0"/>
    <xf numFmtId="0" fontId="5"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30" fillId="7" borderId="1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 fillId="0" borderId="16" applyNumberFormat="0" applyFill="0" applyAlignment="0" applyProtection="0"/>
    <xf numFmtId="0" fontId="31"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43" fontId="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3" fillId="0" borderId="0"/>
    <xf numFmtId="0" fontId="33" fillId="0" borderId="0" applyNumberFormat="0" applyFill="0" applyBorder="0" applyAlignment="0" applyProtection="0"/>
    <xf numFmtId="0" fontId="34" fillId="0" borderId="19"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0" applyNumberFormat="0" applyFill="0" applyBorder="0" applyAlignment="0" applyProtection="0"/>
    <xf numFmtId="0" fontId="37" fillId="3" borderId="0" applyNumberFormat="0" applyBorder="0" applyAlignment="0" applyProtection="0"/>
    <xf numFmtId="0" fontId="38" fillId="4" borderId="0" applyNumberFormat="0" applyBorder="0" applyAlignment="0" applyProtection="0"/>
    <xf numFmtId="0" fontId="39" fillId="5" borderId="0" applyNumberFormat="0" applyBorder="0" applyAlignment="0" applyProtection="0"/>
    <xf numFmtId="0" fontId="40" fillId="6" borderId="11" applyNumberFormat="0" applyAlignment="0" applyProtection="0"/>
    <xf numFmtId="0" fontId="41" fillId="7" borderId="12" applyNumberFormat="0" applyAlignment="0" applyProtection="0"/>
    <xf numFmtId="0" fontId="42" fillId="7" borderId="11" applyNumberFormat="0" applyAlignment="0" applyProtection="0"/>
    <xf numFmtId="0" fontId="43" fillId="0" borderId="13" applyNumberFormat="0" applyFill="0" applyAlignment="0" applyProtection="0"/>
    <xf numFmtId="0" fontId="32" fillId="8" borderId="14"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6" fillId="0" borderId="16" applyNumberFormat="0" applyFill="0" applyAlignment="0" applyProtection="0"/>
    <xf numFmtId="0" fontId="4"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4" fillId="3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28" fillId="0" borderId="0"/>
    <xf numFmtId="9" fontId="3" fillId="0" borderId="0" applyFont="0" applyFill="0" applyBorder="0" applyAlignment="0" applyProtection="0"/>
    <xf numFmtId="0" fontId="69" fillId="0" borderId="0" applyNumberFormat="0" applyFill="0" applyBorder="0" applyAlignment="0" applyProtection="0"/>
  </cellStyleXfs>
  <cellXfs count="594">
    <xf numFmtId="0" fontId="0" fillId="0" borderId="0" xfId="0"/>
    <xf numFmtId="0" fontId="52" fillId="0" borderId="0" xfId="0" applyFont="1" applyAlignment="1">
      <alignment vertical="top" wrapText="1"/>
    </xf>
    <xf numFmtId="0" fontId="54" fillId="2" borderId="0" xfId="0" applyFont="1" applyFill="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49" fillId="2" borderId="0" xfId="0" applyFont="1" applyFill="1" applyAlignment="1">
      <alignment vertical="top" wrapText="1"/>
    </xf>
    <xf numFmtId="0" fontId="51" fillId="0" borderId="0" xfId="0" applyFont="1" applyAlignment="1">
      <alignment vertical="top" wrapText="1"/>
    </xf>
    <xf numFmtId="0" fontId="49" fillId="2" borderId="0" xfId="0" applyFont="1" applyFill="1" applyAlignment="1">
      <alignment vertical="top"/>
    </xf>
    <xf numFmtId="0" fontId="49" fillId="0" borderId="0" xfId="0" applyFont="1" applyAlignment="1">
      <alignment vertical="top"/>
    </xf>
    <xf numFmtId="0" fontId="50" fillId="0" borderId="0" xfId="0" applyFont="1" applyAlignment="1">
      <alignment vertical="top"/>
    </xf>
    <xf numFmtId="0" fontId="48" fillId="0" borderId="0" xfId="0" applyFont="1" applyAlignment="1">
      <alignment horizontal="left" vertical="top" wrapText="1"/>
    </xf>
    <xf numFmtId="0" fontId="54" fillId="2" borderId="0" xfId="0" applyFont="1" applyFill="1" applyAlignment="1">
      <alignment horizontal="left" vertical="center"/>
    </xf>
    <xf numFmtId="0" fontId="50" fillId="2" borderId="0" xfId="0" applyFont="1" applyFill="1" applyAlignment="1">
      <alignment vertical="top" wrapText="1"/>
    </xf>
    <xf numFmtId="0" fontId="55" fillId="2" borderId="0" xfId="0" applyFont="1" applyFill="1" applyAlignment="1">
      <alignment vertical="center"/>
    </xf>
    <xf numFmtId="0" fontId="54" fillId="2" borderId="0" xfId="0" applyFont="1" applyFill="1" applyAlignment="1">
      <alignment vertical="center"/>
    </xf>
    <xf numFmtId="0" fontId="46" fillId="0" borderId="0" xfId="0" applyFont="1" applyAlignment="1">
      <alignment horizontal="left" vertical="top" wrapText="1"/>
    </xf>
    <xf numFmtId="0" fontId="53" fillId="0" borderId="0" xfId="0" applyFont="1" applyAlignment="1">
      <alignment vertical="top"/>
    </xf>
    <xf numFmtId="0" fontId="48" fillId="0" borderId="9" xfId="0" applyFont="1" applyBorder="1" applyAlignment="1">
      <alignment horizontal="centerContinuous" vertical="top" wrapText="1"/>
    </xf>
    <xf numFmtId="0" fontId="49" fillId="0" borderId="10" xfId="0" applyFont="1" applyBorder="1" applyAlignment="1">
      <alignment horizontal="centerContinuous" vertical="top" wrapText="1"/>
    </xf>
    <xf numFmtId="0" fontId="47" fillId="0" borderId="0" xfId="0" applyFont="1" applyAlignment="1">
      <alignment horizontal="left" vertical="top"/>
    </xf>
    <xf numFmtId="0" fontId="54" fillId="2" borderId="0" xfId="0" applyFont="1" applyFill="1" applyAlignment="1">
      <alignment vertical="top"/>
    </xf>
    <xf numFmtId="0" fontId="52" fillId="0" borderId="0" xfId="0" applyFont="1" applyAlignment="1">
      <alignment vertical="top"/>
    </xf>
    <xf numFmtId="0" fontId="55" fillId="2" borderId="0" xfId="0" applyFont="1" applyFill="1" applyAlignment="1">
      <alignment vertical="top"/>
    </xf>
    <xf numFmtId="0" fontId="48" fillId="0" borderId="0" xfId="0" applyFont="1" applyAlignment="1">
      <alignment horizontal="centerContinuous" vertical="top" wrapText="1"/>
    </xf>
    <xf numFmtId="0" fontId="49" fillId="0" borderId="0" xfId="0" applyFont="1" applyAlignment="1">
      <alignment horizontal="centerContinuous" vertical="top" wrapText="1"/>
    </xf>
    <xf numFmtId="0" fontId="49" fillId="2" borderId="2" xfId="0" applyFont="1" applyFill="1" applyBorder="1" applyAlignment="1">
      <alignment vertical="top" wrapText="1"/>
    </xf>
    <xf numFmtId="0" fontId="49" fillId="0" borderId="0" xfId="0" applyFont="1"/>
    <xf numFmtId="0" fontId="56" fillId="0" borderId="10" xfId="922" applyNumberFormat="1" applyFont="1" applyFill="1" applyBorder="1" applyAlignment="1" applyProtection="1">
      <alignment vertical="center" wrapText="1"/>
    </xf>
    <xf numFmtId="0" fontId="56" fillId="0" borderId="0" xfId="922" applyNumberFormat="1" applyFont="1" applyFill="1" applyBorder="1" applyAlignment="1" applyProtection="1">
      <alignment vertical="center" wrapText="1"/>
    </xf>
    <xf numFmtId="0" fontId="48" fillId="0" borderId="0" xfId="0" applyFont="1" applyAlignment="1">
      <alignment horizontal="center" vertical="top" wrapText="1"/>
    </xf>
    <xf numFmtId="0" fontId="48" fillId="0" borderId="5" xfId="0" applyFont="1" applyBorder="1" applyAlignment="1">
      <alignment horizontal="centerContinuous" vertical="top" wrapText="1"/>
    </xf>
    <xf numFmtId="0" fontId="48" fillId="0" borderId="1" xfId="0" applyFont="1" applyBorder="1" applyAlignment="1">
      <alignment horizontal="centerContinuous" vertical="top" wrapText="1"/>
    </xf>
    <xf numFmtId="0" fontId="49" fillId="0" borderId="1" xfId="0" applyFont="1" applyBorder="1" applyAlignment="1">
      <alignment horizontal="centerContinuous" vertical="top" wrapText="1"/>
    </xf>
    <xf numFmtId="0" fontId="49" fillId="0" borderId="6" xfId="0" applyFont="1" applyBorder="1" applyAlignment="1">
      <alignment horizontal="centerContinuous" vertical="top" wrapText="1"/>
    </xf>
    <xf numFmtId="0" fontId="51" fillId="2" borderId="0" xfId="0" applyFont="1" applyFill="1" applyAlignment="1">
      <alignment vertical="top" wrapText="1"/>
    </xf>
    <xf numFmtId="15" fontId="49" fillId="0" borderId="0" xfId="0" applyNumberFormat="1" applyFont="1" applyAlignment="1">
      <alignment vertical="top"/>
    </xf>
    <xf numFmtId="0" fontId="48" fillId="0" borderId="9" xfId="0" applyFont="1" applyBorder="1" applyAlignment="1">
      <alignment horizontal="center" vertical="top" wrapText="1"/>
    </xf>
    <xf numFmtId="0" fontId="49" fillId="0" borderId="10" xfId="0" applyFont="1" applyBorder="1" applyAlignment="1">
      <alignment horizontal="center" vertical="top" wrapText="1"/>
    </xf>
    <xf numFmtId="0" fontId="49" fillId="2" borderId="0" xfId="0" applyFont="1" applyFill="1" applyAlignment="1">
      <alignment horizontal="left" vertical="top"/>
    </xf>
    <xf numFmtId="0" fontId="49" fillId="0" borderId="0" xfId="0" applyFont="1" applyAlignment="1">
      <alignment horizontal="center" vertical="top" wrapText="1"/>
    </xf>
    <xf numFmtId="0" fontId="61" fillId="0" borderId="0" xfId="0" applyFont="1" applyAlignment="1">
      <alignment vertical="top"/>
    </xf>
    <xf numFmtId="0" fontId="49" fillId="0" borderId="0" xfId="0" applyFont="1" applyAlignment="1">
      <alignment horizontal="left" vertical="top"/>
    </xf>
    <xf numFmtId="0" fontId="47" fillId="0" borderId="9" xfId="0" applyFont="1" applyBorder="1" applyAlignment="1">
      <alignment horizontal="left" vertical="top" wrapText="1"/>
    </xf>
    <xf numFmtId="0" fontId="47" fillId="0" borderId="0" xfId="0" applyFont="1" applyAlignment="1">
      <alignment vertical="top" wrapText="1"/>
    </xf>
    <xf numFmtId="0" fontId="47" fillId="0" borderId="10" xfId="0" applyFont="1" applyBorder="1" applyAlignment="1">
      <alignment vertical="top" wrapText="1"/>
    </xf>
    <xf numFmtId="0" fontId="47" fillId="0" borderId="0" xfId="0" applyFont="1" applyAlignment="1">
      <alignment horizontal="left" vertical="top" wrapText="1"/>
    </xf>
    <xf numFmtId="0" fontId="47" fillId="0" borderId="10" xfId="0" applyFont="1" applyBorder="1" applyAlignment="1">
      <alignment horizontal="left" vertical="top" wrapText="1"/>
    </xf>
    <xf numFmtId="0" fontId="49" fillId="37" borderId="0" xfId="0" applyFont="1" applyFill="1"/>
    <xf numFmtId="0" fontId="49" fillId="37" borderId="0" xfId="0" applyFont="1" applyFill="1" applyAlignment="1">
      <alignment vertical="top"/>
    </xf>
    <xf numFmtId="15" fontId="49" fillId="0" borderId="0" xfId="0" quotePrefix="1" applyNumberFormat="1" applyFont="1"/>
    <xf numFmtId="0" fontId="49" fillId="0" borderId="0" xfId="0" applyFont="1" applyAlignment="1">
      <alignment wrapText="1"/>
    </xf>
    <xf numFmtId="0" fontId="50" fillId="0" borderId="0" xfId="0" applyFont="1"/>
    <xf numFmtId="0" fontId="49" fillId="0" borderId="9" xfId="0" applyFont="1" applyBorder="1" applyAlignment="1">
      <alignment vertical="top" wrapText="1"/>
    </xf>
    <xf numFmtId="0" fontId="49" fillId="0" borderId="0" xfId="0" applyFont="1" applyAlignment="1">
      <alignment vertical="top" wrapText="1"/>
    </xf>
    <xf numFmtId="0" fontId="49" fillId="0" borderId="10" xfId="0" applyFont="1" applyBorder="1" applyAlignment="1">
      <alignment vertical="top" wrapText="1"/>
    </xf>
    <xf numFmtId="0" fontId="51" fillId="0" borderId="0" xfId="0" applyFont="1" applyAlignment="1">
      <alignment wrapText="1"/>
    </xf>
    <xf numFmtId="0" fontId="49" fillId="0" borderId="10" xfId="0" applyFont="1" applyBorder="1" applyAlignment="1">
      <alignment wrapText="1"/>
    </xf>
    <xf numFmtId="0" fontId="49" fillId="0" borderId="10" xfId="0" applyFont="1" applyBorder="1"/>
    <xf numFmtId="0" fontId="49" fillId="0" borderId="5" xfId="0" applyFont="1" applyBorder="1" applyAlignment="1">
      <alignment vertical="top" wrapText="1"/>
    </xf>
    <xf numFmtId="0" fontId="49" fillId="0" borderId="1" xfId="0" applyFont="1" applyBorder="1" applyAlignment="1">
      <alignment vertical="top" wrapText="1"/>
    </xf>
    <xf numFmtId="0" fontId="49" fillId="0" borderId="6" xfId="0" applyFont="1" applyBorder="1" applyAlignment="1">
      <alignment vertical="top" wrapText="1"/>
    </xf>
    <xf numFmtId="0" fontId="51" fillId="0" borderId="0" xfId="0" applyFont="1" applyAlignment="1">
      <alignment horizontal="left" vertical="top" wrapText="1"/>
    </xf>
    <xf numFmtId="49" fontId="49" fillId="2" borderId="0" xfId="0" applyNumberFormat="1" applyFont="1" applyFill="1" applyAlignment="1">
      <alignment vertical="top" wrapText="1"/>
    </xf>
    <xf numFmtId="49" fontId="49" fillId="0" borderId="0" xfId="0" applyNumberFormat="1" applyFont="1" applyAlignment="1">
      <alignment vertical="top" wrapText="1"/>
    </xf>
    <xf numFmtId="49" fontId="49" fillId="0" borderId="0" xfId="0" applyNumberFormat="1" applyFont="1" applyAlignment="1">
      <alignment vertical="top"/>
    </xf>
    <xf numFmtId="0" fontId="49" fillId="0" borderId="9" xfId="0" applyFont="1" applyBorder="1" applyAlignment="1">
      <alignment wrapText="1"/>
    </xf>
    <xf numFmtId="0" fontId="49" fillId="0" borderId="5" xfId="0" applyFont="1" applyBorder="1" applyAlignment="1">
      <alignment wrapText="1"/>
    </xf>
    <xf numFmtId="0" fontId="49" fillId="0" borderId="1" xfId="0" applyFont="1" applyBorder="1" applyAlignment="1">
      <alignment wrapText="1"/>
    </xf>
    <xf numFmtId="0" fontId="49" fillId="0" borderId="6" xfId="0" applyFont="1" applyBorder="1" applyAlignment="1">
      <alignment wrapText="1"/>
    </xf>
    <xf numFmtId="0" fontId="62" fillId="37" borderId="0" xfId="0" applyFont="1" applyFill="1"/>
    <xf numFmtId="0" fontId="49" fillId="37" borderId="0" xfId="0" applyFont="1" applyFill="1" applyAlignment="1">
      <alignment wrapText="1"/>
    </xf>
    <xf numFmtId="0" fontId="49" fillId="37" borderId="0" xfId="0" applyFont="1" applyFill="1" applyAlignment="1">
      <alignment vertical="top" wrapText="1"/>
    </xf>
    <xf numFmtId="0" fontId="63" fillId="37" borderId="0" xfId="0" applyFont="1" applyFill="1"/>
    <xf numFmtId="0" fontId="62" fillId="0" borderId="0" xfId="0" applyFont="1"/>
    <xf numFmtId="0" fontId="49" fillId="0" borderId="0" xfId="0" applyFont="1" applyAlignment="1">
      <alignment horizontal="left"/>
    </xf>
    <xf numFmtId="0" fontId="57" fillId="0" borderId="10" xfId="922" applyNumberFormat="1" applyFont="1" applyFill="1" applyBorder="1" applyAlignment="1" applyProtection="1">
      <alignment vertical="top" wrapText="1"/>
    </xf>
    <xf numFmtId="0" fontId="56" fillId="0" borderId="0" xfId="0" applyFont="1"/>
    <xf numFmtId="0" fontId="65" fillId="0" borderId="0" xfId="0" applyFont="1" applyAlignment="1">
      <alignment vertical="center"/>
    </xf>
    <xf numFmtId="0" fontId="57" fillId="0" borderId="0" xfId="922" applyNumberFormat="1" applyFont="1" applyFill="1" applyBorder="1" applyAlignment="1" applyProtection="1">
      <alignment vertical="top" wrapText="1"/>
    </xf>
    <xf numFmtId="0" fontId="64" fillId="35" borderId="22" xfId="922" applyNumberFormat="1" applyFont="1" applyFill="1" applyBorder="1" applyAlignment="1" applyProtection="1">
      <alignment horizontal="center" vertical="center" wrapText="1"/>
      <protection locked="0"/>
    </xf>
    <xf numFmtId="0" fontId="50" fillId="38" borderId="23" xfId="0" applyFont="1" applyFill="1" applyBorder="1" applyAlignment="1">
      <alignment horizontal="center" wrapText="1"/>
    </xf>
    <xf numFmtId="0" fontId="47" fillId="0" borderId="22" xfId="0" applyFont="1" applyBorder="1" applyAlignment="1">
      <alignment horizontal="center" vertical="center" wrapText="1"/>
    </xf>
    <xf numFmtId="0" fontId="47" fillId="37" borderId="0" xfId="0" applyFont="1" applyFill="1"/>
    <xf numFmtId="0" fontId="50" fillId="38" borderId="22" xfId="0" applyFont="1" applyFill="1" applyBorder="1" applyAlignment="1">
      <alignment horizontal="center" vertical="top" wrapText="1"/>
    </xf>
    <xf numFmtId="0" fontId="49" fillId="0" borderId="0" xfId="0" applyFont="1" applyAlignment="1">
      <alignment horizontal="center" vertical="top"/>
    </xf>
    <xf numFmtId="0" fontId="49" fillId="37" borderId="0" xfId="0" applyFont="1" applyFill="1" applyAlignment="1">
      <alignment horizontal="center" vertical="top"/>
    </xf>
    <xf numFmtId="166" fontId="56" fillId="35" borderId="22" xfId="1" applyNumberFormat="1" applyFont="1" applyFill="1" applyBorder="1" applyAlignment="1" applyProtection="1">
      <alignment horizontal="right" vertical="center" wrapText="1"/>
      <protection locked="0"/>
    </xf>
    <xf numFmtId="166" fontId="56" fillId="35" borderId="44" xfId="1" applyNumberFormat="1" applyFont="1" applyFill="1" applyBorder="1" applyAlignment="1" applyProtection="1">
      <alignment horizontal="right" vertical="center" wrapText="1"/>
      <protection locked="0"/>
    </xf>
    <xf numFmtId="0" fontId="47" fillId="0" borderId="22" xfId="0" applyFont="1" applyBorder="1" applyAlignment="1">
      <alignment horizontal="center" vertical="top" wrapText="1"/>
    </xf>
    <xf numFmtId="0" fontId="56" fillId="35" borderId="22" xfId="922" applyNumberFormat="1" applyFont="1" applyFill="1" applyBorder="1" applyAlignment="1" applyProtection="1">
      <alignment horizontal="center" vertical="top" wrapText="1"/>
      <protection locked="0"/>
    </xf>
    <xf numFmtId="1" fontId="56" fillId="36" borderId="22" xfId="922" applyNumberFormat="1" applyFont="1" applyFill="1" applyBorder="1" applyAlignment="1" applyProtection="1">
      <alignment horizontal="center" vertical="top" wrapText="1"/>
    </xf>
    <xf numFmtId="0" fontId="48" fillId="2" borderId="9" xfId="0" applyFont="1" applyFill="1" applyBorder="1" applyAlignment="1">
      <alignment vertical="top" wrapText="1"/>
    </xf>
    <xf numFmtId="166" fontId="56" fillId="35" borderId="22" xfId="1" applyNumberFormat="1" applyFont="1" applyFill="1" applyBorder="1" applyAlignment="1" applyProtection="1">
      <alignment horizontal="center" vertical="top" wrapText="1"/>
      <protection locked="0"/>
    </xf>
    <xf numFmtId="0" fontId="49" fillId="0" borderId="9" xfId="0" applyFont="1" applyBorder="1" applyAlignment="1">
      <alignment vertical="top"/>
    </xf>
    <xf numFmtId="0" fontId="53" fillId="0" borderId="0" xfId="0" applyFont="1" applyAlignment="1">
      <alignment horizontal="left" vertical="top"/>
    </xf>
    <xf numFmtId="0" fontId="55" fillId="0" borderId="0" xfId="0" applyFont="1" applyAlignment="1">
      <alignment vertical="top"/>
    </xf>
    <xf numFmtId="9" fontId="56" fillId="35" borderId="22" xfId="25706" applyFont="1" applyFill="1" applyBorder="1" applyAlignment="1" applyProtection="1">
      <alignment horizontal="center" vertical="top" wrapText="1"/>
      <protection locked="0"/>
    </xf>
    <xf numFmtId="165" fontId="56" fillId="36" borderId="52" xfId="1" applyFont="1" applyFill="1" applyBorder="1" applyAlignment="1" applyProtection="1">
      <alignment horizontal="right" vertical="center" wrapText="1"/>
    </xf>
    <xf numFmtId="165" fontId="56" fillId="36" borderId="53" xfId="1" applyFont="1" applyFill="1" applyBorder="1" applyAlignment="1" applyProtection="1">
      <alignment horizontal="right" vertical="center" wrapText="1"/>
    </xf>
    <xf numFmtId="0" fontId="47" fillId="2" borderId="0" xfId="0" applyFont="1" applyFill="1" applyAlignment="1">
      <alignment horizontal="left" vertical="top"/>
    </xf>
    <xf numFmtId="0" fontId="54" fillId="34" borderId="9" xfId="0" applyFont="1" applyFill="1" applyBorder="1" applyAlignment="1">
      <alignment vertical="top" wrapText="1"/>
    </xf>
    <xf numFmtId="0" fontId="54" fillId="34" borderId="0" xfId="0" applyFont="1" applyFill="1" applyAlignment="1">
      <alignment vertical="top" wrapText="1"/>
    </xf>
    <xf numFmtId="0" fontId="54" fillId="34" borderId="10" xfId="0" applyFont="1" applyFill="1" applyBorder="1" applyAlignment="1">
      <alignment vertical="top" wrapText="1"/>
    </xf>
    <xf numFmtId="0" fontId="56" fillId="35" borderId="22" xfId="922" applyNumberFormat="1" applyFont="1" applyFill="1" applyBorder="1" applyAlignment="1" applyProtection="1">
      <alignment horizontal="center" vertical="center" wrapText="1"/>
      <protection locked="0"/>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49" fillId="0" borderId="9" xfId="0" applyFont="1" applyBorder="1"/>
    <xf numFmtId="0" fontId="47" fillId="0" borderId="28" xfId="0" applyFont="1" applyBorder="1" applyAlignment="1">
      <alignment vertical="top" wrapText="1"/>
    </xf>
    <xf numFmtId="166" fontId="56" fillId="35" borderId="22" xfId="1" applyNumberFormat="1" applyFont="1" applyFill="1" applyBorder="1" applyAlignment="1" applyProtection="1">
      <alignment vertical="top" wrapText="1"/>
      <protection locked="0"/>
    </xf>
    <xf numFmtId="0" fontId="46" fillId="0" borderId="3" xfId="0" applyFont="1" applyBorder="1" applyAlignment="1">
      <alignment horizontal="center" vertical="top" wrapText="1"/>
    </xf>
    <xf numFmtId="0" fontId="46" fillId="0" borderId="8" xfId="0" applyFont="1" applyBorder="1" applyAlignment="1">
      <alignment horizontal="center" vertical="top" wrapText="1"/>
    </xf>
    <xf numFmtId="0" fontId="46" fillId="0" borderId="4" xfId="0" applyFont="1" applyBorder="1" applyAlignment="1">
      <alignment horizontal="center" vertical="top" wrapText="1"/>
    </xf>
    <xf numFmtId="0" fontId="46" fillId="0" borderId="9" xfId="0" applyFont="1" applyBorder="1" applyAlignment="1">
      <alignment horizontal="center" vertical="top" wrapText="1"/>
    </xf>
    <xf numFmtId="0" fontId="46" fillId="0" borderId="0" xfId="0" applyFont="1" applyAlignment="1">
      <alignment horizontal="center" vertical="top" wrapText="1"/>
    </xf>
    <xf numFmtId="0" fontId="46" fillId="0" borderId="10" xfId="0" applyFont="1" applyBorder="1" applyAlignment="1">
      <alignment horizontal="center" vertical="top" wrapText="1"/>
    </xf>
    <xf numFmtId="0" fontId="48" fillId="0" borderId="10" xfId="0" applyFont="1" applyBorder="1" applyAlignment="1">
      <alignment horizontal="center" vertical="top" wrapText="1"/>
    </xf>
    <xf numFmtId="0" fontId="49" fillId="2" borderId="9" xfId="0" applyFont="1" applyFill="1" applyBorder="1" applyAlignment="1">
      <alignment vertical="top" wrapText="1"/>
    </xf>
    <xf numFmtId="0" fontId="50" fillId="2" borderId="0" xfId="0" applyFont="1" applyFill="1" applyAlignment="1">
      <alignment horizontal="center" vertical="center"/>
    </xf>
    <xf numFmtId="0" fontId="49" fillId="2" borderId="10" xfId="0" applyFont="1" applyFill="1" applyBorder="1" applyAlignment="1">
      <alignment vertical="top" wrapText="1"/>
    </xf>
    <xf numFmtId="0" fontId="47" fillId="0" borderId="9" xfId="0" applyFont="1" applyBorder="1" applyAlignment="1">
      <alignment horizontal="left" vertical="top"/>
    </xf>
    <xf numFmtId="0" fontId="56" fillId="0" borderId="0" xfId="0" applyFont="1" applyAlignment="1">
      <alignment horizontal="left"/>
    </xf>
    <xf numFmtId="0" fontId="49" fillId="0" borderId="0" xfId="0" quotePrefix="1" applyFont="1"/>
    <xf numFmtId="49" fontId="49" fillId="0" borderId="0" xfId="0" quotePrefix="1" applyNumberFormat="1" applyFont="1"/>
    <xf numFmtId="0" fontId="69" fillId="0" borderId="0" xfId="25707" applyAlignment="1"/>
    <xf numFmtId="0" fontId="47" fillId="0" borderId="10" xfId="0" applyFont="1" applyBorder="1" applyAlignment="1">
      <alignment horizontal="left" vertical="top"/>
    </xf>
    <xf numFmtId="0" fontId="50" fillId="38" borderId="22" xfId="0" applyFont="1" applyFill="1" applyBorder="1" applyAlignment="1">
      <alignment horizontal="center" vertical="center" wrapText="1"/>
    </xf>
    <xf numFmtId="0" fontId="70" fillId="40" borderId="0" xfId="531" applyFont="1" applyFill="1" applyAlignment="1">
      <alignment horizontal="center"/>
    </xf>
    <xf numFmtId="0" fontId="70" fillId="40" borderId="10" xfId="531" applyFont="1" applyFill="1" applyBorder="1" applyAlignment="1">
      <alignment horizontal="center"/>
    </xf>
    <xf numFmtId="0" fontId="70" fillId="40" borderId="0" xfId="0" applyFont="1" applyFill="1" applyAlignment="1">
      <alignment horizontal="center" wrapText="1"/>
    </xf>
    <xf numFmtId="0" fontId="71" fillId="40" borderId="0" xfId="0" applyFont="1" applyFill="1" applyAlignment="1">
      <alignment horizontal="center"/>
    </xf>
    <xf numFmtId="0" fontId="71" fillId="41" borderId="0" xfId="531" applyFont="1" applyFill="1"/>
    <xf numFmtId="0" fontId="71" fillId="41" borderId="0" xfId="531" applyFont="1" applyFill="1" applyAlignment="1">
      <alignment horizontal="centerContinuous"/>
    </xf>
    <xf numFmtId="0" fontId="71" fillId="41" borderId="10" xfId="531" applyFont="1" applyFill="1" applyBorder="1" applyAlignment="1">
      <alignment horizontal="centerContinuous"/>
    </xf>
    <xf numFmtId="0" fontId="71" fillId="41" borderId="0" xfId="531" applyFont="1" applyFill="1" applyAlignment="1">
      <alignment horizontal="center"/>
    </xf>
    <xf numFmtId="168" fontId="70" fillId="2" borderId="0" xfId="531" applyNumberFormat="1" applyFont="1" applyFill="1" applyAlignment="1">
      <alignment horizontal="left" vertical="center"/>
    </xf>
    <xf numFmtId="168" fontId="70" fillId="2" borderId="0" xfId="531" applyNumberFormat="1" applyFont="1" applyFill="1" applyAlignment="1">
      <alignment horizontal="left" vertical="center" wrapText="1"/>
    </xf>
    <xf numFmtId="168" fontId="70" fillId="2" borderId="10" xfId="531" applyNumberFormat="1" applyFont="1" applyFill="1" applyBorder="1" applyAlignment="1">
      <alignment horizontal="left" vertical="center" wrapText="1"/>
    </xf>
    <xf numFmtId="0" fontId="7" fillId="0" borderId="0" xfId="0" applyFont="1" applyAlignment="1">
      <alignment horizontal="center" wrapText="1"/>
    </xf>
    <xf numFmtId="0" fontId="71" fillId="0" borderId="0" xfId="531" applyFont="1" applyAlignment="1">
      <alignment horizontal="center"/>
    </xf>
    <xf numFmtId="0" fontId="71" fillId="0" borderId="10" xfId="531" applyFont="1" applyBorder="1" applyAlignment="1">
      <alignment horizontal="center"/>
    </xf>
    <xf numFmtId="0" fontId="7" fillId="0" borderId="0" xfId="0" applyFont="1" applyAlignment="1">
      <alignment horizontal="center"/>
    </xf>
    <xf numFmtId="0" fontId="70" fillId="37" borderId="0" xfId="531" applyFont="1" applyFill="1" applyAlignment="1">
      <alignment horizontal="right"/>
    </xf>
    <xf numFmtId="0" fontId="72" fillId="37" borderId="0" xfId="531" applyFont="1" applyFill="1" applyAlignment="1">
      <alignment horizontal="center"/>
    </xf>
    <xf numFmtId="0" fontId="72" fillId="37" borderId="10" xfId="531" applyFont="1" applyFill="1" applyBorder="1" applyAlignment="1">
      <alignment horizontal="center"/>
    </xf>
    <xf numFmtId="0" fontId="7" fillId="37" borderId="0" xfId="0" applyFont="1" applyFill="1" applyAlignment="1">
      <alignment horizontal="center"/>
    </xf>
    <xf numFmtId="0" fontId="70" fillId="0" borderId="0" xfId="531" applyFont="1" applyAlignment="1">
      <alignment horizontal="right"/>
    </xf>
    <xf numFmtId="0" fontId="70" fillId="0" borderId="0" xfId="531" applyFont="1" applyAlignment="1">
      <alignment horizontal="left"/>
    </xf>
    <xf numFmtId="0" fontId="70" fillId="0" borderId="0" xfId="531" applyFont="1" applyAlignment="1">
      <alignment horizontal="left" indent="1"/>
    </xf>
    <xf numFmtId="0" fontId="70" fillId="0" borderId="10" xfId="531" applyFont="1" applyBorder="1" applyAlignment="1">
      <alignment horizontal="left" indent="1"/>
    </xf>
    <xf numFmtId="0" fontId="70" fillId="42" borderId="0" xfId="531" applyFont="1" applyFill="1" applyAlignment="1" applyProtection="1">
      <alignment horizontal="center"/>
      <protection locked="0"/>
    </xf>
    <xf numFmtId="0" fontId="71" fillId="0" borderId="0" xfId="531" applyFont="1" applyAlignment="1">
      <alignment horizontal="left" indent="1"/>
    </xf>
    <xf numFmtId="0" fontId="71" fillId="0" borderId="0" xfId="531" applyFont="1" applyAlignment="1">
      <alignment horizontal="left"/>
    </xf>
    <xf numFmtId="0" fontId="71" fillId="0" borderId="10" xfId="531" applyFont="1" applyBorder="1" applyAlignment="1">
      <alignment horizontal="left"/>
    </xf>
    <xf numFmtId="0" fontId="71" fillId="0" borderId="0" xfId="531" applyFont="1" applyProtection="1">
      <protection locked="0"/>
    </xf>
    <xf numFmtId="0" fontId="73" fillId="0" borderId="0" xfId="531" applyFont="1" applyProtection="1">
      <protection locked="0"/>
    </xf>
    <xf numFmtId="0" fontId="74" fillId="0" borderId="0" xfId="531" applyFont="1" applyAlignment="1">
      <alignment horizontal="left" indent="1"/>
    </xf>
    <xf numFmtId="0" fontId="74" fillId="0" borderId="0" xfId="531" applyFont="1" applyAlignment="1">
      <alignment horizontal="left"/>
    </xf>
    <xf numFmtId="0" fontId="74" fillId="0" borderId="10" xfId="531" applyFont="1" applyBorder="1" applyAlignment="1">
      <alignment horizontal="left"/>
    </xf>
    <xf numFmtId="0" fontId="70" fillId="0" borderId="0" xfId="531" applyFont="1" applyAlignment="1">
      <alignment horizontal="left" wrapText="1" indent="1"/>
    </xf>
    <xf numFmtId="0" fontId="70" fillId="0" borderId="10" xfId="531" applyFont="1" applyBorder="1" applyAlignment="1">
      <alignment horizontal="left" wrapText="1" indent="1"/>
    </xf>
    <xf numFmtId="0" fontId="70" fillId="42" borderId="0" xfId="531" applyFont="1" applyFill="1" applyProtection="1">
      <protection locked="0"/>
    </xf>
    <xf numFmtId="0" fontId="71" fillId="0" borderId="0" xfId="531" applyFont="1" applyAlignment="1">
      <alignment horizontal="left" indent="2"/>
    </xf>
    <xf numFmtId="0" fontId="71" fillId="0" borderId="10" xfId="531" applyFont="1" applyBorder="1" applyAlignment="1">
      <alignment horizontal="left" indent="2"/>
    </xf>
    <xf numFmtId="0" fontId="70" fillId="0" borderId="0" xfId="23036" applyFont="1" applyAlignment="1">
      <alignment horizontal="right"/>
    </xf>
    <xf numFmtId="0" fontId="70" fillId="0" borderId="0" xfId="23036" applyFont="1" applyAlignment="1">
      <alignment horizontal="left" wrapText="1" indent="1"/>
    </xf>
    <xf numFmtId="0" fontId="70" fillId="0" borderId="0" xfId="23036" applyFont="1" applyAlignment="1">
      <alignment horizontal="left"/>
    </xf>
    <xf numFmtId="0" fontId="44" fillId="0" borderId="0" xfId="0" applyFont="1"/>
    <xf numFmtId="0" fontId="0" fillId="0" borderId="10" xfId="0" applyBorder="1"/>
    <xf numFmtId="0" fontId="0" fillId="0" borderId="0" xfId="0" applyAlignment="1">
      <alignment horizontal="center"/>
    </xf>
    <xf numFmtId="0" fontId="73" fillId="0" borderId="0" xfId="23036" applyFont="1" applyProtection="1">
      <protection locked="0"/>
    </xf>
    <xf numFmtId="0" fontId="71" fillId="0" borderId="0" xfId="420" applyFont="1" applyAlignment="1">
      <alignment horizontal="left" vertical="top" indent="2"/>
    </xf>
    <xf numFmtId="0" fontId="71" fillId="0" borderId="0" xfId="420" applyFont="1" applyAlignment="1">
      <alignment horizontal="left" vertical="top"/>
    </xf>
    <xf numFmtId="0" fontId="71" fillId="0" borderId="0" xfId="23036" applyFont="1" applyAlignment="1">
      <alignment horizontal="left" indent="2"/>
    </xf>
    <xf numFmtId="0" fontId="71" fillId="0" borderId="0" xfId="23036" applyFont="1" applyAlignment="1">
      <alignment horizontal="left"/>
    </xf>
    <xf numFmtId="0" fontId="72" fillId="43" borderId="61" xfId="420" applyFont="1" applyFill="1" applyBorder="1" applyAlignment="1">
      <alignment horizontal="center"/>
    </xf>
    <xf numFmtId="0" fontId="71" fillId="0" borderId="0" xfId="531" applyFont="1"/>
    <xf numFmtId="0" fontId="71" fillId="0" borderId="0" xfId="531" applyFont="1" applyAlignment="1">
      <alignment horizontal="left" indent="3"/>
    </xf>
    <xf numFmtId="0" fontId="71" fillId="0" borderId="0" xfId="531" applyFont="1" applyAlignment="1" applyProtection="1">
      <alignment horizontal="left" indent="1"/>
      <protection locked="0"/>
    </xf>
    <xf numFmtId="0" fontId="74" fillId="0" borderId="0" xfId="531" applyFont="1" applyAlignment="1">
      <alignment horizontal="left" indent="2"/>
    </xf>
    <xf numFmtId="0" fontId="74" fillId="0" borderId="10" xfId="531" applyFont="1" applyBorder="1" applyAlignment="1">
      <alignment horizontal="left" indent="2"/>
    </xf>
    <xf numFmtId="168" fontId="70" fillId="0" borderId="0" xfId="531" applyNumberFormat="1" applyFont="1" applyAlignment="1">
      <alignment horizontal="left"/>
    </xf>
    <xf numFmtId="168" fontId="70" fillId="0" borderId="10" xfId="531" applyNumberFormat="1" applyFont="1" applyBorder="1" applyAlignment="1">
      <alignment horizontal="left"/>
    </xf>
    <xf numFmtId="0" fontId="70" fillId="42" borderId="0" xfId="531" applyFont="1" applyFill="1" applyAlignment="1">
      <alignment horizontal="center"/>
    </xf>
    <xf numFmtId="0" fontId="72" fillId="0" borderId="0" xfId="531" applyFont="1" applyAlignment="1">
      <alignment horizontal="center"/>
    </xf>
    <xf numFmtId="0" fontId="72" fillId="0" borderId="10" xfId="531" applyFont="1" applyBorder="1" applyAlignment="1">
      <alignment horizontal="center"/>
    </xf>
    <xf numFmtId="0" fontId="75" fillId="0" borderId="0" xfId="531" applyFont="1" applyAlignment="1">
      <alignment horizontal="left"/>
    </xf>
    <xf numFmtId="0" fontId="75" fillId="0" borderId="10" xfId="531" applyFont="1" applyBorder="1" applyAlignment="1">
      <alignment horizontal="left"/>
    </xf>
    <xf numFmtId="0" fontId="71" fillId="0" borderId="0" xfId="531" applyFont="1" applyAlignment="1">
      <alignment horizontal="left" vertical="top" indent="2"/>
    </xf>
    <xf numFmtId="0" fontId="71" fillId="0" borderId="10" xfId="531" applyFont="1" applyBorder="1" applyAlignment="1">
      <alignment horizontal="left" vertical="top" indent="2"/>
    </xf>
    <xf numFmtId="1" fontId="7" fillId="0" borderId="0" xfId="0" applyNumberFormat="1" applyFont="1" applyAlignment="1">
      <alignment horizontal="center"/>
    </xf>
    <xf numFmtId="0" fontId="70" fillId="2" borderId="9" xfId="531" applyFont="1" applyFill="1" applyBorder="1" applyAlignment="1">
      <alignment horizontal="left" vertical="top" indent="1"/>
    </xf>
    <xf numFmtId="0" fontId="70" fillId="2" borderId="0" xfId="531" applyFont="1" applyFill="1" applyAlignment="1">
      <alignment horizontal="left" vertical="top"/>
    </xf>
    <xf numFmtId="0" fontId="71" fillId="0" borderId="10" xfId="531" applyFont="1" applyBorder="1" applyAlignment="1">
      <alignment horizontal="left" indent="3"/>
    </xf>
    <xf numFmtId="0" fontId="71" fillId="0" borderId="0" xfId="531" applyFont="1" applyAlignment="1">
      <alignment horizontal="left" indent="4"/>
    </xf>
    <xf numFmtId="0" fontId="71" fillId="0" borderId="10" xfId="531" applyFont="1" applyBorder="1" applyAlignment="1">
      <alignment horizontal="left" indent="1"/>
    </xf>
    <xf numFmtId="168" fontId="70" fillId="0" borderId="0" xfId="420" applyNumberFormat="1" applyFont="1" applyAlignment="1">
      <alignment horizontal="left" indent="1"/>
    </xf>
    <xf numFmtId="168" fontId="70" fillId="0" borderId="0" xfId="420" applyNumberFormat="1" applyFont="1" applyAlignment="1">
      <alignment horizontal="left"/>
    </xf>
    <xf numFmtId="168" fontId="70" fillId="0" borderId="10" xfId="420" applyNumberFormat="1" applyFont="1" applyBorder="1" applyAlignment="1">
      <alignment horizontal="left" indent="1"/>
    </xf>
    <xf numFmtId="0" fontId="71" fillId="0" borderId="0" xfId="420" applyFont="1" applyAlignment="1">
      <alignment horizontal="left" indent="1"/>
    </xf>
    <xf numFmtId="0" fontId="71" fillId="0" borderId="0" xfId="420" applyFont="1" applyAlignment="1">
      <alignment horizontal="left"/>
    </xf>
    <xf numFmtId="0" fontId="71" fillId="0" borderId="10" xfId="420" applyFont="1" applyBorder="1" applyAlignment="1">
      <alignment horizontal="left" indent="1"/>
    </xf>
    <xf numFmtId="168" fontId="70" fillId="0" borderId="10" xfId="420" applyNumberFormat="1" applyFont="1" applyBorder="1" applyAlignment="1">
      <alignment horizontal="left"/>
    </xf>
    <xf numFmtId="168" fontId="71" fillId="0" borderId="0" xfId="420" applyNumberFormat="1" applyFont="1" applyAlignment="1">
      <alignment horizontal="left" indent="1"/>
    </xf>
    <xf numFmtId="168" fontId="71" fillId="0" borderId="0" xfId="420" applyNumberFormat="1" applyFont="1" applyAlignment="1">
      <alignment horizontal="left"/>
    </xf>
    <xf numFmtId="168" fontId="71" fillId="0" borderId="10" xfId="420" applyNumberFormat="1" applyFont="1" applyBorder="1" applyAlignment="1">
      <alignment horizontal="left" indent="1"/>
    </xf>
    <xf numFmtId="0" fontId="76" fillId="0" borderId="0" xfId="25657" applyFont="1" applyAlignment="1">
      <alignment horizontal="left" vertical="top"/>
    </xf>
    <xf numFmtId="0" fontId="76" fillId="0" borderId="10" xfId="25657" applyFont="1" applyBorder="1" applyAlignment="1">
      <alignment horizontal="left" vertical="top"/>
    </xf>
    <xf numFmtId="0" fontId="71" fillId="0" borderId="0" xfId="420" applyFont="1" applyAlignment="1">
      <alignment horizontal="left" indent="2"/>
    </xf>
    <xf numFmtId="0" fontId="71" fillId="0" borderId="10" xfId="420" applyFont="1" applyBorder="1" applyAlignment="1">
      <alignment horizontal="left" indent="2"/>
    </xf>
    <xf numFmtId="0" fontId="70" fillId="0" borderId="0" xfId="420" applyFont="1" applyAlignment="1">
      <alignment horizontal="left"/>
    </xf>
    <xf numFmtId="0" fontId="70" fillId="0" borderId="10" xfId="420" applyFont="1" applyBorder="1" applyAlignment="1">
      <alignment horizontal="left"/>
    </xf>
    <xf numFmtId="0" fontId="70" fillId="2" borderId="9" xfId="420" applyFont="1" applyFill="1" applyBorder="1" applyAlignment="1">
      <alignment horizontal="left" indent="1"/>
    </xf>
    <xf numFmtId="0" fontId="70" fillId="2" borderId="0" xfId="420" applyFont="1" applyFill="1" applyAlignment="1">
      <alignment horizontal="left"/>
    </xf>
    <xf numFmtId="0" fontId="71" fillId="0" borderId="0" xfId="420" applyFont="1" applyAlignment="1">
      <alignment horizontal="left" indent="3"/>
    </xf>
    <xf numFmtId="168" fontId="71" fillId="0" borderId="10" xfId="420" applyNumberFormat="1" applyFont="1" applyBorder="1" applyAlignment="1">
      <alignment horizontal="left"/>
    </xf>
    <xf numFmtId="0" fontId="71" fillId="0" borderId="10" xfId="420" applyFont="1" applyBorder="1" applyAlignment="1">
      <alignment horizontal="left"/>
    </xf>
    <xf numFmtId="0" fontId="7" fillId="0" borderId="0" xfId="25657" applyFont="1" applyAlignment="1">
      <alignment horizontal="left" vertical="top" indent="1"/>
    </xf>
    <xf numFmtId="0" fontId="7" fillId="0" borderId="0" xfId="25657" applyFont="1" applyAlignment="1">
      <alignment horizontal="left" vertical="top"/>
    </xf>
    <xf numFmtId="0" fontId="7" fillId="0" borderId="10" xfId="25657" applyFont="1" applyBorder="1" applyAlignment="1">
      <alignment horizontal="left" vertical="top" indent="1"/>
    </xf>
    <xf numFmtId="0" fontId="71" fillId="0" borderId="0" xfId="25657" applyFont="1" applyAlignment="1">
      <alignment horizontal="left" vertical="top" indent="1"/>
    </xf>
    <xf numFmtId="0" fontId="71" fillId="0" borderId="0" xfId="25657" applyFont="1" applyAlignment="1">
      <alignment horizontal="left" vertical="top"/>
    </xf>
    <xf numFmtId="0" fontId="71" fillId="0" borderId="10" xfId="25657" applyFont="1" applyBorder="1" applyAlignment="1">
      <alignment horizontal="left" vertical="top" indent="1"/>
    </xf>
    <xf numFmtId="0" fontId="7" fillId="0" borderId="0" xfId="25657" applyFont="1" applyAlignment="1">
      <alignment horizontal="left" vertical="top" wrapText="1" indent="1"/>
    </xf>
    <xf numFmtId="0" fontId="7" fillId="0" borderId="10" xfId="25657" applyFont="1" applyBorder="1" applyAlignment="1">
      <alignment horizontal="left" vertical="top"/>
    </xf>
    <xf numFmtId="0" fontId="7" fillId="0" borderId="0" xfId="25657" applyFont="1" applyAlignment="1">
      <alignment horizontal="left" vertical="top" indent="2"/>
    </xf>
    <xf numFmtId="0" fontId="71" fillId="0" borderId="0" xfId="420" applyFont="1" applyAlignment="1">
      <alignment horizontal="left" vertical="top" indent="1"/>
    </xf>
    <xf numFmtId="0" fontId="71" fillId="0" borderId="10" xfId="420" applyFont="1" applyBorder="1" applyAlignment="1">
      <alignment horizontal="left" vertical="top" indent="1"/>
    </xf>
    <xf numFmtId="0" fontId="72" fillId="43" borderId="61" xfId="420" applyFont="1" applyFill="1" applyBorder="1" applyAlignment="1">
      <alignment horizontal="left"/>
    </xf>
    <xf numFmtId="0" fontId="72" fillId="43" borderId="0" xfId="420" applyFont="1" applyFill="1" applyAlignment="1">
      <alignment horizontal="center"/>
    </xf>
    <xf numFmtId="0" fontId="72" fillId="43" borderId="10" xfId="420" applyFont="1" applyFill="1" applyBorder="1" applyAlignment="1">
      <alignment horizontal="center"/>
    </xf>
    <xf numFmtId="0" fontId="70" fillId="0" borderId="0" xfId="420" applyFont="1" applyAlignment="1">
      <alignment horizontal="left" vertical="top" indent="1"/>
    </xf>
    <xf numFmtId="0" fontId="70" fillId="0" borderId="0" xfId="420" applyFont="1" applyAlignment="1">
      <alignment horizontal="left" vertical="top"/>
    </xf>
    <xf numFmtId="0" fontId="70" fillId="0" borderId="10" xfId="420" applyFont="1" applyBorder="1" applyAlignment="1">
      <alignment horizontal="left" vertical="top" indent="1"/>
    </xf>
    <xf numFmtId="1" fontId="71" fillId="0" borderId="0" xfId="531" applyNumberFormat="1" applyFont="1" applyAlignment="1" applyProtection="1">
      <alignment horizontal="left" indent="1"/>
      <protection locked="0"/>
    </xf>
    <xf numFmtId="1" fontId="71" fillId="0" borderId="0" xfId="531" applyNumberFormat="1" applyFont="1" applyAlignment="1" applyProtection="1">
      <alignment horizontal="left"/>
      <protection locked="0"/>
    </xf>
    <xf numFmtId="1" fontId="71" fillId="0" borderId="10" xfId="531" applyNumberFormat="1" applyFont="1" applyBorder="1" applyAlignment="1" applyProtection="1">
      <alignment horizontal="left" indent="1"/>
      <protection locked="0"/>
    </xf>
    <xf numFmtId="0" fontId="71" fillId="0" borderId="0" xfId="531" applyFont="1" applyAlignment="1" applyProtection="1">
      <alignment horizontal="left" indent="2"/>
      <protection locked="0"/>
    </xf>
    <xf numFmtId="0" fontId="71" fillId="0" borderId="0" xfId="531" applyFont="1" applyAlignment="1" applyProtection="1">
      <alignment horizontal="left"/>
      <protection locked="0"/>
    </xf>
    <xf numFmtId="0" fontId="71" fillId="0" borderId="10" xfId="531" applyFont="1" applyBorder="1" applyAlignment="1" applyProtection="1">
      <alignment horizontal="left" indent="2"/>
      <protection locked="0"/>
    </xf>
    <xf numFmtId="0" fontId="71" fillId="0" borderId="10" xfId="420" applyFont="1" applyBorder="1" applyAlignment="1">
      <alignment horizontal="left" vertical="top" indent="2"/>
    </xf>
    <xf numFmtId="0" fontId="7" fillId="0" borderId="10" xfId="25657" applyFont="1" applyBorder="1" applyAlignment="1">
      <alignment horizontal="left" vertical="top" indent="2"/>
    </xf>
    <xf numFmtId="0" fontId="71" fillId="2" borderId="9" xfId="420" applyFont="1" applyFill="1" applyBorder="1" applyAlignment="1">
      <alignment horizontal="left" wrapText="1" indent="1"/>
    </xf>
    <xf numFmtId="0" fontId="71" fillId="2" borderId="0" xfId="420" applyFont="1" applyFill="1" applyAlignment="1">
      <alignment horizontal="left"/>
    </xf>
    <xf numFmtId="0" fontId="7" fillId="0" borderId="0" xfId="25657" applyFont="1" applyAlignment="1">
      <alignment horizontal="left" vertical="top" indent="3"/>
    </xf>
    <xf numFmtId="0" fontId="7" fillId="0" borderId="10" xfId="25657" applyFont="1" applyBorder="1" applyAlignment="1">
      <alignment horizontal="left" vertical="top" indent="3"/>
    </xf>
    <xf numFmtId="0" fontId="71" fillId="0" borderId="0" xfId="531" applyFont="1" applyAlignment="1" applyProtection="1">
      <alignment horizontal="left" wrapText="1" indent="2"/>
      <protection locked="0"/>
    </xf>
    <xf numFmtId="0" fontId="71" fillId="0" borderId="10" xfId="531" applyFont="1" applyBorder="1" applyAlignment="1" applyProtection="1">
      <alignment horizontal="left"/>
      <protection locked="0"/>
    </xf>
    <xf numFmtId="0" fontId="71" fillId="0" borderId="0" xfId="420" applyFont="1" applyAlignment="1">
      <alignment horizontal="left" vertical="top" indent="3"/>
    </xf>
    <xf numFmtId="0" fontId="71" fillId="0" borderId="10" xfId="420" applyFont="1" applyBorder="1" applyAlignment="1">
      <alignment horizontal="left" vertical="top"/>
    </xf>
    <xf numFmtId="0" fontId="71" fillId="0" borderId="0" xfId="420" applyFont="1" applyAlignment="1">
      <alignment horizontal="center"/>
    </xf>
    <xf numFmtId="169" fontId="71" fillId="0" borderId="0" xfId="1210" applyNumberFormat="1" applyFont="1" applyAlignment="1">
      <alignment horizontal="center"/>
    </xf>
    <xf numFmtId="0" fontId="70" fillId="0" borderId="64" xfId="531" applyFont="1" applyBorder="1" applyAlignment="1">
      <alignment horizontal="left" indent="2"/>
    </xf>
    <xf numFmtId="0" fontId="70" fillId="0" borderId="65" xfId="531" applyFont="1" applyBorder="1" applyAlignment="1">
      <alignment horizontal="left" indent="2"/>
    </xf>
    <xf numFmtId="169" fontId="70" fillId="0" borderId="64" xfId="1210" applyNumberFormat="1" applyFont="1" applyBorder="1" applyAlignment="1">
      <alignment horizontal="center"/>
    </xf>
    <xf numFmtId="0" fontId="71" fillId="0" borderId="10" xfId="531" applyFont="1" applyBorder="1"/>
    <xf numFmtId="0" fontId="70" fillId="0" borderId="0" xfId="531" applyFont="1" applyAlignment="1">
      <alignment horizontal="left" indent="2"/>
    </xf>
    <xf numFmtId="0" fontId="70" fillId="0" borderId="10" xfId="531" applyFont="1" applyBorder="1" applyAlignment="1">
      <alignment horizontal="left" indent="2"/>
    </xf>
    <xf numFmtId="169" fontId="70" fillId="0" borderId="0" xfId="1210" applyNumberFormat="1" applyFont="1" applyBorder="1" applyAlignment="1">
      <alignment horizontal="center"/>
    </xf>
    <xf numFmtId="9" fontId="71" fillId="0" borderId="0" xfId="25706" applyFont="1" applyAlignment="1">
      <alignment horizontal="center"/>
    </xf>
    <xf numFmtId="0" fontId="71" fillId="0" borderId="0" xfId="420" applyFont="1" applyAlignment="1">
      <alignment horizontal="left" vertical="top" indent="4"/>
    </xf>
    <xf numFmtId="0" fontId="70" fillId="0" borderId="0" xfId="531" applyFont="1" applyProtection="1">
      <protection locked="0"/>
    </xf>
    <xf numFmtId="9" fontId="71" fillId="0" borderId="0" xfId="420" applyNumberFormat="1" applyFont="1" applyAlignment="1">
      <alignment horizontal="left" vertical="top" indent="2"/>
    </xf>
    <xf numFmtId="9" fontId="71" fillId="0" borderId="0" xfId="420" applyNumberFormat="1" applyFont="1" applyAlignment="1">
      <alignment horizontal="left" vertical="top"/>
    </xf>
    <xf numFmtId="9" fontId="71" fillId="0" borderId="10" xfId="420" applyNumberFormat="1" applyFont="1" applyBorder="1" applyAlignment="1">
      <alignment horizontal="left" vertical="top" indent="2"/>
    </xf>
    <xf numFmtId="9" fontId="71" fillId="0" borderId="0" xfId="531" applyNumberFormat="1" applyFont="1" applyAlignment="1">
      <alignment horizontal="center"/>
    </xf>
    <xf numFmtId="1" fontId="71" fillId="0" borderId="0" xfId="531" applyNumberFormat="1" applyFont="1" applyAlignment="1">
      <alignment horizontal="center"/>
    </xf>
    <xf numFmtId="166" fontId="56" fillId="0" borderId="0" xfId="1" applyNumberFormat="1" applyFont="1" applyFill="1" applyBorder="1" applyAlignment="1" applyProtection="1">
      <alignment vertical="top" wrapText="1"/>
    </xf>
    <xf numFmtId="0" fontId="47" fillId="0" borderId="0" xfId="0" applyFont="1" applyAlignment="1">
      <alignment horizontal="center" vertical="top" wrapText="1"/>
    </xf>
    <xf numFmtId="9" fontId="56" fillId="0" borderId="0" xfId="25706" applyFont="1" applyFill="1" applyBorder="1" applyAlignment="1" applyProtection="1">
      <alignment horizontal="center" vertical="top" wrapText="1"/>
    </xf>
    <xf numFmtId="166" fontId="56" fillId="2" borderId="0" xfId="1" applyNumberFormat="1" applyFont="1" applyFill="1" applyBorder="1" applyAlignment="1" applyProtection="1">
      <alignment vertical="top" wrapText="1"/>
    </xf>
    <xf numFmtId="166" fontId="56" fillId="2" borderId="10" xfId="1" applyNumberFormat="1" applyFont="1" applyFill="1" applyBorder="1" applyAlignment="1" applyProtection="1">
      <alignment vertical="top" wrapText="1"/>
    </xf>
    <xf numFmtId="166" fontId="56" fillId="2" borderId="5" xfId="1" applyNumberFormat="1" applyFont="1" applyFill="1" applyBorder="1" applyAlignment="1" applyProtection="1">
      <alignment vertical="top" wrapText="1"/>
    </xf>
    <xf numFmtId="0" fontId="47" fillId="38" borderId="43" xfId="0" applyFont="1" applyFill="1" applyBorder="1" applyAlignment="1">
      <alignment horizontal="center" vertical="top" wrapText="1"/>
    </xf>
    <xf numFmtId="0" fontId="47" fillId="38" borderId="22" xfId="0" applyFont="1" applyFill="1" applyBorder="1" applyAlignment="1">
      <alignment horizontal="center" vertical="top" wrapText="1"/>
    </xf>
    <xf numFmtId="0" fontId="47" fillId="38" borderId="44" xfId="0" applyFont="1" applyFill="1" applyBorder="1" applyAlignment="1">
      <alignment horizontal="center" vertical="top" wrapText="1"/>
    </xf>
    <xf numFmtId="0" fontId="47" fillId="0" borderId="9" xfId="0" applyFont="1" applyBorder="1" applyAlignment="1">
      <alignment horizontal="left" vertical="top" wrapText="1"/>
    </xf>
    <xf numFmtId="0" fontId="47" fillId="0" borderId="0" xfId="0" applyFont="1" applyAlignment="1">
      <alignment horizontal="left" vertical="top" wrapText="1"/>
    </xf>
    <xf numFmtId="0" fontId="47" fillId="0" borderId="10" xfId="0" applyFont="1" applyBorder="1" applyAlignment="1">
      <alignment horizontal="left" vertical="top" wrapText="1"/>
    </xf>
    <xf numFmtId="0" fontId="46" fillId="34" borderId="3" xfId="0" applyFont="1" applyFill="1" applyBorder="1" applyAlignment="1">
      <alignment horizontal="center" vertical="top" wrapText="1"/>
    </xf>
    <xf numFmtId="0" fontId="46" fillId="34" borderId="8" xfId="0" applyFont="1" applyFill="1" applyBorder="1" applyAlignment="1">
      <alignment horizontal="center" vertical="top" wrapText="1"/>
    </xf>
    <xf numFmtId="0" fontId="46" fillId="34" borderId="4" xfId="0" applyFont="1" applyFill="1" applyBorder="1" applyAlignment="1">
      <alignment horizontal="center" vertical="top" wrapText="1"/>
    </xf>
    <xf numFmtId="0" fontId="46" fillId="34" borderId="9" xfId="0" applyFont="1" applyFill="1" applyBorder="1" applyAlignment="1">
      <alignment horizontal="center" vertical="top" wrapText="1"/>
    </xf>
    <xf numFmtId="0" fontId="46" fillId="34" borderId="0" xfId="0" applyFont="1" applyFill="1" applyAlignment="1">
      <alignment horizontal="center" vertical="top" wrapText="1"/>
    </xf>
    <xf numFmtId="0" fontId="46" fillId="34" borderId="10" xfId="0" applyFont="1" applyFill="1" applyBorder="1" applyAlignment="1">
      <alignment horizontal="center" vertical="top" wrapText="1"/>
    </xf>
    <xf numFmtId="0" fontId="46" fillId="34" borderId="18" xfId="0" applyFont="1" applyFill="1" applyBorder="1" applyAlignment="1">
      <alignment horizontal="center" vertical="top" wrapText="1"/>
    </xf>
    <xf numFmtId="0" fontId="46" fillId="34" borderId="2" xfId="0" applyFont="1" applyFill="1" applyBorder="1" applyAlignment="1">
      <alignment horizontal="center" vertical="top" wrapText="1"/>
    </xf>
    <xf numFmtId="0" fontId="46" fillId="34" borderId="7" xfId="0" applyFont="1" applyFill="1" applyBorder="1" applyAlignment="1">
      <alignment horizontal="center" vertical="top" wrapText="1"/>
    </xf>
    <xf numFmtId="0" fontId="46" fillId="34" borderId="5" xfId="0" applyFont="1" applyFill="1" applyBorder="1" applyAlignment="1">
      <alignment horizontal="center" vertical="top"/>
    </xf>
    <xf numFmtId="0" fontId="46" fillId="34" borderId="1" xfId="0" applyFont="1" applyFill="1" applyBorder="1" applyAlignment="1">
      <alignment horizontal="center" vertical="top"/>
    </xf>
    <xf numFmtId="0" fontId="46" fillId="34" borderId="6" xfId="0" applyFont="1" applyFill="1" applyBorder="1" applyAlignment="1">
      <alignment horizontal="center" vertical="top"/>
    </xf>
    <xf numFmtId="0" fontId="46" fillId="34" borderId="18" xfId="0" applyFont="1" applyFill="1" applyBorder="1" applyAlignment="1">
      <alignment horizontal="center" vertical="top"/>
    </xf>
    <xf numFmtId="0" fontId="46" fillId="34" borderId="2" xfId="0" applyFont="1" applyFill="1" applyBorder="1" applyAlignment="1">
      <alignment horizontal="center" vertical="top"/>
    </xf>
    <xf numFmtId="0" fontId="46" fillId="34" borderId="7" xfId="0" applyFont="1" applyFill="1" applyBorder="1" applyAlignment="1">
      <alignment horizontal="center" vertical="top"/>
    </xf>
    <xf numFmtId="0" fontId="60" fillId="38" borderId="25" xfId="0" applyFont="1" applyFill="1" applyBorder="1" applyAlignment="1">
      <alignment horizontal="center" vertical="center" wrapText="1"/>
    </xf>
    <xf numFmtId="0" fontId="60" fillId="38" borderId="26" xfId="0" applyFont="1" applyFill="1" applyBorder="1" applyAlignment="1">
      <alignment horizontal="center" vertical="center" wrapText="1"/>
    </xf>
    <xf numFmtId="0" fontId="60" fillId="38" borderId="27" xfId="0" applyFont="1" applyFill="1" applyBorder="1" applyAlignment="1">
      <alignment horizontal="center" vertical="center" wrapText="1"/>
    </xf>
    <xf numFmtId="0" fontId="60" fillId="38" borderId="30" xfId="0" applyFont="1" applyFill="1" applyBorder="1" applyAlignment="1">
      <alignment horizontal="center" vertical="center" wrapText="1"/>
    </xf>
    <xf numFmtId="0" fontId="60" fillId="38" borderId="31" xfId="0" applyFont="1" applyFill="1" applyBorder="1" applyAlignment="1">
      <alignment horizontal="center" vertical="center" wrapText="1"/>
    </xf>
    <xf numFmtId="0" fontId="60" fillId="38" borderId="32" xfId="0" applyFont="1" applyFill="1" applyBorder="1" applyAlignment="1">
      <alignment horizontal="center" vertical="center" wrapText="1"/>
    </xf>
    <xf numFmtId="0" fontId="47" fillId="0" borderId="33" xfId="0" applyFont="1" applyBorder="1" applyAlignment="1">
      <alignment horizontal="left" vertical="center" wrapText="1"/>
    </xf>
    <xf numFmtId="0" fontId="47" fillId="0" borderId="34" xfId="0" applyFont="1" applyBorder="1" applyAlignment="1">
      <alignment horizontal="left" vertical="center" wrapText="1"/>
    </xf>
    <xf numFmtId="0" fontId="47" fillId="0" borderId="35" xfId="0" applyFont="1" applyBorder="1" applyAlignment="1">
      <alignment horizontal="left" vertical="center" wrapText="1"/>
    </xf>
    <xf numFmtId="0" fontId="56" fillId="35" borderId="33" xfId="922" applyNumberFormat="1" applyFont="1" applyFill="1" applyBorder="1" applyAlignment="1" applyProtection="1">
      <alignment horizontal="left" vertical="center" wrapText="1"/>
      <protection locked="0"/>
    </xf>
    <xf numFmtId="0" fontId="56" fillId="35" borderId="34" xfId="922" applyNumberFormat="1" applyFont="1" applyFill="1" applyBorder="1" applyAlignment="1" applyProtection="1">
      <alignment horizontal="left" vertical="center" wrapText="1"/>
      <protection locked="0"/>
    </xf>
    <xf numFmtId="0" fontId="56" fillId="35" borderId="56" xfId="922" applyNumberFormat="1" applyFont="1" applyFill="1" applyBorder="1" applyAlignment="1" applyProtection="1">
      <alignment horizontal="left" vertical="center" wrapText="1"/>
      <protection locked="0"/>
    </xf>
    <xf numFmtId="0" fontId="47" fillId="0" borderId="36" xfId="0" applyFont="1" applyBorder="1" applyAlignment="1">
      <alignment horizontal="left" vertical="center" wrapText="1"/>
    </xf>
    <xf numFmtId="0" fontId="47" fillId="0" borderId="23" xfId="0" applyFont="1" applyBorder="1" applyAlignment="1">
      <alignment horizontal="left" vertical="center" wrapText="1"/>
    </xf>
    <xf numFmtId="0" fontId="47" fillId="0" borderId="38" xfId="0" applyFont="1" applyBorder="1" applyAlignment="1">
      <alignment horizontal="left" vertical="center" wrapText="1"/>
    </xf>
    <xf numFmtId="0" fontId="47" fillId="0" borderId="39" xfId="0" applyFont="1" applyBorder="1" applyAlignment="1">
      <alignment horizontal="left" vertical="center" wrapText="1"/>
    </xf>
    <xf numFmtId="0" fontId="47" fillId="0" borderId="41" xfId="0" applyFont="1" applyBorder="1" applyAlignment="1">
      <alignment horizontal="left" vertical="center" wrapText="1"/>
    </xf>
    <xf numFmtId="0" fontId="47" fillId="0" borderId="24" xfId="0" applyFont="1" applyBorder="1" applyAlignment="1">
      <alignment horizontal="left" vertical="center" wrapText="1"/>
    </xf>
    <xf numFmtId="0" fontId="56" fillId="35" borderId="23" xfId="922" applyNumberFormat="1" applyFont="1" applyFill="1" applyBorder="1" applyAlignment="1" applyProtection="1">
      <alignment horizontal="left" vertical="center" wrapText="1"/>
      <protection locked="0"/>
    </xf>
    <xf numFmtId="0" fontId="56" fillId="35" borderId="37" xfId="922" applyNumberFormat="1" applyFont="1" applyFill="1" applyBorder="1" applyAlignment="1" applyProtection="1">
      <alignment horizontal="left" vertical="center" wrapText="1"/>
      <protection locked="0"/>
    </xf>
    <xf numFmtId="0" fontId="56" fillId="35" borderId="39" xfId="922" applyNumberFormat="1" applyFont="1" applyFill="1" applyBorder="1" applyAlignment="1" applyProtection="1">
      <alignment horizontal="left" vertical="center" wrapText="1"/>
      <protection locked="0"/>
    </xf>
    <xf numFmtId="0" fontId="56" fillId="35" borderId="40" xfId="922" applyNumberFormat="1" applyFont="1" applyFill="1" applyBorder="1" applyAlignment="1" applyProtection="1">
      <alignment horizontal="left" vertical="center" wrapText="1"/>
      <protection locked="0"/>
    </xf>
    <xf numFmtId="0" fontId="56" fillId="35" borderId="24" xfId="922" applyNumberFormat="1" applyFont="1" applyFill="1" applyBorder="1" applyAlignment="1" applyProtection="1">
      <alignment horizontal="left" vertical="center" wrapText="1"/>
      <protection locked="0"/>
    </xf>
    <xf numFmtId="0" fontId="56" fillId="35" borderId="42" xfId="922" applyNumberFormat="1" applyFont="1" applyFill="1" applyBorder="1" applyAlignment="1" applyProtection="1">
      <alignment horizontal="left" vertical="center" wrapText="1"/>
      <protection locked="0"/>
    </xf>
    <xf numFmtId="0" fontId="47" fillId="0" borderId="9" xfId="0" applyFont="1" applyBorder="1" applyAlignment="1">
      <alignment horizontal="left" vertical="center" wrapText="1"/>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48" fillId="0" borderId="9" xfId="0" applyFont="1" applyBorder="1" applyAlignment="1">
      <alignment horizontal="right" vertical="center" wrapText="1" indent="1"/>
    </xf>
    <xf numFmtId="0" fontId="48" fillId="0" borderId="0" xfId="0" applyFont="1" applyAlignment="1">
      <alignment horizontal="right" vertical="center" wrapText="1" indent="1"/>
    </xf>
    <xf numFmtId="0" fontId="59" fillId="0" borderId="9" xfId="0" applyFont="1" applyBorder="1" applyAlignment="1" applyProtection="1">
      <alignment horizontal="left" vertical="top" wrapText="1"/>
      <protection locked="0"/>
    </xf>
    <xf numFmtId="0" fontId="59" fillId="0" borderId="0" xfId="0" applyFont="1" applyAlignment="1" applyProtection="1">
      <alignment horizontal="left" vertical="top" wrapText="1"/>
      <protection locked="0"/>
    </xf>
    <xf numFmtId="0" fontId="59" fillId="0" borderId="10" xfId="0" applyFont="1" applyBorder="1" applyAlignment="1" applyProtection="1">
      <alignment horizontal="left" vertical="top" wrapText="1"/>
      <protection locked="0"/>
    </xf>
    <xf numFmtId="0" fontId="47" fillId="0" borderId="43" xfId="0" applyFont="1" applyBorder="1" applyAlignment="1">
      <alignment horizontal="left" vertical="center" wrapText="1"/>
    </xf>
    <xf numFmtId="0" fontId="47" fillId="0" borderId="22" xfId="0" applyFont="1" applyBorder="1" applyAlignment="1">
      <alignment horizontal="left" vertical="center" wrapText="1"/>
    </xf>
    <xf numFmtId="0" fontId="0" fillId="0" borderId="43" xfId="0" applyBorder="1" applyAlignment="1">
      <alignment horizontal="left" vertical="center" wrapText="1"/>
    </xf>
    <xf numFmtId="0" fontId="0" fillId="0" borderId="22" xfId="0" applyBorder="1" applyAlignment="1">
      <alignment horizontal="left" vertical="center" wrapText="1"/>
    </xf>
    <xf numFmtId="0" fontId="56" fillId="35" borderId="22" xfId="922" applyNumberFormat="1" applyFont="1" applyFill="1" applyBorder="1" applyAlignment="1" applyProtection="1">
      <alignment horizontal="left" vertical="center" wrapText="1"/>
      <protection locked="0"/>
    </xf>
    <xf numFmtId="0" fontId="56" fillId="35" borderId="44" xfId="922" applyNumberFormat="1" applyFont="1" applyFill="1" applyBorder="1" applyAlignment="1" applyProtection="1">
      <alignment horizontal="left" vertical="center" wrapText="1"/>
      <protection locked="0"/>
    </xf>
    <xf numFmtId="14" fontId="56" fillId="35" borderId="22" xfId="922" applyNumberFormat="1" applyFont="1" applyFill="1" applyBorder="1" applyAlignment="1" applyProtection="1">
      <alignment horizontal="left" vertical="center" wrapText="1"/>
      <protection locked="0"/>
    </xf>
    <xf numFmtId="0" fontId="47" fillId="0" borderId="9" xfId="0" applyFont="1" applyBorder="1" applyAlignment="1">
      <alignment horizontal="left" vertical="top" wrapText="1" indent="1"/>
    </xf>
    <xf numFmtId="0" fontId="47" fillId="0" borderId="0" xfId="0" applyFont="1" applyAlignment="1">
      <alignment horizontal="left" vertical="top" wrapText="1" indent="1"/>
    </xf>
    <xf numFmtId="0" fontId="47" fillId="0" borderId="10" xfId="0" applyFont="1" applyBorder="1" applyAlignment="1">
      <alignment horizontal="left" vertical="top" wrapText="1" indent="1"/>
    </xf>
    <xf numFmtId="0" fontId="66" fillId="2" borderId="0" xfId="0" applyFont="1" applyFill="1" applyAlignment="1">
      <alignment horizontal="left" vertical="top" wrapText="1"/>
    </xf>
    <xf numFmtId="0" fontId="49" fillId="0" borderId="9" xfId="0" applyFont="1" applyBorder="1" applyAlignment="1">
      <alignment horizontal="right" vertical="center" wrapText="1" indent="1"/>
    </xf>
    <xf numFmtId="0" fontId="49" fillId="0" borderId="0" xfId="0" applyFont="1" applyAlignment="1">
      <alignment horizontal="right" vertical="center" wrapText="1" indent="1"/>
    </xf>
    <xf numFmtId="0" fontId="56" fillId="35" borderId="23" xfId="922" applyNumberFormat="1" applyFont="1" applyFill="1" applyBorder="1" applyAlignment="1" applyProtection="1">
      <alignment horizontal="center" vertical="center" wrapText="1"/>
      <protection locked="0"/>
    </xf>
    <xf numFmtId="0" fontId="56" fillId="35" borderId="24" xfId="922" applyNumberFormat="1" applyFont="1" applyFill="1" applyBorder="1" applyAlignment="1" applyProtection="1">
      <alignment horizontal="center" vertical="center" wrapText="1"/>
      <protection locked="0"/>
    </xf>
    <xf numFmtId="0" fontId="49" fillId="0" borderId="0" xfId="0" applyFont="1" applyAlignment="1">
      <alignment horizontal="left" vertical="top" wrapText="1"/>
    </xf>
    <xf numFmtId="0" fontId="49" fillId="0" borderId="10" xfId="0" applyFont="1" applyBorder="1" applyAlignment="1">
      <alignment horizontal="left" vertical="top" wrapText="1"/>
    </xf>
    <xf numFmtId="0" fontId="77" fillId="0" borderId="9" xfId="0" applyFont="1" applyBorder="1" applyAlignment="1">
      <alignment horizontal="right" vertical="center" wrapText="1" indent="1"/>
    </xf>
    <xf numFmtId="0" fontId="77" fillId="0" borderId="0" xfId="0" applyFont="1" applyAlignment="1">
      <alignment horizontal="right" vertical="center" wrapText="1" indent="1"/>
    </xf>
    <xf numFmtId="0" fontId="6" fillId="0" borderId="0" xfId="0" applyFont="1" applyAlignment="1">
      <alignment horizontal="left" vertical="center" wrapText="1" indent="1"/>
    </xf>
    <xf numFmtId="0" fontId="6" fillId="0" borderId="10" xfId="0" applyFont="1" applyBorder="1" applyAlignment="1">
      <alignment horizontal="left" vertical="center" wrapText="1" indent="1"/>
    </xf>
    <xf numFmtId="0" fontId="6" fillId="35" borderId="23" xfId="0" applyFont="1" applyFill="1" applyBorder="1" applyAlignment="1" applyProtection="1">
      <alignment horizontal="center" vertical="center" wrapText="1"/>
      <protection locked="0"/>
    </xf>
    <xf numFmtId="0" fontId="6" fillId="35" borderId="24" xfId="0" applyFont="1" applyFill="1" applyBorder="1" applyAlignment="1" applyProtection="1">
      <alignment horizontal="center" vertical="center" wrapText="1"/>
      <protection locked="0"/>
    </xf>
    <xf numFmtId="0" fontId="47" fillId="38" borderId="25" xfId="0" applyFont="1" applyFill="1" applyBorder="1" applyAlignment="1">
      <alignment horizontal="left" vertical="center" wrapText="1"/>
    </xf>
    <xf numFmtId="0" fontId="47" fillId="38" borderId="26" xfId="0" applyFont="1" applyFill="1" applyBorder="1" applyAlignment="1">
      <alignment horizontal="left" vertical="center" wrapText="1"/>
    </xf>
    <xf numFmtId="0" fontId="47" fillId="38" borderId="27" xfId="0" applyFont="1" applyFill="1" applyBorder="1" applyAlignment="1">
      <alignment horizontal="left" vertical="center" wrapText="1"/>
    </xf>
    <xf numFmtId="0" fontId="47" fillId="38" borderId="28" xfId="0" applyFont="1" applyFill="1" applyBorder="1" applyAlignment="1">
      <alignment horizontal="left" vertical="center" wrapText="1"/>
    </xf>
    <xf numFmtId="0" fontId="47" fillId="38" borderId="0" xfId="0" applyFont="1" applyFill="1" applyAlignment="1">
      <alignment horizontal="left" vertical="center" wrapText="1"/>
    </xf>
    <xf numFmtId="0" fontId="47" fillId="38" borderId="29" xfId="0" applyFont="1" applyFill="1" applyBorder="1" applyAlignment="1">
      <alignment horizontal="left" vertical="center" wrapText="1"/>
    </xf>
    <xf numFmtId="0" fontId="47" fillId="38" borderId="30" xfId="0" applyFont="1" applyFill="1" applyBorder="1" applyAlignment="1">
      <alignment horizontal="left" vertical="center" wrapText="1"/>
    </xf>
    <xf numFmtId="0" fontId="47" fillId="38" borderId="31" xfId="0" applyFont="1" applyFill="1" applyBorder="1" applyAlignment="1">
      <alignment horizontal="left" vertical="center" wrapText="1"/>
    </xf>
    <xf numFmtId="0" fontId="47" fillId="38" borderId="32" xfId="0" applyFont="1" applyFill="1" applyBorder="1" applyAlignment="1">
      <alignment horizontal="left" vertical="center" wrapText="1"/>
    </xf>
    <xf numFmtId="0" fontId="56" fillId="38" borderId="25" xfId="922" applyNumberFormat="1" applyFont="1" applyFill="1" applyBorder="1" applyAlignment="1" applyProtection="1">
      <alignment horizontal="left" vertical="center" wrapText="1" indent="2"/>
    </xf>
    <xf numFmtId="0" fontId="56" fillId="38" borderId="26" xfId="922" applyNumberFormat="1" applyFont="1" applyFill="1" applyBorder="1" applyAlignment="1" applyProtection="1">
      <alignment horizontal="left" vertical="center" wrapText="1" indent="2"/>
    </xf>
    <xf numFmtId="0" fontId="56" fillId="38" borderId="27" xfId="922" applyNumberFormat="1" applyFont="1" applyFill="1" applyBorder="1" applyAlignment="1" applyProtection="1">
      <alignment horizontal="left" vertical="center" wrapText="1" indent="2"/>
    </xf>
    <xf numFmtId="0" fontId="56" fillId="38" borderId="30" xfId="922" applyNumberFormat="1" applyFont="1" applyFill="1" applyBorder="1" applyAlignment="1" applyProtection="1">
      <alignment horizontal="left" vertical="center" wrapText="1" indent="2"/>
    </xf>
    <xf numFmtId="0" fontId="56" fillId="38" borderId="31" xfId="922" applyNumberFormat="1" applyFont="1" applyFill="1" applyBorder="1" applyAlignment="1" applyProtection="1">
      <alignment horizontal="left" vertical="center" wrapText="1" indent="2"/>
    </xf>
    <xf numFmtId="0" fontId="56" fillId="38" borderId="32" xfId="922" applyNumberFormat="1" applyFont="1" applyFill="1" applyBorder="1" applyAlignment="1" applyProtection="1">
      <alignment horizontal="left" vertical="center" wrapText="1" indent="2"/>
    </xf>
    <xf numFmtId="0" fontId="69" fillId="0" borderId="0" xfId="25707" applyBorder="1" applyAlignment="1" applyProtection="1">
      <alignment vertical="top"/>
      <protection locked="0"/>
    </xf>
    <xf numFmtId="0" fontId="63" fillId="39" borderId="0" xfId="0" applyFont="1" applyFill="1" applyAlignment="1">
      <alignment horizontal="center" vertical="top"/>
    </xf>
    <xf numFmtId="0" fontId="48" fillId="0" borderId="43" xfId="0" applyFont="1" applyBorder="1" applyAlignment="1">
      <alignment horizontal="left" vertical="center" wrapText="1"/>
    </xf>
    <xf numFmtId="0" fontId="48" fillId="0" borderId="22" xfId="0" applyFont="1" applyBorder="1" applyAlignment="1">
      <alignment horizontal="left" vertical="center" wrapText="1"/>
    </xf>
    <xf numFmtId="0" fontId="48" fillId="0" borderId="45" xfId="0" applyFont="1" applyBorder="1" applyAlignment="1">
      <alignment horizontal="left" vertical="center" wrapText="1"/>
    </xf>
    <xf numFmtId="0" fontId="48" fillId="0" borderId="46" xfId="0" applyFont="1" applyBorder="1" applyAlignment="1">
      <alignment horizontal="left" vertical="center" wrapText="1"/>
    </xf>
    <xf numFmtId="0" fontId="47" fillId="0" borderId="44" xfId="0" applyFont="1" applyBorder="1" applyAlignment="1">
      <alignment horizontal="left" vertical="center" wrapText="1"/>
    </xf>
    <xf numFmtId="0" fontId="47" fillId="0" borderId="46" xfId="0" applyFont="1" applyBorder="1" applyAlignment="1">
      <alignment horizontal="left" vertical="center" wrapText="1"/>
    </xf>
    <xf numFmtId="0" fontId="47" fillId="0" borderId="47" xfId="0" applyFont="1" applyBorder="1" applyAlignment="1">
      <alignment horizontal="left" vertical="center" wrapText="1"/>
    </xf>
    <xf numFmtId="0" fontId="48" fillId="0" borderId="41" xfId="0" applyFont="1" applyBorder="1" applyAlignment="1">
      <alignment horizontal="left" vertical="center" wrapText="1"/>
    </xf>
    <xf numFmtId="0" fontId="48" fillId="0" borderId="24" xfId="0" applyFont="1" applyBorder="1" applyAlignment="1">
      <alignment horizontal="left" vertical="center" wrapText="1"/>
    </xf>
    <xf numFmtId="0" fontId="48" fillId="0" borderId="36" xfId="0" applyFont="1" applyBorder="1" applyAlignment="1">
      <alignment horizontal="left" vertical="center" wrapText="1"/>
    </xf>
    <xf numFmtId="0" fontId="48" fillId="0" borderId="23" xfId="0" applyFont="1" applyBorder="1" applyAlignment="1">
      <alignment horizontal="left" vertical="center" wrapText="1"/>
    </xf>
    <xf numFmtId="0" fontId="47" fillId="2" borderId="24"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47" fillId="2" borderId="22" xfId="0" applyFont="1" applyFill="1" applyBorder="1" applyAlignment="1">
      <alignment horizontal="left" vertical="center" wrapText="1"/>
    </xf>
    <xf numFmtId="0" fontId="47" fillId="2" borderId="44" xfId="0" applyFont="1" applyFill="1" applyBorder="1" applyAlignment="1">
      <alignment horizontal="left" vertical="center" wrapText="1"/>
    </xf>
    <xf numFmtId="0" fontId="47" fillId="2" borderId="23" xfId="0" applyFont="1" applyFill="1" applyBorder="1" applyAlignment="1">
      <alignment horizontal="left" vertical="center" wrapText="1"/>
    </xf>
    <xf numFmtId="0" fontId="47" fillId="2" borderId="37" xfId="0" applyFont="1" applyFill="1" applyBorder="1" applyAlignment="1">
      <alignment horizontal="left" vertical="center" wrapText="1"/>
    </xf>
    <xf numFmtId="0" fontId="46" fillId="34" borderId="3" xfId="0" applyFont="1" applyFill="1" applyBorder="1" applyAlignment="1">
      <alignment horizontal="center" vertical="top"/>
    </xf>
    <xf numFmtId="0" fontId="46" fillId="34" borderId="8" xfId="0" applyFont="1" applyFill="1" applyBorder="1" applyAlignment="1">
      <alignment horizontal="center" vertical="top"/>
    </xf>
    <xf numFmtId="0" fontId="46" fillId="34" borderId="4" xfId="0" applyFont="1" applyFill="1" applyBorder="1" applyAlignment="1">
      <alignment horizontal="center" vertical="top"/>
    </xf>
    <xf numFmtId="0" fontId="46" fillId="34" borderId="5" xfId="0" applyFont="1" applyFill="1" applyBorder="1" applyAlignment="1">
      <alignment horizontal="center" vertical="top" wrapText="1"/>
    </xf>
    <xf numFmtId="0" fontId="46" fillId="34" borderId="1" xfId="0" applyFont="1" applyFill="1" applyBorder="1" applyAlignment="1">
      <alignment horizontal="center" vertical="top" wrapText="1"/>
    </xf>
    <xf numFmtId="0" fontId="46" fillId="34" borderId="6" xfId="0" applyFont="1" applyFill="1" applyBorder="1" applyAlignment="1">
      <alignment horizontal="center" vertical="top" wrapText="1"/>
    </xf>
    <xf numFmtId="0" fontId="48" fillId="37" borderId="3" xfId="0" applyFont="1" applyFill="1" applyBorder="1" applyAlignment="1">
      <alignment horizontal="center" vertical="top" wrapText="1"/>
    </xf>
    <xf numFmtId="0" fontId="48" fillId="37" borderId="8" xfId="0" applyFont="1" applyFill="1" applyBorder="1" applyAlignment="1">
      <alignment horizontal="center" vertical="top" wrapText="1"/>
    </xf>
    <xf numFmtId="0" fontId="48" fillId="37" borderId="4" xfId="0" applyFont="1" applyFill="1" applyBorder="1" applyAlignment="1">
      <alignment horizontal="center" vertical="top" wrapText="1"/>
    </xf>
    <xf numFmtId="0" fontId="47" fillId="0" borderId="48" xfId="0" applyFont="1" applyBorder="1" applyAlignment="1">
      <alignment vertical="center" wrapText="1"/>
    </xf>
    <xf numFmtId="0" fontId="47" fillId="0" borderId="34" xfId="0" applyFont="1" applyBorder="1" applyAlignment="1">
      <alignment vertical="center" wrapText="1"/>
    </xf>
    <xf numFmtId="0" fontId="47" fillId="0" borderId="35" xfId="0" applyFont="1" applyBorder="1" applyAlignment="1">
      <alignment vertical="center" wrapText="1"/>
    </xf>
    <xf numFmtId="166" fontId="56" fillId="35" borderId="33" xfId="1" applyNumberFormat="1" applyFont="1" applyFill="1" applyBorder="1" applyAlignment="1" applyProtection="1">
      <alignment horizontal="center" vertical="top" wrapText="1"/>
      <protection locked="0"/>
    </xf>
    <xf numFmtId="166" fontId="56" fillId="35" borderId="34" xfId="1" applyNumberFormat="1" applyFont="1" applyFill="1" applyBorder="1" applyAlignment="1" applyProtection="1">
      <alignment horizontal="center" vertical="top" wrapText="1"/>
      <protection locked="0"/>
    </xf>
    <xf numFmtId="166" fontId="56" fillId="35" borderId="35" xfId="1" applyNumberFormat="1" applyFont="1" applyFill="1" applyBorder="1" applyAlignment="1" applyProtection="1">
      <alignment horizontal="center" vertical="top" wrapText="1"/>
      <protection locked="0"/>
    </xf>
    <xf numFmtId="0" fontId="47" fillId="0" borderId="48" xfId="0" applyFont="1" applyBorder="1" applyAlignment="1">
      <alignment horizontal="left" vertical="top"/>
    </xf>
    <xf numFmtId="0" fontId="47" fillId="0" borderId="34" xfId="0" applyFont="1" applyBorder="1" applyAlignment="1">
      <alignment horizontal="left" vertical="top"/>
    </xf>
    <xf numFmtId="0" fontId="47" fillId="0" borderId="35" xfId="0" applyFont="1" applyBorder="1" applyAlignment="1">
      <alignment horizontal="left" vertical="top"/>
    </xf>
    <xf numFmtId="0" fontId="47" fillId="0" borderId="48" xfId="0" applyFont="1" applyBorder="1" applyAlignment="1">
      <alignment horizontal="left" vertical="top" wrapText="1"/>
    </xf>
    <xf numFmtId="0" fontId="47" fillId="0" borderId="34" xfId="0" applyFont="1" applyBorder="1" applyAlignment="1">
      <alignment horizontal="left" vertical="top" wrapText="1"/>
    </xf>
    <xf numFmtId="166" fontId="56" fillId="35" borderId="33" xfId="1" applyNumberFormat="1" applyFont="1" applyFill="1" applyBorder="1" applyAlignment="1" applyProtection="1">
      <alignment horizontal="center" vertical="center" wrapText="1"/>
      <protection locked="0"/>
    </xf>
    <xf numFmtId="166" fontId="56" fillId="35" borderId="35" xfId="1" applyNumberFormat="1" applyFont="1" applyFill="1" applyBorder="1" applyAlignment="1" applyProtection="1">
      <alignment horizontal="center" vertical="center" wrapText="1"/>
      <protection locked="0"/>
    </xf>
    <xf numFmtId="0" fontId="47" fillId="0" borderId="50" xfId="0" applyFont="1" applyBorder="1" applyAlignment="1">
      <alignment horizontal="left" vertical="center" wrapText="1"/>
    </xf>
    <xf numFmtId="0" fontId="47" fillId="0" borderId="27" xfId="0" applyFont="1" applyBorder="1" applyAlignment="1">
      <alignment horizontal="left" vertical="center" wrapText="1"/>
    </xf>
    <xf numFmtId="0" fontId="47" fillId="0" borderId="49" xfId="0" applyFont="1" applyBorder="1" applyAlignment="1">
      <alignment horizontal="left" vertical="center" wrapText="1"/>
    </xf>
    <xf numFmtId="0" fontId="47" fillId="0" borderId="32" xfId="0" applyFont="1" applyBorder="1" applyAlignment="1">
      <alignment horizontal="left" vertical="center" wrapText="1"/>
    </xf>
    <xf numFmtId="0" fontId="50" fillId="38" borderId="43" xfId="0" applyFont="1" applyFill="1" applyBorder="1" applyAlignment="1">
      <alignment horizontal="left" vertical="center" wrapText="1"/>
    </xf>
    <xf numFmtId="0" fontId="50" fillId="38" borderId="22" xfId="0" applyFont="1" applyFill="1" applyBorder="1" applyAlignment="1">
      <alignment horizontal="left" vertical="center" wrapText="1"/>
    </xf>
    <xf numFmtId="0" fontId="50" fillId="38" borderId="43" xfId="0" applyFont="1" applyFill="1" applyBorder="1" applyAlignment="1">
      <alignment horizontal="left" vertical="top" wrapText="1"/>
    </xf>
    <xf numFmtId="0" fontId="50" fillId="38" borderId="22" xfId="0" applyFont="1" applyFill="1" applyBorder="1" applyAlignment="1">
      <alignment horizontal="left" vertical="top" wrapText="1"/>
    </xf>
    <xf numFmtId="0" fontId="49" fillId="0" borderId="49" xfId="0" applyFont="1" applyBorder="1" applyAlignment="1">
      <alignment horizontal="center" wrapText="1"/>
    </xf>
    <xf numFmtId="0" fontId="49" fillId="0" borderId="31" xfId="0" applyFont="1" applyBorder="1" applyAlignment="1">
      <alignment horizontal="center" wrapText="1"/>
    </xf>
    <xf numFmtId="0" fontId="49" fillId="0" borderId="32" xfId="0" applyFont="1" applyBorder="1" applyAlignment="1">
      <alignment horizontal="center" wrapText="1"/>
    </xf>
    <xf numFmtId="0" fontId="47" fillId="0" borderId="48" xfId="0" applyFont="1" applyBorder="1" applyAlignment="1">
      <alignment horizontal="left" vertical="center" wrapText="1"/>
    </xf>
    <xf numFmtId="0" fontId="49" fillId="35" borderId="9" xfId="0" applyFont="1" applyFill="1" applyBorder="1" applyAlignment="1" applyProtection="1">
      <alignment horizontal="left" vertical="top" wrapText="1"/>
      <protection locked="0"/>
    </xf>
    <xf numFmtId="0" fontId="49" fillId="35" borderId="0" xfId="0" applyFont="1" applyFill="1" applyAlignment="1" applyProtection="1">
      <alignment horizontal="left" vertical="top" wrapText="1"/>
      <protection locked="0"/>
    </xf>
    <xf numFmtId="0" fontId="49" fillId="35" borderId="10" xfId="0" applyFont="1" applyFill="1" applyBorder="1" applyAlignment="1" applyProtection="1">
      <alignment horizontal="left" vertical="top" wrapText="1"/>
      <protection locked="0"/>
    </xf>
    <xf numFmtId="0" fontId="48" fillId="37" borderId="9" xfId="0" applyFont="1" applyFill="1" applyBorder="1" applyAlignment="1">
      <alignment horizontal="center" vertical="top" wrapText="1"/>
    </xf>
    <xf numFmtId="0" fontId="48" fillId="37" borderId="0" xfId="0" applyFont="1" applyFill="1" applyAlignment="1">
      <alignment horizontal="center" vertical="top" wrapText="1"/>
    </xf>
    <xf numFmtId="0" fontId="48" fillId="37" borderId="10" xfId="0" applyFont="1" applyFill="1" applyBorder="1" applyAlignment="1">
      <alignment horizontal="center" vertical="top" wrapText="1"/>
    </xf>
    <xf numFmtId="0" fontId="50" fillId="38" borderId="22" xfId="0" applyFont="1" applyFill="1" applyBorder="1" applyAlignment="1">
      <alignment horizontal="center" vertical="top" wrapText="1"/>
    </xf>
    <xf numFmtId="0" fontId="47" fillId="0" borderId="9" xfId="0" applyFont="1" applyBorder="1" applyAlignment="1">
      <alignment vertical="top" wrapText="1"/>
    </xf>
    <xf numFmtId="0" fontId="47" fillId="0" borderId="0" xfId="0" applyFont="1" applyAlignment="1">
      <alignment vertical="top" wrapText="1"/>
    </xf>
    <xf numFmtId="0" fontId="47" fillId="0" borderId="10" xfId="0" applyFont="1" applyBorder="1" applyAlignment="1">
      <alignment vertical="top" wrapText="1"/>
    </xf>
    <xf numFmtId="0" fontId="47" fillId="0" borderId="43" xfId="0" applyFont="1" applyBorder="1" applyAlignment="1">
      <alignment horizontal="left" vertical="top" wrapText="1"/>
    </xf>
    <xf numFmtId="0" fontId="47" fillId="0" borderId="22" xfId="0" applyFont="1" applyBorder="1" applyAlignment="1">
      <alignment horizontal="left" vertical="top" wrapText="1"/>
    </xf>
    <xf numFmtId="49" fontId="56" fillId="35" borderId="33" xfId="1" applyNumberFormat="1" applyFont="1" applyFill="1" applyBorder="1" applyAlignment="1" applyProtection="1">
      <alignment vertical="center" wrapText="1"/>
      <protection locked="0"/>
    </xf>
    <xf numFmtId="49" fontId="56" fillId="35" borderId="34" xfId="1" applyNumberFormat="1" applyFont="1" applyFill="1" applyBorder="1" applyAlignment="1" applyProtection="1">
      <alignment vertical="center" wrapText="1"/>
      <protection locked="0"/>
    </xf>
    <xf numFmtId="49" fontId="56" fillId="35" borderId="56" xfId="1" applyNumberFormat="1" applyFont="1" applyFill="1" applyBorder="1" applyAlignment="1" applyProtection="1">
      <alignment vertical="center" wrapText="1"/>
      <protection locked="0"/>
    </xf>
    <xf numFmtId="0" fontId="47" fillId="0" borderId="60" xfId="0" applyFont="1" applyBorder="1" applyAlignment="1">
      <alignment horizontal="left" vertical="top" wrapText="1"/>
    </xf>
    <xf numFmtId="0" fontId="48" fillId="2" borderId="48" xfId="0" applyFont="1" applyFill="1" applyBorder="1" applyAlignment="1">
      <alignment horizontal="center" vertical="center" wrapText="1"/>
    </xf>
    <xf numFmtId="0" fontId="50" fillId="38" borderId="44" xfId="0" applyFont="1" applyFill="1" applyBorder="1" applyAlignment="1">
      <alignment horizontal="center" vertical="top" wrapText="1"/>
    </xf>
    <xf numFmtId="0" fontId="50" fillId="38" borderId="44" xfId="0" applyFont="1" applyFill="1" applyBorder="1" applyAlignment="1">
      <alignment horizontal="left" vertical="top" wrapText="1"/>
    </xf>
    <xf numFmtId="0" fontId="50" fillId="38" borderId="57" xfId="0" applyFont="1" applyFill="1" applyBorder="1" applyAlignment="1">
      <alignment horizontal="left" vertical="top" wrapText="1"/>
    </xf>
    <xf numFmtId="166" fontId="56" fillId="35" borderId="33" xfId="1" applyNumberFormat="1" applyFont="1" applyFill="1" applyBorder="1" applyAlignment="1" applyProtection="1">
      <alignment vertical="center" wrapText="1"/>
      <protection locked="0"/>
    </xf>
    <xf numFmtId="166" fontId="56" fillId="35" borderId="34" xfId="1" applyNumberFormat="1" applyFont="1" applyFill="1" applyBorder="1" applyAlignment="1" applyProtection="1">
      <alignment vertical="center" wrapText="1"/>
      <protection locked="0"/>
    </xf>
    <xf numFmtId="166" fontId="56" fillId="35" borderId="35" xfId="1" applyNumberFormat="1" applyFont="1" applyFill="1" applyBorder="1" applyAlignment="1" applyProtection="1">
      <alignment vertical="center" wrapText="1"/>
      <protection locked="0"/>
    </xf>
    <xf numFmtId="49" fontId="56" fillId="35" borderId="33" xfId="1" applyNumberFormat="1" applyFont="1" applyFill="1" applyBorder="1" applyAlignment="1" applyProtection="1">
      <alignment vertical="top" wrapText="1"/>
      <protection locked="0"/>
    </xf>
    <xf numFmtId="49" fontId="56" fillId="35" borderId="34" xfId="1" applyNumberFormat="1" applyFont="1" applyFill="1" applyBorder="1" applyAlignment="1" applyProtection="1">
      <alignment vertical="top" wrapText="1"/>
      <protection locked="0"/>
    </xf>
    <xf numFmtId="49" fontId="56" fillId="35" borderId="56" xfId="1" applyNumberFormat="1" applyFont="1" applyFill="1" applyBorder="1" applyAlignment="1" applyProtection="1">
      <alignment vertical="top" wrapText="1"/>
      <protection locked="0"/>
    </xf>
    <xf numFmtId="0" fontId="48" fillId="38" borderId="22" xfId="0" applyFont="1" applyFill="1" applyBorder="1" applyAlignment="1">
      <alignment horizontal="center" vertical="center" wrapText="1"/>
    </xf>
    <xf numFmtId="0" fontId="48" fillId="38" borderId="44" xfId="0" applyFont="1" applyFill="1" applyBorder="1" applyAlignment="1">
      <alignment horizontal="center" vertical="center" wrapText="1"/>
    </xf>
    <xf numFmtId="0" fontId="48" fillId="2" borderId="9" xfId="0" applyFont="1" applyFill="1" applyBorder="1" applyAlignment="1">
      <alignment horizontal="center" vertical="top" wrapText="1"/>
    </xf>
    <xf numFmtId="0" fontId="48" fillId="2" borderId="49" xfId="0" applyFont="1" applyFill="1" applyBorder="1" applyAlignment="1">
      <alignment horizontal="center" vertical="top" wrapText="1"/>
    </xf>
    <xf numFmtId="0" fontId="49" fillId="0" borderId="22" xfId="0" applyFont="1" applyBorder="1" applyAlignment="1">
      <alignment horizontal="left" vertical="center" wrapText="1"/>
    </xf>
    <xf numFmtId="0" fontId="46" fillId="34" borderId="9" xfId="0" applyFont="1" applyFill="1" applyBorder="1" applyAlignment="1">
      <alignment horizontal="center" vertical="top"/>
    </xf>
    <xf numFmtId="0" fontId="46" fillId="34" borderId="0" xfId="0" applyFont="1" applyFill="1" applyAlignment="1">
      <alignment horizontal="center" vertical="top"/>
    </xf>
    <xf numFmtId="0" fontId="46" fillId="34" borderId="10" xfId="0" applyFont="1" applyFill="1" applyBorder="1" applyAlignment="1">
      <alignment horizontal="center" vertical="top"/>
    </xf>
    <xf numFmtId="0" fontId="48" fillId="2" borderId="43" xfId="0" applyFont="1" applyFill="1" applyBorder="1" applyAlignment="1">
      <alignment horizontal="center" vertical="center" wrapText="1"/>
    </xf>
    <xf numFmtId="0" fontId="46" fillId="34" borderId="9" xfId="0" applyFont="1" applyFill="1" applyBorder="1" applyAlignment="1">
      <alignment horizontal="left" vertical="top" wrapText="1"/>
    </xf>
    <xf numFmtId="0" fontId="46" fillId="34" borderId="0" xfId="0" applyFont="1" applyFill="1" applyAlignment="1">
      <alignment horizontal="left" vertical="top" wrapText="1"/>
    </xf>
    <xf numFmtId="0" fontId="46" fillId="34" borderId="10" xfId="0" applyFont="1" applyFill="1" applyBorder="1" applyAlignment="1">
      <alignment horizontal="left" vertical="top" wrapText="1"/>
    </xf>
    <xf numFmtId="0" fontId="46" fillId="34" borderId="5" xfId="0" applyFont="1" applyFill="1" applyBorder="1" applyAlignment="1">
      <alignment horizontal="left" vertical="top" wrapText="1"/>
    </xf>
    <xf numFmtId="0" fontId="46" fillId="34" borderId="1" xfId="0" applyFont="1" applyFill="1" applyBorder="1" applyAlignment="1">
      <alignment horizontal="left" vertical="top" wrapText="1"/>
    </xf>
    <xf numFmtId="0" fontId="46" fillId="34" borderId="6" xfId="0" applyFont="1" applyFill="1" applyBorder="1" applyAlignment="1">
      <alignment horizontal="left" vertical="top" wrapText="1"/>
    </xf>
    <xf numFmtId="166" fontId="56" fillId="35" borderId="22" xfId="1" applyNumberFormat="1" applyFont="1" applyFill="1" applyBorder="1" applyAlignment="1" applyProtection="1">
      <alignment horizontal="left" vertical="top" wrapText="1"/>
      <protection locked="0"/>
    </xf>
    <xf numFmtId="0" fontId="48" fillId="38" borderId="22" xfId="0" applyFont="1" applyFill="1" applyBorder="1" applyAlignment="1">
      <alignment horizontal="center" vertical="top" wrapText="1"/>
    </xf>
    <xf numFmtId="0" fontId="48" fillId="38" borderId="44" xfId="0" applyFont="1" applyFill="1" applyBorder="1" applyAlignment="1">
      <alignment horizontal="center" vertical="top" wrapText="1"/>
    </xf>
    <xf numFmtId="0" fontId="47" fillId="0" borderId="35" xfId="0" applyFont="1" applyBorder="1" applyAlignment="1">
      <alignment horizontal="left" vertical="top" wrapText="1"/>
    </xf>
    <xf numFmtId="166" fontId="56" fillId="35" borderId="33" xfId="1" applyNumberFormat="1" applyFont="1" applyFill="1" applyBorder="1" applyAlignment="1" applyProtection="1">
      <alignment vertical="top" wrapText="1"/>
      <protection locked="0"/>
    </xf>
    <xf numFmtId="166" fontId="56" fillId="35" borderId="34" xfId="1" applyNumberFormat="1" applyFont="1" applyFill="1" applyBorder="1" applyAlignment="1" applyProtection="1">
      <alignment vertical="top" wrapText="1"/>
      <protection locked="0"/>
    </xf>
    <xf numFmtId="166" fontId="56" fillId="35" borderId="35" xfId="1" applyNumberFormat="1" applyFont="1" applyFill="1" applyBorder="1" applyAlignment="1" applyProtection="1">
      <alignment vertical="top" wrapText="1"/>
      <protection locked="0"/>
    </xf>
    <xf numFmtId="0" fontId="47" fillId="0" borderId="26" xfId="0" applyFont="1" applyBorder="1" applyAlignment="1">
      <alignment horizontal="left" vertical="center" wrapText="1"/>
    </xf>
    <xf numFmtId="0" fontId="47" fillId="0" borderId="31" xfId="0" applyFont="1" applyBorder="1" applyAlignment="1">
      <alignment horizontal="left" vertical="center" wrapText="1"/>
    </xf>
    <xf numFmtId="49" fontId="56" fillId="35" borderId="25" xfId="1" applyNumberFormat="1" applyFont="1" applyFill="1" applyBorder="1" applyAlignment="1" applyProtection="1">
      <alignment vertical="center" wrapText="1"/>
      <protection locked="0"/>
    </xf>
    <xf numFmtId="49" fontId="56" fillId="35" borderId="26" xfId="1" applyNumberFormat="1" applyFont="1" applyFill="1" applyBorder="1" applyAlignment="1" applyProtection="1">
      <alignment vertical="center" wrapText="1"/>
      <protection locked="0"/>
    </xf>
    <xf numFmtId="49" fontId="56" fillId="35" borderId="58" xfId="1" applyNumberFormat="1" applyFont="1" applyFill="1" applyBorder="1" applyAlignment="1" applyProtection="1">
      <alignment vertical="center" wrapText="1"/>
      <protection locked="0"/>
    </xf>
    <xf numFmtId="49" fontId="56" fillId="35" borderId="30" xfId="1" applyNumberFormat="1" applyFont="1" applyFill="1" applyBorder="1" applyAlignment="1" applyProtection="1">
      <alignment vertical="center" wrapText="1"/>
      <protection locked="0"/>
    </xf>
    <xf numFmtId="49" fontId="56" fillId="35" borderId="31" xfId="1" applyNumberFormat="1" applyFont="1" applyFill="1" applyBorder="1" applyAlignment="1" applyProtection="1">
      <alignment vertical="center" wrapText="1"/>
      <protection locked="0"/>
    </xf>
    <xf numFmtId="49" fontId="56" fillId="35" borderId="59" xfId="1" applyNumberFormat="1" applyFont="1" applyFill="1" applyBorder="1" applyAlignment="1" applyProtection="1">
      <alignment vertical="center" wrapText="1"/>
      <protection locked="0"/>
    </xf>
    <xf numFmtId="0" fontId="47" fillId="0" borderId="66" xfId="0" applyFont="1" applyBorder="1" applyAlignment="1">
      <alignment vertical="center" wrapText="1"/>
    </xf>
    <xf numFmtId="0" fontId="47" fillId="0" borderId="22" xfId="0" applyFont="1" applyBorder="1" applyAlignment="1">
      <alignment vertical="center" wrapText="1"/>
    </xf>
    <xf numFmtId="0" fontId="47" fillId="0" borderId="68" xfId="0" applyFont="1" applyBorder="1" applyAlignment="1">
      <alignment vertical="center" wrapText="1"/>
    </xf>
    <xf numFmtId="0" fontId="47" fillId="0" borderId="69" xfId="0" applyFont="1" applyBorder="1" applyAlignment="1">
      <alignment vertical="center" wrapText="1"/>
    </xf>
    <xf numFmtId="49" fontId="56" fillId="35" borderId="22" xfId="1" applyNumberFormat="1" applyFont="1" applyFill="1" applyBorder="1" applyAlignment="1" applyProtection="1">
      <alignment vertical="center" wrapText="1"/>
      <protection locked="0"/>
    </xf>
    <xf numFmtId="49" fontId="56" fillId="35" borderId="67" xfId="1" applyNumberFormat="1" applyFont="1" applyFill="1" applyBorder="1" applyAlignment="1" applyProtection="1">
      <alignment vertical="center" wrapText="1"/>
      <protection locked="0"/>
    </xf>
    <xf numFmtId="49" fontId="56" fillId="35" borderId="69" xfId="1" applyNumberFormat="1" applyFont="1" applyFill="1" applyBorder="1" applyAlignment="1" applyProtection="1">
      <alignment vertical="center" wrapText="1"/>
      <protection locked="0"/>
    </xf>
    <xf numFmtId="49" fontId="56" fillId="35" borderId="70" xfId="1" applyNumberFormat="1" applyFont="1" applyFill="1" applyBorder="1" applyAlignment="1" applyProtection="1">
      <alignment vertical="center" wrapText="1"/>
      <protection locked="0"/>
    </xf>
    <xf numFmtId="166" fontId="56" fillId="35" borderId="23" xfId="1" applyNumberFormat="1" applyFont="1" applyFill="1" applyBorder="1" applyAlignment="1" applyProtection="1">
      <alignment horizontal="center" vertical="center" wrapText="1"/>
      <protection locked="0"/>
    </xf>
    <xf numFmtId="166" fontId="56" fillId="35" borderId="24" xfId="1" applyNumberFormat="1" applyFont="1" applyFill="1" applyBorder="1" applyAlignment="1" applyProtection="1">
      <alignment horizontal="center" vertical="center" wrapText="1"/>
      <protection locked="0"/>
    </xf>
    <xf numFmtId="49" fontId="56" fillId="35" borderId="26" xfId="1" applyNumberFormat="1" applyFont="1" applyFill="1" applyBorder="1" applyAlignment="1" applyProtection="1">
      <alignment horizontal="center" vertical="center" wrapText="1"/>
      <protection locked="0"/>
    </xf>
    <xf numFmtId="49" fontId="56" fillId="35" borderId="58" xfId="1" applyNumberFormat="1" applyFont="1" applyFill="1" applyBorder="1" applyAlignment="1" applyProtection="1">
      <alignment horizontal="center" vertical="center" wrapText="1"/>
      <protection locked="0"/>
    </xf>
    <xf numFmtId="49" fontId="56" fillId="35" borderId="31" xfId="1" applyNumberFormat="1" applyFont="1" applyFill="1" applyBorder="1" applyAlignment="1" applyProtection="1">
      <alignment horizontal="center" vertical="center" wrapText="1"/>
      <protection locked="0"/>
    </xf>
    <xf numFmtId="49" fontId="56" fillId="35" borderId="59" xfId="1" applyNumberFormat="1" applyFont="1" applyFill="1" applyBorder="1" applyAlignment="1" applyProtection="1">
      <alignment horizontal="center" vertical="center" wrapText="1"/>
      <protection locked="0"/>
    </xf>
    <xf numFmtId="49" fontId="56" fillId="35" borderId="25" xfId="1" applyNumberFormat="1" applyFont="1" applyFill="1" applyBorder="1" applyAlignment="1" applyProtection="1">
      <alignment horizontal="center" vertical="center" wrapText="1"/>
      <protection locked="0"/>
    </xf>
    <xf numFmtId="49" fontId="56" fillId="35" borderId="30" xfId="1" applyNumberFormat="1" applyFont="1" applyFill="1" applyBorder="1" applyAlignment="1" applyProtection="1">
      <alignment horizontal="center" vertical="center" wrapText="1"/>
      <protection locked="0"/>
    </xf>
    <xf numFmtId="0" fontId="47" fillId="0" borderId="36" xfId="0" applyFont="1" applyBorder="1" applyAlignment="1">
      <alignment horizontal="left" vertical="top" wrapText="1"/>
    </xf>
    <xf numFmtId="0" fontId="47" fillId="0" borderId="38" xfId="0" applyFont="1" applyBorder="1" applyAlignment="1">
      <alignment horizontal="left" vertical="top" wrapText="1"/>
    </xf>
    <xf numFmtId="0" fontId="47" fillId="0" borderId="41" xfId="0" applyFont="1" applyBorder="1" applyAlignment="1">
      <alignment horizontal="left" vertical="top" wrapText="1"/>
    </xf>
    <xf numFmtId="0" fontId="56" fillId="35" borderId="23" xfId="922" applyNumberFormat="1" applyFont="1" applyFill="1" applyBorder="1" applyAlignment="1" applyProtection="1">
      <alignment horizontal="left" vertical="top" wrapText="1"/>
      <protection locked="0"/>
    </xf>
    <xf numFmtId="0" fontId="56" fillId="35" borderId="39" xfId="922" applyNumberFormat="1" applyFont="1" applyFill="1" applyBorder="1" applyAlignment="1" applyProtection="1">
      <alignment horizontal="left" vertical="top" wrapText="1"/>
      <protection locked="0"/>
    </xf>
    <xf numFmtId="0" fontId="56" fillId="35" borderId="24" xfId="922" applyNumberFormat="1" applyFont="1" applyFill="1" applyBorder="1" applyAlignment="1" applyProtection="1">
      <alignment horizontal="left" vertical="top" wrapText="1"/>
      <protection locked="0"/>
    </xf>
    <xf numFmtId="0" fontId="56" fillId="35" borderId="25" xfId="922" applyNumberFormat="1" applyFont="1" applyFill="1" applyBorder="1" applyAlignment="1" applyProtection="1">
      <alignment horizontal="left" vertical="top" wrapText="1"/>
      <protection locked="0"/>
    </xf>
    <xf numFmtId="0" fontId="56" fillId="35" borderId="26" xfId="922" applyNumberFormat="1" applyFont="1" applyFill="1" applyBorder="1" applyAlignment="1" applyProtection="1">
      <alignment horizontal="left" vertical="top" wrapText="1"/>
      <protection locked="0"/>
    </xf>
    <xf numFmtId="0" fontId="56" fillId="35" borderId="58" xfId="922" applyNumberFormat="1" applyFont="1" applyFill="1" applyBorder="1" applyAlignment="1" applyProtection="1">
      <alignment horizontal="left" vertical="top" wrapText="1"/>
      <protection locked="0"/>
    </xf>
    <xf numFmtId="0" fontId="56" fillId="35" borderId="28" xfId="922" applyNumberFormat="1" applyFont="1" applyFill="1" applyBorder="1" applyAlignment="1" applyProtection="1">
      <alignment horizontal="left" vertical="top" wrapText="1"/>
      <protection locked="0"/>
    </xf>
    <xf numFmtId="0" fontId="56" fillId="35" borderId="0" xfId="922" applyNumberFormat="1" applyFont="1" applyFill="1" applyBorder="1" applyAlignment="1" applyProtection="1">
      <alignment horizontal="left" vertical="top" wrapText="1"/>
      <protection locked="0"/>
    </xf>
    <xf numFmtId="0" fontId="56" fillId="35" borderId="10" xfId="922" applyNumberFormat="1" applyFont="1" applyFill="1" applyBorder="1" applyAlignment="1" applyProtection="1">
      <alignment horizontal="left" vertical="top" wrapText="1"/>
      <protection locked="0"/>
    </xf>
    <xf numFmtId="0" fontId="56" fillId="35" borderId="30" xfId="922" applyNumberFormat="1" applyFont="1" applyFill="1" applyBorder="1" applyAlignment="1" applyProtection="1">
      <alignment horizontal="left" vertical="top" wrapText="1"/>
      <protection locked="0"/>
    </xf>
    <xf numFmtId="0" fontId="56" fillId="35" borderId="31" xfId="922" applyNumberFormat="1" applyFont="1" applyFill="1" applyBorder="1" applyAlignment="1" applyProtection="1">
      <alignment horizontal="left" vertical="top" wrapText="1"/>
      <protection locked="0"/>
    </xf>
    <xf numFmtId="0" fontId="56" fillId="35" borderId="59" xfId="922" applyNumberFormat="1" applyFont="1" applyFill="1" applyBorder="1" applyAlignment="1" applyProtection="1">
      <alignment horizontal="left" vertical="top" wrapText="1"/>
      <protection locked="0"/>
    </xf>
    <xf numFmtId="0" fontId="50" fillId="38" borderId="33" xfId="0" applyFont="1" applyFill="1" applyBorder="1" applyAlignment="1">
      <alignment horizontal="center" vertical="center" wrapText="1"/>
    </xf>
    <xf numFmtId="0" fontId="50" fillId="38" borderId="34" xfId="0" applyFont="1" applyFill="1" applyBorder="1" applyAlignment="1">
      <alignment horizontal="center" vertical="center" wrapText="1"/>
    </xf>
    <xf numFmtId="0" fontId="50" fillId="38" borderId="56" xfId="0" applyFont="1" applyFill="1" applyBorder="1" applyAlignment="1">
      <alignment horizontal="center" vertical="center" wrapText="1"/>
    </xf>
    <xf numFmtId="0" fontId="50" fillId="0" borderId="48" xfId="0" applyFont="1" applyBorder="1" applyAlignment="1">
      <alignment horizontal="center" vertical="center"/>
    </xf>
    <xf numFmtId="0" fontId="47" fillId="38" borderId="33" xfId="0" applyFont="1" applyFill="1" applyBorder="1" applyAlignment="1">
      <alignment horizontal="left" vertical="top" wrapText="1" indent="2"/>
    </xf>
    <xf numFmtId="0" fontId="47" fillId="38" borderId="34" xfId="0" applyFont="1" applyFill="1" applyBorder="1" applyAlignment="1">
      <alignment horizontal="left" vertical="top" wrapText="1" indent="2"/>
    </xf>
    <xf numFmtId="0" fontId="47" fillId="38" borderId="56" xfId="0" applyFont="1" applyFill="1" applyBorder="1" applyAlignment="1">
      <alignment horizontal="left" vertical="top" wrapText="1" indent="2"/>
    </xf>
    <xf numFmtId="166" fontId="56" fillId="35" borderId="22" xfId="1" applyNumberFormat="1" applyFont="1" applyFill="1" applyBorder="1" applyAlignment="1" applyProtection="1">
      <alignment horizontal="left" vertical="center" wrapText="1"/>
      <protection locked="0"/>
    </xf>
    <xf numFmtId="0" fontId="47" fillId="0" borderId="23" xfId="0" applyFont="1" applyBorder="1" applyAlignment="1">
      <alignment horizontal="left" vertical="top" wrapText="1"/>
    </xf>
    <xf numFmtId="0" fontId="47" fillId="0" borderId="39" xfId="0" applyFont="1" applyBorder="1" applyAlignment="1">
      <alignment horizontal="left" vertical="top" wrapText="1"/>
    </xf>
    <xf numFmtId="0" fontId="47" fillId="0" borderId="24" xfId="0" applyFont="1" applyBorder="1" applyAlignment="1">
      <alignment horizontal="left" vertical="top" wrapText="1"/>
    </xf>
    <xf numFmtId="49" fontId="56" fillId="35" borderId="23" xfId="1" applyNumberFormat="1" applyFont="1" applyFill="1" applyBorder="1" applyAlignment="1" applyProtection="1">
      <alignment horizontal="left" vertical="top" wrapText="1"/>
      <protection locked="0"/>
    </xf>
    <xf numFmtId="49" fontId="56" fillId="35" borderId="37" xfId="1" applyNumberFormat="1" applyFont="1" applyFill="1" applyBorder="1" applyAlignment="1" applyProtection="1">
      <alignment horizontal="left" vertical="top" wrapText="1"/>
      <protection locked="0"/>
    </xf>
    <xf numFmtId="49" fontId="56" fillId="35" borderId="39" xfId="1" applyNumberFormat="1" applyFont="1" applyFill="1" applyBorder="1" applyAlignment="1" applyProtection="1">
      <alignment horizontal="left" vertical="top" wrapText="1"/>
      <protection locked="0"/>
    </xf>
    <xf numFmtId="49" fontId="56" fillId="35" borderId="40" xfId="1" applyNumberFormat="1" applyFont="1" applyFill="1" applyBorder="1" applyAlignment="1" applyProtection="1">
      <alignment horizontal="left" vertical="top" wrapText="1"/>
      <protection locked="0"/>
    </xf>
    <xf numFmtId="49" fontId="56" fillId="35" borderId="24" xfId="1" applyNumberFormat="1" applyFont="1" applyFill="1" applyBorder="1" applyAlignment="1" applyProtection="1">
      <alignment horizontal="left" vertical="top" wrapText="1"/>
      <protection locked="0"/>
    </xf>
    <xf numFmtId="49" fontId="56" fillId="35" borderId="42" xfId="1" applyNumberFormat="1" applyFont="1" applyFill="1" applyBorder="1" applyAlignment="1" applyProtection="1">
      <alignment horizontal="left" vertical="top" wrapText="1"/>
      <protection locked="0"/>
    </xf>
    <xf numFmtId="0" fontId="56" fillId="35" borderId="22" xfId="922" applyNumberFormat="1" applyFont="1" applyFill="1" applyBorder="1" applyAlignment="1" applyProtection="1">
      <alignment horizontal="center" vertical="center" wrapText="1"/>
      <protection locked="0"/>
    </xf>
    <xf numFmtId="0" fontId="47" fillId="0" borderId="52" xfId="0" applyFont="1" applyBorder="1" applyAlignment="1">
      <alignment horizontal="right" vertical="center" wrapText="1" indent="1"/>
    </xf>
    <xf numFmtId="0" fontId="47" fillId="0" borderId="54" xfId="0" applyFont="1" applyBorder="1" applyAlignment="1">
      <alignment horizontal="left" vertical="center" wrapText="1"/>
    </xf>
    <xf numFmtId="0" fontId="47" fillId="0" borderId="55" xfId="0" applyFont="1" applyBorder="1" applyAlignment="1">
      <alignment horizontal="left" vertical="center" wrapText="1"/>
    </xf>
    <xf numFmtId="0" fontId="47" fillId="0" borderId="51" xfId="0" applyFont="1" applyBorder="1" applyAlignment="1">
      <alignment horizontal="left" vertical="center" wrapText="1"/>
    </xf>
    <xf numFmtId="0" fontId="47" fillId="0" borderId="52" xfId="0" applyFont="1" applyBorder="1" applyAlignment="1">
      <alignment horizontal="left" vertical="center" wrapText="1"/>
    </xf>
    <xf numFmtId="0" fontId="47" fillId="0" borderId="22" xfId="0" applyFont="1" applyBorder="1" applyAlignment="1">
      <alignment horizontal="right" vertical="center" wrapText="1" indent="1"/>
    </xf>
    <xf numFmtId="49" fontId="56" fillId="35" borderId="50" xfId="1" applyNumberFormat="1" applyFont="1" applyFill="1" applyBorder="1" applyAlignment="1" applyProtection="1">
      <alignment horizontal="left" vertical="top" wrapText="1"/>
      <protection locked="0"/>
    </xf>
    <xf numFmtId="49" fontId="56" fillId="35" borderId="26" xfId="1" applyNumberFormat="1" applyFont="1" applyFill="1" applyBorder="1" applyAlignment="1" applyProtection="1">
      <alignment horizontal="left" vertical="top" wrapText="1"/>
      <protection locked="0"/>
    </xf>
    <xf numFmtId="49" fontId="56" fillId="35" borderId="27" xfId="1" applyNumberFormat="1" applyFont="1" applyFill="1" applyBorder="1" applyAlignment="1" applyProtection="1">
      <alignment horizontal="left" vertical="top" wrapText="1"/>
      <protection locked="0"/>
    </xf>
    <xf numFmtId="49" fontId="56" fillId="35" borderId="9" xfId="1" applyNumberFormat="1" applyFont="1" applyFill="1" applyBorder="1" applyAlignment="1" applyProtection="1">
      <alignment horizontal="left" vertical="top" wrapText="1"/>
      <protection locked="0"/>
    </xf>
    <xf numFmtId="49" fontId="56" fillId="35" borderId="0" xfId="1" applyNumberFormat="1" applyFont="1" applyFill="1" applyBorder="1" applyAlignment="1" applyProtection="1">
      <alignment horizontal="left" vertical="top" wrapText="1"/>
      <protection locked="0"/>
    </xf>
    <xf numFmtId="49" fontId="56" fillId="35" borderId="29" xfId="1" applyNumberFormat="1" applyFont="1" applyFill="1" applyBorder="1" applyAlignment="1" applyProtection="1">
      <alignment horizontal="left" vertical="top" wrapText="1"/>
      <protection locked="0"/>
    </xf>
    <xf numFmtId="49" fontId="56" fillId="35" borderId="49" xfId="1" applyNumberFormat="1" applyFont="1" applyFill="1" applyBorder="1" applyAlignment="1" applyProtection="1">
      <alignment horizontal="left" vertical="top" wrapText="1"/>
      <protection locked="0"/>
    </xf>
    <xf numFmtId="49" fontId="56" fillId="35" borderId="31" xfId="1" applyNumberFormat="1" applyFont="1" applyFill="1" applyBorder="1" applyAlignment="1" applyProtection="1">
      <alignment horizontal="left" vertical="top" wrapText="1"/>
      <protection locked="0"/>
    </xf>
    <xf numFmtId="49" fontId="56" fillId="35" borderId="32" xfId="1" applyNumberFormat="1" applyFont="1" applyFill="1" applyBorder="1" applyAlignment="1" applyProtection="1">
      <alignment horizontal="left" vertical="top" wrapText="1"/>
      <protection locked="0"/>
    </xf>
    <xf numFmtId="0" fontId="47" fillId="0" borderId="55" xfId="0" applyFont="1" applyBorder="1" applyAlignment="1">
      <alignment horizontal="right" vertical="center" wrapText="1" indent="1"/>
    </xf>
    <xf numFmtId="0" fontId="47" fillId="0" borderId="24" xfId="0" applyFont="1" applyBorder="1" applyAlignment="1">
      <alignment horizontal="right" vertical="center" wrapText="1" indent="1"/>
    </xf>
    <xf numFmtId="166" fontId="56" fillId="35" borderId="22" xfId="1" applyNumberFormat="1" applyFont="1" applyFill="1" applyBorder="1" applyAlignment="1" applyProtection="1">
      <alignment horizontal="center" vertical="top" wrapText="1"/>
      <protection locked="0"/>
    </xf>
    <xf numFmtId="0" fontId="48" fillId="0" borderId="9" xfId="0" applyFont="1" applyBorder="1" applyAlignment="1">
      <alignment horizontal="center" vertical="top" wrapText="1"/>
    </xf>
    <xf numFmtId="0" fontId="48" fillId="0" borderId="0" xfId="0" applyFont="1" applyAlignment="1">
      <alignment horizontal="center" vertical="top" wrapText="1"/>
    </xf>
    <xf numFmtId="0" fontId="50" fillId="38" borderId="23" xfId="0" applyFont="1" applyFill="1" applyBorder="1" applyAlignment="1">
      <alignment horizontal="center" vertical="center" wrapText="1"/>
    </xf>
    <xf numFmtId="0" fontId="50" fillId="38" borderId="24" xfId="0" applyFont="1" applyFill="1" applyBorder="1" applyAlignment="1">
      <alignment horizontal="center" vertical="center" wrapText="1"/>
    </xf>
    <xf numFmtId="0" fontId="50" fillId="0" borderId="43" xfId="0" applyFont="1" applyBorder="1" applyAlignment="1">
      <alignment horizontal="center" vertical="center"/>
    </xf>
    <xf numFmtId="49" fontId="56" fillId="35" borderId="43" xfId="1" applyNumberFormat="1" applyFont="1" applyFill="1" applyBorder="1" applyAlignment="1" applyProtection="1">
      <alignment horizontal="left" vertical="center" wrapText="1"/>
      <protection locked="0"/>
    </xf>
    <xf numFmtId="49" fontId="56" fillId="35" borderId="22" xfId="1" applyNumberFormat="1" applyFont="1" applyFill="1" applyBorder="1" applyAlignment="1" applyProtection="1">
      <alignment horizontal="left" vertical="center" wrapText="1"/>
      <protection locked="0"/>
    </xf>
    <xf numFmtId="49" fontId="56" fillId="35" borderId="51" xfId="1" applyNumberFormat="1" applyFont="1" applyFill="1" applyBorder="1" applyAlignment="1" applyProtection="1">
      <alignment horizontal="left" vertical="center" wrapText="1"/>
      <protection locked="0"/>
    </xf>
    <xf numFmtId="49" fontId="56" fillId="35" borderId="52" xfId="1" applyNumberFormat="1" applyFont="1" applyFill="1" applyBorder="1" applyAlignment="1" applyProtection="1">
      <alignment horizontal="left" vertical="center" wrapText="1"/>
      <protection locked="0"/>
    </xf>
    <xf numFmtId="0" fontId="50" fillId="38" borderId="37" xfId="0" applyFont="1" applyFill="1" applyBorder="1" applyAlignment="1">
      <alignment horizontal="center" vertical="center" wrapText="1"/>
    </xf>
    <xf numFmtId="0" fontId="50" fillId="38" borderId="42" xfId="0" applyFont="1" applyFill="1" applyBorder="1" applyAlignment="1">
      <alignment horizontal="center" vertical="center" wrapText="1"/>
    </xf>
    <xf numFmtId="9" fontId="56" fillId="35" borderId="22" xfId="25706" applyFont="1" applyFill="1" applyBorder="1" applyAlignment="1" applyProtection="1">
      <alignment horizontal="left" vertical="center" wrapText="1"/>
      <protection locked="0"/>
    </xf>
    <xf numFmtId="9" fontId="56" fillId="35" borderId="22" xfId="25706" applyFont="1" applyFill="1" applyBorder="1" applyAlignment="1" applyProtection="1">
      <alignment horizontal="left" vertical="top" wrapText="1"/>
      <protection locked="0"/>
    </xf>
    <xf numFmtId="49" fontId="56" fillId="35" borderId="25" xfId="1" applyNumberFormat="1" applyFont="1" applyFill="1" applyBorder="1" applyAlignment="1" applyProtection="1">
      <alignment horizontal="left" vertical="top" wrapText="1"/>
      <protection locked="0"/>
    </xf>
    <xf numFmtId="49" fontId="56" fillId="35" borderId="58" xfId="1" applyNumberFormat="1" applyFont="1" applyFill="1" applyBorder="1" applyAlignment="1" applyProtection="1">
      <alignment horizontal="left" vertical="top" wrapText="1"/>
      <protection locked="0"/>
    </xf>
    <xf numFmtId="49" fontId="56" fillId="35" borderId="28" xfId="1" applyNumberFormat="1" applyFont="1" applyFill="1" applyBorder="1" applyAlignment="1" applyProtection="1">
      <alignment horizontal="left" vertical="top" wrapText="1"/>
      <protection locked="0"/>
    </xf>
    <xf numFmtId="49" fontId="56" fillId="35" borderId="10" xfId="1" applyNumberFormat="1" applyFont="1" applyFill="1" applyBorder="1" applyAlignment="1" applyProtection="1">
      <alignment horizontal="left" vertical="top" wrapText="1"/>
      <protection locked="0"/>
    </xf>
    <xf numFmtId="49" fontId="56" fillId="35" borderId="30" xfId="1" applyNumberFormat="1" applyFont="1" applyFill="1" applyBorder="1" applyAlignment="1" applyProtection="1">
      <alignment horizontal="left" vertical="top" wrapText="1"/>
      <protection locked="0"/>
    </xf>
    <xf numFmtId="49" fontId="56" fillId="35" borderId="59" xfId="1" applyNumberFormat="1" applyFont="1" applyFill="1" applyBorder="1" applyAlignment="1" applyProtection="1">
      <alignment horizontal="left" vertical="top" wrapText="1"/>
      <protection locked="0"/>
    </xf>
    <xf numFmtId="0" fontId="47" fillId="0" borderId="50" xfId="0" applyFont="1" applyBorder="1" applyAlignment="1">
      <alignment horizontal="left" vertical="top" wrapText="1"/>
    </xf>
    <xf numFmtId="0" fontId="47" fillId="0" borderId="26" xfId="0" applyFont="1" applyBorder="1" applyAlignment="1">
      <alignment horizontal="left" vertical="top" wrapText="1"/>
    </xf>
    <xf numFmtId="0" fontId="47" fillId="0" borderId="27" xfId="0" applyFont="1" applyBorder="1" applyAlignment="1">
      <alignment horizontal="left" vertical="top" wrapText="1"/>
    </xf>
    <xf numFmtId="0" fontId="47" fillId="0" borderId="49" xfId="0" applyFont="1" applyBorder="1" applyAlignment="1">
      <alignment horizontal="left" vertical="top" wrapText="1"/>
    </xf>
    <xf numFmtId="0" fontId="47" fillId="0" borderId="31" xfId="0" applyFont="1" applyBorder="1" applyAlignment="1">
      <alignment horizontal="left" vertical="top" wrapText="1"/>
    </xf>
    <xf numFmtId="0" fontId="47" fillId="0" borderId="32" xfId="0" applyFont="1" applyBorder="1" applyAlignment="1">
      <alignment horizontal="left" vertical="top" wrapText="1"/>
    </xf>
    <xf numFmtId="166" fontId="56" fillId="35" borderId="25" xfId="1" applyNumberFormat="1" applyFont="1" applyFill="1" applyBorder="1" applyAlignment="1" applyProtection="1">
      <alignment horizontal="center" vertical="top" wrapText="1"/>
      <protection locked="0"/>
    </xf>
    <xf numFmtId="166" fontId="56" fillId="35" borderId="27" xfId="1" applyNumberFormat="1" applyFont="1" applyFill="1" applyBorder="1" applyAlignment="1" applyProtection="1">
      <alignment horizontal="center" vertical="top" wrapText="1"/>
      <protection locked="0"/>
    </xf>
    <xf numFmtId="166" fontId="56" fillId="35" borderId="30" xfId="1" applyNumberFormat="1" applyFont="1" applyFill="1" applyBorder="1" applyAlignment="1" applyProtection="1">
      <alignment horizontal="center" vertical="top" wrapText="1"/>
      <protection locked="0"/>
    </xf>
    <xf numFmtId="166" fontId="56" fillId="35" borderId="32" xfId="1" applyNumberFormat="1" applyFont="1" applyFill="1" applyBorder="1" applyAlignment="1" applyProtection="1">
      <alignment horizontal="center" vertical="top" wrapText="1"/>
      <protection locked="0"/>
    </xf>
    <xf numFmtId="1" fontId="56" fillId="35" borderId="22" xfId="25706" applyNumberFormat="1" applyFont="1" applyFill="1" applyBorder="1" applyAlignment="1" applyProtection="1">
      <alignment horizontal="center" vertical="center" wrapText="1"/>
      <protection locked="0"/>
    </xf>
    <xf numFmtId="166" fontId="56" fillId="35" borderId="23" xfId="1" applyNumberFormat="1" applyFont="1" applyFill="1" applyBorder="1" applyAlignment="1" applyProtection="1">
      <alignment horizontal="center" vertical="top" wrapText="1"/>
      <protection locked="0"/>
    </xf>
    <xf numFmtId="166" fontId="56" fillId="35" borderId="24" xfId="1" applyNumberFormat="1" applyFont="1" applyFill="1" applyBorder="1" applyAlignment="1" applyProtection="1">
      <alignment horizontal="center" vertical="top" wrapText="1"/>
      <protection locked="0"/>
    </xf>
    <xf numFmtId="0" fontId="47" fillId="0" borderId="43" xfId="0" applyFont="1" applyBorder="1" applyAlignment="1">
      <alignment horizontal="left" vertical="top"/>
    </xf>
    <xf numFmtId="0" fontId="47" fillId="0" borderId="22" xfId="0" applyFont="1" applyBorder="1" applyAlignment="1">
      <alignment horizontal="left" vertical="top"/>
    </xf>
    <xf numFmtId="1" fontId="56" fillId="36" borderId="25" xfId="922" applyNumberFormat="1" applyFont="1" applyFill="1" applyBorder="1" applyAlignment="1" applyProtection="1">
      <alignment horizontal="left" vertical="top" wrapText="1"/>
    </xf>
    <xf numFmtId="1" fontId="56" fillId="36" borderId="26" xfId="922" applyNumberFormat="1" applyFont="1" applyFill="1" applyBorder="1" applyAlignment="1" applyProtection="1">
      <alignment horizontal="left" vertical="top" wrapText="1"/>
    </xf>
    <xf numFmtId="1" fontId="56" fillId="36" borderId="27" xfId="922" applyNumberFormat="1" applyFont="1" applyFill="1" applyBorder="1" applyAlignment="1" applyProtection="1">
      <alignment horizontal="left" vertical="top" wrapText="1"/>
    </xf>
    <xf numFmtId="1" fontId="56" fillId="36" borderId="28" xfId="922" applyNumberFormat="1" applyFont="1" applyFill="1" applyBorder="1" applyAlignment="1" applyProtection="1">
      <alignment horizontal="left" vertical="top" wrapText="1"/>
    </xf>
    <xf numFmtId="1" fontId="56" fillId="36" borderId="0" xfId="922" applyNumberFormat="1" applyFont="1" applyFill="1" applyBorder="1" applyAlignment="1" applyProtection="1">
      <alignment horizontal="left" vertical="top" wrapText="1"/>
    </xf>
    <xf numFmtId="1" fontId="56" fillId="36" borderId="29" xfId="922" applyNumberFormat="1" applyFont="1" applyFill="1" applyBorder="1" applyAlignment="1" applyProtection="1">
      <alignment horizontal="left" vertical="top" wrapText="1"/>
    </xf>
    <xf numFmtId="1" fontId="56" fillId="36" borderId="30" xfId="922" applyNumberFormat="1" applyFont="1" applyFill="1" applyBorder="1" applyAlignment="1" applyProtection="1">
      <alignment horizontal="left" vertical="top" wrapText="1"/>
    </xf>
    <xf numFmtId="1" fontId="56" fillId="36" borderId="31" xfId="922" applyNumberFormat="1" applyFont="1" applyFill="1" applyBorder="1" applyAlignment="1" applyProtection="1">
      <alignment horizontal="left" vertical="top" wrapText="1"/>
    </xf>
    <xf numFmtId="1" fontId="56" fillId="36" borderId="32" xfId="922" applyNumberFormat="1" applyFont="1" applyFill="1" applyBorder="1" applyAlignment="1" applyProtection="1">
      <alignment horizontal="left" vertical="top" wrapText="1"/>
    </xf>
    <xf numFmtId="0" fontId="0" fillId="0" borderId="22" xfId="0" applyBorder="1" applyAlignment="1">
      <alignment horizontal="left" vertical="top" wrapText="1"/>
    </xf>
    <xf numFmtId="1" fontId="56" fillId="36" borderId="23" xfId="922" applyNumberFormat="1" applyFont="1" applyFill="1" applyBorder="1" applyAlignment="1" applyProtection="1">
      <alignment horizontal="center" vertical="top" wrapText="1"/>
    </xf>
    <xf numFmtId="1" fontId="56" fillId="36" borderId="24" xfId="922" applyNumberFormat="1" applyFont="1" applyFill="1" applyBorder="1" applyAlignment="1" applyProtection="1">
      <alignment horizontal="center" vertical="top" wrapText="1"/>
    </xf>
    <xf numFmtId="0" fontId="47" fillId="0" borderId="49" xfId="0" applyFont="1" applyBorder="1" applyAlignment="1">
      <alignment horizontal="center" vertical="top" wrapText="1"/>
    </xf>
    <xf numFmtId="0" fontId="47" fillId="0" borderId="31" xfId="0" applyFont="1" applyBorder="1" applyAlignment="1">
      <alignment horizontal="center" vertical="top" wrapText="1"/>
    </xf>
    <xf numFmtId="0" fontId="47" fillId="0" borderId="32" xfId="0" applyFont="1" applyBorder="1" applyAlignment="1">
      <alignment horizontal="center" vertical="top" wrapText="1"/>
    </xf>
    <xf numFmtId="0" fontId="70" fillId="40" borderId="0" xfId="531" applyFont="1" applyFill="1" applyAlignment="1">
      <alignment horizontal="center" wrapText="1"/>
    </xf>
    <xf numFmtId="0" fontId="70" fillId="40" borderId="0" xfId="531" applyFont="1" applyFill="1" applyAlignment="1">
      <alignment horizontal="center"/>
    </xf>
    <xf numFmtId="168" fontId="70" fillId="2" borderId="61" xfId="531" applyNumberFormat="1" applyFont="1" applyFill="1" applyBorder="1" applyAlignment="1">
      <alignment horizontal="left" vertical="center" wrapText="1"/>
    </xf>
    <xf numFmtId="168" fontId="70" fillId="2" borderId="62" xfId="531" applyNumberFormat="1" applyFont="1" applyFill="1" applyBorder="1" applyAlignment="1">
      <alignment horizontal="left" vertical="center" wrapText="1"/>
    </xf>
    <xf numFmtId="0" fontId="71" fillId="0" borderId="63" xfId="531" applyFont="1" applyBorder="1" applyAlignment="1">
      <alignment horizontal="center"/>
    </xf>
    <xf numFmtId="0" fontId="70" fillId="0" borderId="0" xfId="531" applyFont="1" applyAlignment="1">
      <alignment horizontal="left"/>
    </xf>
  </cellXfs>
  <cellStyles count="25708">
    <cellStyle name="$ sign heading" xfId="2" xr:uid="{00000000-0005-0000-0000-000000000000}"/>
    <cellStyle name="20% - Accent1" xfId="25675" builtinId="30" customBuiltin="1"/>
    <cellStyle name="20% - Accent1 2" xfId="770" xr:uid="{00000000-0005-0000-0000-000002000000}"/>
    <cellStyle name="20% - Accent1 3" xfId="771" xr:uid="{00000000-0005-0000-0000-000003000000}"/>
    <cellStyle name="20% - Accent1 3 2" xfId="772" xr:uid="{00000000-0005-0000-0000-000004000000}"/>
    <cellStyle name="20% - Accent1 4" xfId="773" xr:uid="{00000000-0005-0000-0000-000005000000}"/>
    <cellStyle name="20% - Accent1 4 2" xfId="774" xr:uid="{00000000-0005-0000-0000-000006000000}"/>
    <cellStyle name="20% - Accent1 5" xfId="775" xr:uid="{00000000-0005-0000-0000-000007000000}"/>
    <cellStyle name="20% - Accent1 6" xfId="776" xr:uid="{00000000-0005-0000-0000-000008000000}"/>
    <cellStyle name="20% - Accent2" xfId="25679" builtinId="34" customBuiltin="1"/>
    <cellStyle name="20% - Accent2 2" xfId="777" xr:uid="{00000000-0005-0000-0000-00000A000000}"/>
    <cellStyle name="20% - Accent2 3" xfId="778" xr:uid="{00000000-0005-0000-0000-00000B000000}"/>
    <cellStyle name="20% - Accent2 3 2" xfId="779" xr:uid="{00000000-0005-0000-0000-00000C000000}"/>
    <cellStyle name="20% - Accent2 4" xfId="780" xr:uid="{00000000-0005-0000-0000-00000D000000}"/>
    <cellStyle name="20% - Accent2 4 2" xfId="781" xr:uid="{00000000-0005-0000-0000-00000E000000}"/>
    <cellStyle name="20% - Accent2 5" xfId="782" xr:uid="{00000000-0005-0000-0000-00000F000000}"/>
    <cellStyle name="20% - Accent2 6" xfId="783" xr:uid="{00000000-0005-0000-0000-000010000000}"/>
    <cellStyle name="20% - Accent3" xfId="25683" builtinId="38" customBuiltin="1"/>
    <cellStyle name="20% - Accent3 2" xfId="784" xr:uid="{00000000-0005-0000-0000-000012000000}"/>
    <cellStyle name="20% - Accent3 3" xfId="785" xr:uid="{00000000-0005-0000-0000-000013000000}"/>
    <cellStyle name="20% - Accent3 3 2" xfId="786" xr:uid="{00000000-0005-0000-0000-000014000000}"/>
    <cellStyle name="20% - Accent3 4" xfId="787" xr:uid="{00000000-0005-0000-0000-000015000000}"/>
    <cellStyle name="20% - Accent3 4 2" xfId="788" xr:uid="{00000000-0005-0000-0000-000016000000}"/>
    <cellStyle name="20% - Accent3 5" xfId="789" xr:uid="{00000000-0005-0000-0000-000017000000}"/>
    <cellStyle name="20% - Accent3 6" xfId="790" xr:uid="{00000000-0005-0000-0000-000018000000}"/>
    <cellStyle name="20% - Accent4" xfId="25687" builtinId="42" customBuiltin="1"/>
    <cellStyle name="20% - Accent4 2" xfId="791" xr:uid="{00000000-0005-0000-0000-00001A000000}"/>
    <cellStyle name="20% - Accent4 3" xfId="792" xr:uid="{00000000-0005-0000-0000-00001B000000}"/>
    <cellStyle name="20% - Accent4 3 2" xfId="793" xr:uid="{00000000-0005-0000-0000-00001C000000}"/>
    <cellStyle name="20% - Accent4 4" xfId="794" xr:uid="{00000000-0005-0000-0000-00001D000000}"/>
    <cellStyle name="20% - Accent4 4 2" xfId="795" xr:uid="{00000000-0005-0000-0000-00001E000000}"/>
    <cellStyle name="20% - Accent4 5" xfId="796" xr:uid="{00000000-0005-0000-0000-00001F000000}"/>
    <cellStyle name="20% - Accent4 6" xfId="797" xr:uid="{00000000-0005-0000-0000-000020000000}"/>
    <cellStyle name="20% - Accent5" xfId="25691" builtinId="46" customBuiltin="1"/>
    <cellStyle name="20% - Accent5 2" xfId="798" xr:uid="{00000000-0005-0000-0000-000022000000}"/>
    <cellStyle name="20% - Accent5 3" xfId="799" xr:uid="{00000000-0005-0000-0000-000023000000}"/>
    <cellStyle name="20% - Accent5 3 2" xfId="800" xr:uid="{00000000-0005-0000-0000-000024000000}"/>
    <cellStyle name="20% - Accent5 4" xfId="801" xr:uid="{00000000-0005-0000-0000-000025000000}"/>
    <cellStyle name="20% - Accent5 4 2" xfId="802" xr:uid="{00000000-0005-0000-0000-000026000000}"/>
    <cellStyle name="20% - Accent5 5" xfId="803" xr:uid="{00000000-0005-0000-0000-000027000000}"/>
    <cellStyle name="20% - Accent5 6" xfId="804" xr:uid="{00000000-0005-0000-0000-000028000000}"/>
    <cellStyle name="20% - Accent6" xfId="25695" builtinId="50" customBuiltin="1"/>
    <cellStyle name="20% - Accent6 2" xfId="805" xr:uid="{00000000-0005-0000-0000-00002A000000}"/>
    <cellStyle name="20% - Accent6 3" xfId="806" xr:uid="{00000000-0005-0000-0000-00002B000000}"/>
    <cellStyle name="20% - Accent6 3 2" xfId="807" xr:uid="{00000000-0005-0000-0000-00002C000000}"/>
    <cellStyle name="20% - Accent6 4" xfId="808" xr:uid="{00000000-0005-0000-0000-00002D000000}"/>
    <cellStyle name="20% - Accent6 4 2" xfId="809" xr:uid="{00000000-0005-0000-0000-00002E000000}"/>
    <cellStyle name="20% - Accent6 5" xfId="810" xr:uid="{00000000-0005-0000-0000-00002F000000}"/>
    <cellStyle name="20% - Accent6 6" xfId="811" xr:uid="{00000000-0005-0000-0000-000030000000}"/>
    <cellStyle name="40% - Accent1" xfId="25676" builtinId="31" customBuiltin="1"/>
    <cellStyle name="40% - Accent1 2" xfId="812" xr:uid="{00000000-0005-0000-0000-000032000000}"/>
    <cellStyle name="40% - Accent1 3" xfId="813" xr:uid="{00000000-0005-0000-0000-000033000000}"/>
    <cellStyle name="40% - Accent1 3 2" xfId="814" xr:uid="{00000000-0005-0000-0000-000034000000}"/>
    <cellStyle name="40% - Accent1 4" xfId="815" xr:uid="{00000000-0005-0000-0000-000035000000}"/>
    <cellStyle name="40% - Accent1 4 2" xfId="816" xr:uid="{00000000-0005-0000-0000-000036000000}"/>
    <cellStyle name="40% - Accent1 5" xfId="817" xr:uid="{00000000-0005-0000-0000-000037000000}"/>
    <cellStyle name="40% - Accent1 6" xfId="818" xr:uid="{00000000-0005-0000-0000-000038000000}"/>
    <cellStyle name="40% - Accent2" xfId="25680" builtinId="35" customBuiltin="1"/>
    <cellStyle name="40% - Accent2 2" xfId="819" xr:uid="{00000000-0005-0000-0000-00003A000000}"/>
    <cellStyle name="40% - Accent2 3" xfId="820" xr:uid="{00000000-0005-0000-0000-00003B000000}"/>
    <cellStyle name="40% - Accent2 3 2" xfId="821" xr:uid="{00000000-0005-0000-0000-00003C000000}"/>
    <cellStyle name="40% - Accent2 4" xfId="822" xr:uid="{00000000-0005-0000-0000-00003D000000}"/>
    <cellStyle name="40% - Accent2 4 2" xfId="823" xr:uid="{00000000-0005-0000-0000-00003E000000}"/>
    <cellStyle name="40% - Accent2 5" xfId="824" xr:uid="{00000000-0005-0000-0000-00003F000000}"/>
    <cellStyle name="40% - Accent2 6" xfId="825" xr:uid="{00000000-0005-0000-0000-000040000000}"/>
    <cellStyle name="40% - Accent3" xfId="25684" builtinId="39" customBuiltin="1"/>
    <cellStyle name="40% - Accent3 2" xfId="826" xr:uid="{00000000-0005-0000-0000-000042000000}"/>
    <cellStyle name="40% - Accent3 3" xfId="827" xr:uid="{00000000-0005-0000-0000-000043000000}"/>
    <cellStyle name="40% - Accent3 3 2" xfId="828" xr:uid="{00000000-0005-0000-0000-000044000000}"/>
    <cellStyle name="40% - Accent3 4" xfId="829" xr:uid="{00000000-0005-0000-0000-000045000000}"/>
    <cellStyle name="40% - Accent3 4 2" xfId="830" xr:uid="{00000000-0005-0000-0000-000046000000}"/>
    <cellStyle name="40% - Accent3 5" xfId="831" xr:uid="{00000000-0005-0000-0000-000047000000}"/>
    <cellStyle name="40% - Accent3 6" xfId="832" xr:uid="{00000000-0005-0000-0000-000048000000}"/>
    <cellStyle name="40% - Accent4" xfId="25688" builtinId="43" customBuiltin="1"/>
    <cellStyle name="40% - Accent4 2" xfId="833" xr:uid="{00000000-0005-0000-0000-00004A000000}"/>
    <cellStyle name="40% - Accent4 3" xfId="834" xr:uid="{00000000-0005-0000-0000-00004B000000}"/>
    <cellStyle name="40% - Accent4 3 2" xfId="835" xr:uid="{00000000-0005-0000-0000-00004C000000}"/>
    <cellStyle name="40% - Accent4 4" xfId="836" xr:uid="{00000000-0005-0000-0000-00004D000000}"/>
    <cellStyle name="40% - Accent4 4 2" xfId="837" xr:uid="{00000000-0005-0000-0000-00004E000000}"/>
    <cellStyle name="40% - Accent4 5" xfId="838" xr:uid="{00000000-0005-0000-0000-00004F000000}"/>
    <cellStyle name="40% - Accent4 6" xfId="839" xr:uid="{00000000-0005-0000-0000-000050000000}"/>
    <cellStyle name="40% - Accent5" xfId="25692" builtinId="47" customBuiltin="1"/>
    <cellStyle name="40% - Accent5 2" xfId="840" xr:uid="{00000000-0005-0000-0000-000052000000}"/>
    <cellStyle name="40% - Accent5 3" xfId="841" xr:uid="{00000000-0005-0000-0000-000053000000}"/>
    <cellStyle name="40% - Accent5 3 2" xfId="842" xr:uid="{00000000-0005-0000-0000-000054000000}"/>
    <cellStyle name="40% - Accent5 4" xfId="843" xr:uid="{00000000-0005-0000-0000-000055000000}"/>
    <cellStyle name="40% - Accent5 4 2" xfId="844" xr:uid="{00000000-0005-0000-0000-000056000000}"/>
    <cellStyle name="40% - Accent5 5" xfId="845" xr:uid="{00000000-0005-0000-0000-000057000000}"/>
    <cellStyle name="40% - Accent5 6" xfId="846" xr:uid="{00000000-0005-0000-0000-000058000000}"/>
    <cellStyle name="40% - Accent6" xfId="25696" builtinId="51" customBuiltin="1"/>
    <cellStyle name="40% - Accent6 2" xfId="847" xr:uid="{00000000-0005-0000-0000-00005A000000}"/>
    <cellStyle name="40% - Accent6 3" xfId="848" xr:uid="{00000000-0005-0000-0000-00005B000000}"/>
    <cellStyle name="40% - Accent6 3 2" xfId="849" xr:uid="{00000000-0005-0000-0000-00005C000000}"/>
    <cellStyle name="40% - Accent6 4" xfId="850" xr:uid="{00000000-0005-0000-0000-00005D000000}"/>
    <cellStyle name="40% - Accent6 4 2" xfId="851" xr:uid="{00000000-0005-0000-0000-00005E000000}"/>
    <cellStyle name="40% - Accent6 5" xfId="852" xr:uid="{00000000-0005-0000-0000-00005F000000}"/>
    <cellStyle name="40% - Accent6 6" xfId="853" xr:uid="{00000000-0005-0000-0000-000060000000}"/>
    <cellStyle name="60% - Accent1" xfId="25677" builtinId="32" customBuiltin="1"/>
    <cellStyle name="60% - Accent1 2" xfId="854" xr:uid="{00000000-0005-0000-0000-000062000000}"/>
    <cellStyle name="60% - Accent2" xfId="25681" builtinId="36" customBuiltin="1"/>
    <cellStyle name="60% - Accent2 2" xfId="855" xr:uid="{00000000-0005-0000-0000-000064000000}"/>
    <cellStyle name="60% - Accent3" xfId="25685" builtinId="40" customBuiltin="1"/>
    <cellStyle name="60% - Accent3 2" xfId="856" xr:uid="{00000000-0005-0000-0000-000066000000}"/>
    <cellStyle name="60% - Accent4" xfId="25689" builtinId="44" customBuiltin="1"/>
    <cellStyle name="60% - Accent4 2" xfId="857" xr:uid="{00000000-0005-0000-0000-000068000000}"/>
    <cellStyle name="60% - Accent5" xfId="25693" builtinId="48" customBuiltin="1"/>
    <cellStyle name="60% - Accent5 2" xfId="858" xr:uid="{00000000-0005-0000-0000-00006A000000}"/>
    <cellStyle name="60% - Accent6" xfId="25697" builtinId="52" customBuiltin="1"/>
    <cellStyle name="60% - Accent6 2" xfId="859" xr:uid="{00000000-0005-0000-0000-00006C000000}"/>
    <cellStyle name="Accent1" xfId="25674" builtinId="29" customBuiltin="1"/>
    <cellStyle name="Accent1 2" xfId="860" xr:uid="{00000000-0005-0000-0000-00006E000000}"/>
    <cellStyle name="Accent2" xfId="25678" builtinId="33" customBuiltin="1"/>
    <cellStyle name="Accent2 2" xfId="861" xr:uid="{00000000-0005-0000-0000-000070000000}"/>
    <cellStyle name="Accent3" xfId="25682" builtinId="37" customBuiltin="1"/>
    <cellStyle name="Accent3 2" xfId="862" xr:uid="{00000000-0005-0000-0000-000072000000}"/>
    <cellStyle name="Accent4" xfId="25686" builtinId="41" customBuiltin="1"/>
    <cellStyle name="Accent4 2" xfId="863" xr:uid="{00000000-0005-0000-0000-000074000000}"/>
    <cellStyle name="Accent5" xfId="25690" builtinId="45" customBuiltin="1"/>
    <cellStyle name="Accent5 2" xfId="864" xr:uid="{00000000-0005-0000-0000-000076000000}"/>
    <cellStyle name="Accent6" xfId="25694" builtinId="49" customBuiltin="1"/>
    <cellStyle name="Accent6 2" xfId="865" xr:uid="{00000000-0005-0000-0000-000078000000}"/>
    <cellStyle name="Bad" xfId="25664" builtinId="27" customBuiltin="1"/>
    <cellStyle name="Bad 2" xfId="866" xr:uid="{00000000-0005-0000-0000-00007A000000}"/>
    <cellStyle name="Calculation" xfId="25668" builtinId="22" customBuiltin="1"/>
    <cellStyle name="Calculation 2" xfId="867" xr:uid="{00000000-0005-0000-0000-00007C000000}"/>
    <cellStyle name="Check Cell" xfId="25670" builtinId="23" customBuiltin="1"/>
    <cellStyle name="Check Cell 2" xfId="868" xr:uid="{00000000-0005-0000-0000-00007E000000}"/>
    <cellStyle name="Co.Name" xfId="3" xr:uid="{00000000-0005-0000-0000-00007F000000}"/>
    <cellStyle name="Comma" xfId="1" builtinId="3"/>
    <cellStyle name="Comma 10" xfId="4" xr:uid="{00000000-0005-0000-0000-000081000000}"/>
    <cellStyle name="Comma 10 2" xfId="5" xr:uid="{00000000-0005-0000-0000-000082000000}"/>
    <cellStyle name="Comma 10 2 2" xfId="869" xr:uid="{00000000-0005-0000-0000-000083000000}"/>
    <cellStyle name="Comma 10 3" xfId="870" xr:uid="{00000000-0005-0000-0000-000084000000}"/>
    <cellStyle name="Comma 10 4" xfId="871" xr:uid="{00000000-0005-0000-0000-000085000000}"/>
    <cellStyle name="Comma 11" xfId="6" xr:uid="{00000000-0005-0000-0000-000086000000}"/>
    <cellStyle name="Comma 11 2" xfId="872" xr:uid="{00000000-0005-0000-0000-000087000000}"/>
    <cellStyle name="Comma 11 2 2" xfId="25468" xr:uid="{00000000-0005-0000-0000-000088000000}"/>
    <cellStyle name="Comma 11 2 3" xfId="25597" xr:uid="{00000000-0005-0000-0000-000089000000}"/>
    <cellStyle name="Comma 11 3" xfId="873" xr:uid="{00000000-0005-0000-0000-00008A000000}"/>
    <cellStyle name="Comma 11 4" xfId="874" xr:uid="{00000000-0005-0000-0000-00008B000000}"/>
    <cellStyle name="Comma 12" xfId="7" xr:uid="{00000000-0005-0000-0000-00008C000000}"/>
    <cellStyle name="Comma 12 2" xfId="875" xr:uid="{00000000-0005-0000-0000-00008D000000}"/>
    <cellStyle name="Comma 12 2 2" xfId="25469" xr:uid="{00000000-0005-0000-0000-00008E000000}"/>
    <cellStyle name="Comma 12 2 3" xfId="25598" xr:uid="{00000000-0005-0000-0000-00008F000000}"/>
    <cellStyle name="Comma 12 3" xfId="876" xr:uid="{00000000-0005-0000-0000-000090000000}"/>
    <cellStyle name="Comma 12 4" xfId="877" xr:uid="{00000000-0005-0000-0000-000091000000}"/>
    <cellStyle name="Comma 13" xfId="8" xr:uid="{00000000-0005-0000-0000-000092000000}"/>
    <cellStyle name="Comma 13 2" xfId="878" xr:uid="{00000000-0005-0000-0000-000093000000}"/>
    <cellStyle name="Comma 13 2 2" xfId="879" xr:uid="{00000000-0005-0000-0000-000094000000}"/>
    <cellStyle name="Comma 13 2 3" xfId="880" xr:uid="{00000000-0005-0000-0000-000095000000}"/>
    <cellStyle name="Comma 13 3" xfId="881" xr:uid="{00000000-0005-0000-0000-000096000000}"/>
    <cellStyle name="Comma 13 3 2" xfId="882" xr:uid="{00000000-0005-0000-0000-000097000000}"/>
    <cellStyle name="Comma 13 3 3" xfId="883" xr:uid="{00000000-0005-0000-0000-000098000000}"/>
    <cellStyle name="Comma 13 4" xfId="884" xr:uid="{00000000-0005-0000-0000-000099000000}"/>
    <cellStyle name="Comma 13 4 2" xfId="885" xr:uid="{00000000-0005-0000-0000-00009A000000}"/>
    <cellStyle name="Comma 13 4 3" xfId="886" xr:uid="{00000000-0005-0000-0000-00009B000000}"/>
    <cellStyle name="Comma 13 5" xfId="887" xr:uid="{00000000-0005-0000-0000-00009C000000}"/>
    <cellStyle name="Comma 13 6" xfId="888" xr:uid="{00000000-0005-0000-0000-00009D000000}"/>
    <cellStyle name="Comma 13 7" xfId="889" xr:uid="{00000000-0005-0000-0000-00009E000000}"/>
    <cellStyle name="Comma 14" xfId="9" xr:uid="{00000000-0005-0000-0000-00009F000000}"/>
    <cellStyle name="Comma 14 2" xfId="10" xr:uid="{00000000-0005-0000-0000-0000A0000000}"/>
    <cellStyle name="Comma 14 2 2" xfId="769" xr:uid="{00000000-0005-0000-0000-0000A1000000}"/>
    <cellStyle name="Comma 14 2 2 2" xfId="890" xr:uid="{00000000-0005-0000-0000-0000A2000000}"/>
    <cellStyle name="Comma 14 2 2 2 2" xfId="891" xr:uid="{00000000-0005-0000-0000-0000A3000000}"/>
    <cellStyle name="Comma 14 2 2 2 3" xfId="892" xr:uid="{00000000-0005-0000-0000-0000A4000000}"/>
    <cellStyle name="Comma 14 2 2 3" xfId="893" xr:uid="{00000000-0005-0000-0000-0000A5000000}"/>
    <cellStyle name="Comma 14 2 2 4" xfId="894" xr:uid="{00000000-0005-0000-0000-0000A6000000}"/>
    <cellStyle name="Comma 14 2 3" xfId="895" xr:uid="{00000000-0005-0000-0000-0000A7000000}"/>
    <cellStyle name="Comma 14 2 3 2" xfId="896" xr:uid="{00000000-0005-0000-0000-0000A8000000}"/>
    <cellStyle name="Comma 14 2 3 3" xfId="897" xr:uid="{00000000-0005-0000-0000-0000A9000000}"/>
    <cellStyle name="Comma 14 2 4" xfId="898" xr:uid="{00000000-0005-0000-0000-0000AA000000}"/>
    <cellStyle name="Comma 14 2 4 2" xfId="899" xr:uid="{00000000-0005-0000-0000-0000AB000000}"/>
    <cellStyle name="Comma 14 2 4 3" xfId="900" xr:uid="{00000000-0005-0000-0000-0000AC000000}"/>
    <cellStyle name="Comma 14 2 4 4" xfId="25470" xr:uid="{00000000-0005-0000-0000-0000AD000000}"/>
    <cellStyle name="Comma 14 3" xfId="11" xr:uid="{00000000-0005-0000-0000-0000AE000000}"/>
    <cellStyle name="Comma 14 3 2" xfId="12" xr:uid="{00000000-0005-0000-0000-0000AF000000}"/>
    <cellStyle name="Comma 14 3 2 2" xfId="901" xr:uid="{00000000-0005-0000-0000-0000B0000000}"/>
    <cellStyle name="Comma 14 3 2 2 2" xfId="25472" xr:uid="{00000000-0005-0000-0000-0000B1000000}"/>
    <cellStyle name="Comma 14 3 2 2 3" xfId="25599" xr:uid="{00000000-0005-0000-0000-0000B2000000}"/>
    <cellStyle name="Comma 14 3 2 3" xfId="902" xr:uid="{00000000-0005-0000-0000-0000B3000000}"/>
    <cellStyle name="Comma 14 3 3" xfId="13" xr:uid="{00000000-0005-0000-0000-0000B4000000}"/>
    <cellStyle name="Comma 14 3 3 2" xfId="903" xr:uid="{00000000-0005-0000-0000-0000B5000000}"/>
    <cellStyle name="Comma 14 3 3 2 2" xfId="904" xr:uid="{00000000-0005-0000-0000-0000B6000000}"/>
    <cellStyle name="Comma 14 3 3 2 3" xfId="905" xr:uid="{00000000-0005-0000-0000-0000B7000000}"/>
    <cellStyle name="Comma 14 3 3 3" xfId="906" xr:uid="{00000000-0005-0000-0000-0000B8000000}"/>
    <cellStyle name="Comma 14 3 3 3 2" xfId="25473" xr:uid="{00000000-0005-0000-0000-0000B9000000}"/>
    <cellStyle name="Comma 14 3 3 3 3" xfId="25600" xr:uid="{00000000-0005-0000-0000-0000BA000000}"/>
    <cellStyle name="Comma 14 3 3 4" xfId="907" xr:uid="{00000000-0005-0000-0000-0000BB000000}"/>
    <cellStyle name="Comma 14 3 4" xfId="908" xr:uid="{00000000-0005-0000-0000-0000BC000000}"/>
    <cellStyle name="Comma 14 3 4 2" xfId="909" xr:uid="{00000000-0005-0000-0000-0000BD000000}"/>
    <cellStyle name="Comma 14 3 4 3" xfId="910" xr:uid="{00000000-0005-0000-0000-0000BE000000}"/>
    <cellStyle name="Comma 14 3 5" xfId="911" xr:uid="{00000000-0005-0000-0000-0000BF000000}"/>
    <cellStyle name="Comma 14 3 5 2" xfId="25471" xr:uid="{00000000-0005-0000-0000-0000C0000000}"/>
    <cellStyle name="Comma 14 3 5 3" xfId="25601" xr:uid="{00000000-0005-0000-0000-0000C1000000}"/>
    <cellStyle name="Comma 14 3 6" xfId="912" xr:uid="{00000000-0005-0000-0000-0000C2000000}"/>
    <cellStyle name="Comma 14 3 7" xfId="913" xr:uid="{00000000-0005-0000-0000-0000C3000000}"/>
    <cellStyle name="Comma 14 3 8" xfId="914" xr:uid="{00000000-0005-0000-0000-0000C4000000}"/>
    <cellStyle name="Comma 14 4" xfId="14" xr:uid="{00000000-0005-0000-0000-0000C5000000}"/>
    <cellStyle name="Comma 14 4 2" xfId="15" xr:uid="{00000000-0005-0000-0000-0000C6000000}"/>
    <cellStyle name="Comma 14 4 3" xfId="16" xr:uid="{00000000-0005-0000-0000-0000C7000000}"/>
    <cellStyle name="Comma 14 4 4" xfId="915" xr:uid="{00000000-0005-0000-0000-0000C8000000}"/>
    <cellStyle name="Comma 14 5" xfId="916" xr:uid="{00000000-0005-0000-0000-0000C9000000}"/>
    <cellStyle name="Comma 14 5 2" xfId="917" xr:uid="{00000000-0005-0000-0000-0000CA000000}"/>
    <cellStyle name="Comma 14 5 3" xfId="918" xr:uid="{00000000-0005-0000-0000-0000CB000000}"/>
    <cellStyle name="Comma 14 6" xfId="919" xr:uid="{00000000-0005-0000-0000-0000CC000000}"/>
    <cellStyle name="Comma 14 7" xfId="920" xr:uid="{00000000-0005-0000-0000-0000CD000000}"/>
    <cellStyle name="Comma 14 8" xfId="921" xr:uid="{00000000-0005-0000-0000-0000CE000000}"/>
    <cellStyle name="Comma 15" xfId="17" xr:uid="{00000000-0005-0000-0000-0000CF000000}"/>
    <cellStyle name="Comma 15 10" xfId="922" xr:uid="{00000000-0005-0000-0000-0000D0000000}"/>
    <cellStyle name="Comma 15 10 2" xfId="923" xr:uid="{00000000-0005-0000-0000-0000D1000000}"/>
    <cellStyle name="Comma 15 10 2 2" xfId="924" xr:uid="{00000000-0005-0000-0000-0000D2000000}"/>
    <cellStyle name="Comma 15 10 3" xfId="925" xr:uid="{00000000-0005-0000-0000-0000D3000000}"/>
    <cellStyle name="Comma 15 10 4" xfId="25474" xr:uid="{00000000-0005-0000-0000-0000D4000000}"/>
    <cellStyle name="Comma 15 11" xfId="926" xr:uid="{00000000-0005-0000-0000-0000D5000000}"/>
    <cellStyle name="Comma 15 11 2" xfId="927" xr:uid="{00000000-0005-0000-0000-0000D6000000}"/>
    <cellStyle name="Comma 15 11 2 2" xfId="928" xr:uid="{00000000-0005-0000-0000-0000D7000000}"/>
    <cellStyle name="Comma 15 11 3" xfId="929" xr:uid="{00000000-0005-0000-0000-0000D8000000}"/>
    <cellStyle name="Comma 15 12" xfId="930" xr:uid="{00000000-0005-0000-0000-0000D9000000}"/>
    <cellStyle name="Comma 15 13" xfId="931" xr:uid="{00000000-0005-0000-0000-0000DA000000}"/>
    <cellStyle name="Comma 15 2" xfId="18" xr:uid="{00000000-0005-0000-0000-0000DB000000}"/>
    <cellStyle name="Comma 15 2 2" xfId="932" xr:uid="{00000000-0005-0000-0000-0000DC000000}"/>
    <cellStyle name="Comma 15 2 2 10" xfId="933" xr:uid="{00000000-0005-0000-0000-0000DD000000}"/>
    <cellStyle name="Comma 15 2 2 2" xfId="934" xr:uid="{00000000-0005-0000-0000-0000DE000000}"/>
    <cellStyle name="Comma 15 2 2 2 2" xfId="935" xr:uid="{00000000-0005-0000-0000-0000DF000000}"/>
    <cellStyle name="Comma 15 2 2 2 3" xfId="936" xr:uid="{00000000-0005-0000-0000-0000E0000000}"/>
    <cellStyle name="Comma 15 2 2 3" xfId="937" xr:uid="{00000000-0005-0000-0000-0000E1000000}"/>
    <cellStyle name="Comma 15 2 2 3 2" xfId="938" xr:uid="{00000000-0005-0000-0000-0000E2000000}"/>
    <cellStyle name="Comma 15 2 2 3 3" xfId="939" xr:uid="{00000000-0005-0000-0000-0000E3000000}"/>
    <cellStyle name="Comma 15 2 2 4" xfId="940" xr:uid="{00000000-0005-0000-0000-0000E4000000}"/>
    <cellStyle name="Comma 15 2 2 4 2" xfId="941" xr:uid="{00000000-0005-0000-0000-0000E5000000}"/>
    <cellStyle name="Comma 15 2 2 4 2 2" xfId="942" xr:uid="{00000000-0005-0000-0000-0000E6000000}"/>
    <cellStyle name="Comma 15 2 2 4 3" xfId="943" xr:uid="{00000000-0005-0000-0000-0000E7000000}"/>
    <cellStyle name="Comma 15 2 2 5" xfId="944" xr:uid="{00000000-0005-0000-0000-0000E8000000}"/>
    <cellStyle name="Comma 15 2 2 5 2" xfId="945" xr:uid="{00000000-0005-0000-0000-0000E9000000}"/>
    <cellStyle name="Comma 15 2 2 5 2 2" xfId="946" xr:uid="{00000000-0005-0000-0000-0000EA000000}"/>
    <cellStyle name="Comma 15 2 2 5 3" xfId="947" xr:uid="{00000000-0005-0000-0000-0000EB000000}"/>
    <cellStyle name="Comma 15 2 2 6" xfId="948" xr:uid="{00000000-0005-0000-0000-0000EC000000}"/>
    <cellStyle name="Comma 15 2 2 6 2" xfId="949" xr:uid="{00000000-0005-0000-0000-0000ED000000}"/>
    <cellStyle name="Comma 15 2 2 6 2 2" xfId="950" xr:uid="{00000000-0005-0000-0000-0000EE000000}"/>
    <cellStyle name="Comma 15 2 2 6 3" xfId="951" xr:uid="{00000000-0005-0000-0000-0000EF000000}"/>
    <cellStyle name="Comma 15 2 2 7" xfId="952" xr:uid="{00000000-0005-0000-0000-0000F0000000}"/>
    <cellStyle name="Comma 15 2 2 7 2" xfId="953" xr:uid="{00000000-0005-0000-0000-0000F1000000}"/>
    <cellStyle name="Comma 15 2 2 8" xfId="954" xr:uid="{00000000-0005-0000-0000-0000F2000000}"/>
    <cellStyle name="Comma 15 2 2 8 2" xfId="955" xr:uid="{00000000-0005-0000-0000-0000F3000000}"/>
    <cellStyle name="Comma 15 2 2 9" xfId="956" xr:uid="{00000000-0005-0000-0000-0000F4000000}"/>
    <cellStyle name="Comma 15 2 3" xfId="957" xr:uid="{00000000-0005-0000-0000-0000F5000000}"/>
    <cellStyle name="Comma 15 2 3 10" xfId="958" xr:uid="{00000000-0005-0000-0000-0000F6000000}"/>
    <cellStyle name="Comma 15 2 3 2" xfId="959" xr:uid="{00000000-0005-0000-0000-0000F7000000}"/>
    <cellStyle name="Comma 15 2 3 2 2" xfId="960" xr:uid="{00000000-0005-0000-0000-0000F8000000}"/>
    <cellStyle name="Comma 15 2 3 2 3" xfId="961" xr:uid="{00000000-0005-0000-0000-0000F9000000}"/>
    <cellStyle name="Comma 15 2 3 3" xfId="962" xr:uid="{00000000-0005-0000-0000-0000FA000000}"/>
    <cellStyle name="Comma 15 2 3 3 2" xfId="963" xr:uid="{00000000-0005-0000-0000-0000FB000000}"/>
    <cellStyle name="Comma 15 2 3 3 3" xfId="964" xr:uid="{00000000-0005-0000-0000-0000FC000000}"/>
    <cellStyle name="Comma 15 2 3 4" xfId="965" xr:uid="{00000000-0005-0000-0000-0000FD000000}"/>
    <cellStyle name="Comma 15 2 3 4 2" xfId="966" xr:uid="{00000000-0005-0000-0000-0000FE000000}"/>
    <cellStyle name="Comma 15 2 3 4 2 2" xfId="967" xr:uid="{00000000-0005-0000-0000-0000FF000000}"/>
    <cellStyle name="Comma 15 2 3 4 3" xfId="968" xr:uid="{00000000-0005-0000-0000-000000010000}"/>
    <cellStyle name="Comma 15 2 3 5" xfId="969" xr:uid="{00000000-0005-0000-0000-000001010000}"/>
    <cellStyle name="Comma 15 2 3 5 2" xfId="970" xr:uid="{00000000-0005-0000-0000-000002010000}"/>
    <cellStyle name="Comma 15 2 3 5 2 2" xfId="971" xr:uid="{00000000-0005-0000-0000-000003010000}"/>
    <cellStyle name="Comma 15 2 3 5 3" xfId="972" xr:uid="{00000000-0005-0000-0000-000004010000}"/>
    <cellStyle name="Comma 15 2 3 6" xfId="973" xr:uid="{00000000-0005-0000-0000-000005010000}"/>
    <cellStyle name="Comma 15 2 3 6 2" xfId="974" xr:uid="{00000000-0005-0000-0000-000006010000}"/>
    <cellStyle name="Comma 15 2 3 6 2 2" xfId="975" xr:uid="{00000000-0005-0000-0000-000007010000}"/>
    <cellStyle name="Comma 15 2 3 6 3" xfId="976" xr:uid="{00000000-0005-0000-0000-000008010000}"/>
    <cellStyle name="Comma 15 2 3 7" xfId="977" xr:uid="{00000000-0005-0000-0000-000009010000}"/>
    <cellStyle name="Comma 15 2 3 7 2" xfId="978" xr:uid="{00000000-0005-0000-0000-00000A010000}"/>
    <cellStyle name="Comma 15 2 3 8" xfId="979" xr:uid="{00000000-0005-0000-0000-00000B010000}"/>
    <cellStyle name="Comma 15 2 3 8 2" xfId="980" xr:uid="{00000000-0005-0000-0000-00000C010000}"/>
    <cellStyle name="Comma 15 2 3 9" xfId="981" xr:uid="{00000000-0005-0000-0000-00000D010000}"/>
    <cellStyle name="Comma 15 2 4" xfId="982" xr:uid="{00000000-0005-0000-0000-00000E010000}"/>
    <cellStyle name="Comma 15 2 4 10" xfId="983" xr:uid="{00000000-0005-0000-0000-00000F010000}"/>
    <cellStyle name="Comma 15 2 4 2" xfId="984" xr:uid="{00000000-0005-0000-0000-000010010000}"/>
    <cellStyle name="Comma 15 2 4 3" xfId="985" xr:uid="{00000000-0005-0000-0000-000011010000}"/>
    <cellStyle name="Comma 15 2 4 3 2" xfId="986" xr:uid="{00000000-0005-0000-0000-000012010000}"/>
    <cellStyle name="Comma 15 2 4 3 2 2" xfId="987" xr:uid="{00000000-0005-0000-0000-000013010000}"/>
    <cellStyle name="Comma 15 2 4 3 3" xfId="988" xr:uid="{00000000-0005-0000-0000-000014010000}"/>
    <cellStyle name="Comma 15 2 4 4" xfId="989" xr:uid="{00000000-0005-0000-0000-000015010000}"/>
    <cellStyle name="Comma 15 2 4 4 2" xfId="990" xr:uid="{00000000-0005-0000-0000-000016010000}"/>
    <cellStyle name="Comma 15 2 4 4 2 2" xfId="991" xr:uid="{00000000-0005-0000-0000-000017010000}"/>
    <cellStyle name="Comma 15 2 4 4 3" xfId="992" xr:uid="{00000000-0005-0000-0000-000018010000}"/>
    <cellStyle name="Comma 15 2 4 5" xfId="993" xr:uid="{00000000-0005-0000-0000-000019010000}"/>
    <cellStyle name="Comma 15 2 4 5 2" xfId="994" xr:uid="{00000000-0005-0000-0000-00001A010000}"/>
    <cellStyle name="Comma 15 2 4 5 2 2" xfId="995" xr:uid="{00000000-0005-0000-0000-00001B010000}"/>
    <cellStyle name="Comma 15 2 4 5 3" xfId="996" xr:uid="{00000000-0005-0000-0000-00001C010000}"/>
    <cellStyle name="Comma 15 2 4 6" xfId="997" xr:uid="{00000000-0005-0000-0000-00001D010000}"/>
    <cellStyle name="Comma 15 2 4 6 2" xfId="998" xr:uid="{00000000-0005-0000-0000-00001E010000}"/>
    <cellStyle name="Comma 15 2 4 7" xfId="999" xr:uid="{00000000-0005-0000-0000-00001F010000}"/>
    <cellStyle name="Comma 15 2 4 7 2" xfId="1000" xr:uid="{00000000-0005-0000-0000-000020010000}"/>
    <cellStyle name="Comma 15 2 4 8" xfId="1001" xr:uid="{00000000-0005-0000-0000-000021010000}"/>
    <cellStyle name="Comma 15 2 4 9" xfId="1002" xr:uid="{00000000-0005-0000-0000-000022010000}"/>
    <cellStyle name="Comma 15 2 5" xfId="1003" xr:uid="{00000000-0005-0000-0000-000023010000}"/>
    <cellStyle name="Comma 15 2 5 2" xfId="1004" xr:uid="{00000000-0005-0000-0000-000024010000}"/>
    <cellStyle name="Comma 15 2 5 3" xfId="1005" xr:uid="{00000000-0005-0000-0000-000025010000}"/>
    <cellStyle name="Comma 15 2 5 4" xfId="25475" xr:uid="{00000000-0005-0000-0000-000026010000}"/>
    <cellStyle name="Comma 15 2 6" xfId="1006" xr:uid="{00000000-0005-0000-0000-000027010000}"/>
    <cellStyle name="Comma 15 2 6 2" xfId="1007" xr:uid="{00000000-0005-0000-0000-000028010000}"/>
    <cellStyle name="Comma 15 2 6 2 2" xfId="1008" xr:uid="{00000000-0005-0000-0000-000029010000}"/>
    <cellStyle name="Comma 15 2 6 2 2 2" xfId="1009" xr:uid="{00000000-0005-0000-0000-00002A010000}"/>
    <cellStyle name="Comma 15 2 6 2 3" xfId="1010" xr:uid="{00000000-0005-0000-0000-00002B010000}"/>
    <cellStyle name="Comma 15 2 6 3" xfId="1011" xr:uid="{00000000-0005-0000-0000-00002C010000}"/>
    <cellStyle name="Comma 15 2 6 3 2" xfId="1012" xr:uid="{00000000-0005-0000-0000-00002D010000}"/>
    <cellStyle name="Comma 15 2 6 3 2 2" xfId="1013" xr:uid="{00000000-0005-0000-0000-00002E010000}"/>
    <cellStyle name="Comma 15 2 6 3 3" xfId="1014" xr:uid="{00000000-0005-0000-0000-00002F010000}"/>
    <cellStyle name="Comma 15 2 6 4" xfId="1015" xr:uid="{00000000-0005-0000-0000-000030010000}"/>
    <cellStyle name="Comma 15 2 6 4 2" xfId="1016" xr:uid="{00000000-0005-0000-0000-000031010000}"/>
    <cellStyle name="Comma 15 2 6 4 2 2" xfId="1017" xr:uid="{00000000-0005-0000-0000-000032010000}"/>
    <cellStyle name="Comma 15 2 6 4 3" xfId="1018" xr:uid="{00000000-0005-0000-0000-000033010000}"/>
    <cellStyle name="Comma 15 2 6 5" xfId="1019" xr:uid="{00000000-0005-0000-0000-000034010000}"/>
    <cellStyle name="Comma 15 2 6 5 2" xfId="1020" xr:uid="{00000000-0005-0000-0000-000035010000}"/>
    <cellStyle name="Comma 15 2 6 6" xfId="1021" xr:uid="{00000000-0005-0000-0000-000036010000}"/>
    <cellStyle name="Comma 15 2 6 6 2" xfId="1022" xr:uid="{00000000-0005-0000-0000-000037010000}"/>
    <cellStyle name="Comma 15 2 6 7" xfId="1023" xr:uid="{00000000-0005-0000-0000-000038010000}"/>
    <cellStyle name="Comma 15 2 7" xfId="1024" xr:uid="{00000000-0005-0000-0000-000039010000}"/>
    <cellStyle name="Comma 15 2 7 2" xfId="1025" xr:uid="{00000000-0005-0000-0000-00003A010000}"/>
    <cellStyle name="Comma 15 2 7 2 2" xfId="1026" xr:uid="{00000000-0005-0000-0000-00003B010000}"/>
    <cellStyle name="Comma 15 2 7 3" xfId="1027" xr:uid="{00000000-0005-0000-0000-00003C010000}"/>
    <cellStyle name="Comma 15 2 8" xfId="1028" xr:uid="{00000000-0005-0000-0000-00003D010000}"/>
    <cellStyle name="Comma 15 2 8 2" xfId="1029" xr:uid="{00000000-0005-0000-0000-00003E010000}"/>
    <cellStyle name="Comma 15 2 8 2 2" xfId="1030" xr:uid="{00000000-0005-0000-0000-00003F010000}"/>
    <cellStyle name="Comma 15 2 8 3" xfId="1031" xr:uid="{00000000-0005-0000-0000-000040010000}"/>
    <cellStyle name="Comma 15 2 9" xfId="1032" xr:uid="{00000000-0005-0000-0000-000041010000}"/>
    <cellStyle name="Comma 15 3" xfId="1033" xr:uid="{00000000-0005-0000-0000-000042010000}"/>
    <cellStyle name="Comma 15 3 10" xfId="1034" xr:uid="{00000000-0005-0000-0000-000043010000}"/>
    <cellStyle name="Comma 15 3 11" xfId="1035" xr:uid="{00000000-0005-0000-0000-000044010000}"/>
    <cellStyle name="Comma 15 3 2" xfId="1036" xr:uid="{00000000-0005-0000-0000-000045010000}"/>
    <cellStyle name="Comma 15 3 2 10" xfId="1037" xr:uid="{00000000-0005-0000-0000-000046010000}"/>
    <cellStyle name="Comma 15 3 2 2" xfId="1038" xr:uid="{00000000-0005-0000-0000-000047010000}"/>
    <cellStyle name="Comma 15 3 2 2 2" xfId="1039" xr:uid="{00000000-0005-0000-0000-000048010000}"/>
    <cellStyle name="Comma 15 3 2 2 3" xfId="1040" xr:uid="{00000000-0005-0000-0000-000049010000}"/>
    <cellStyle name="Comma 15 3 2 3" xfId="1041" xr:uid="{00000000-0005-0000-0000-00004A010000}"/>
    <cellStyle name="Comma 15 3 2 3 2" xfId="1042" xr:uid="{00000000-0005-0000-0000-00004B010000}"/>
    <cellStyle name="Comma 15 3 2 3 3" xfId="1043" xr:uid="{00000000-0005-0000-0000-00004C010000}"/>
    <cellStyle name="Comma 15 3 2 4" xfId="1044" xr:uid="{00000000-0005-0000-0000-00004D010000}"/>
    <cellStyle name="Comma 15 3 2 4 2" xfId="1045" xr:uid="{00000000-0005-0000-0000-00004E010000}"/>
    <cellStyle name="Comma 15 3 2 4 2 2" xfId="1046" xr:uid="{00000000-0005-0000-0000-00004F010000}"/>
    <cellStyle name="Comma 15 3 2 4 3" xfId="1047" xr:uid="{00000000-0005-0000-0000-000050010000}"/>
    <cellStyle name="Comma 15 3 2 5" xfId="1048" xr:uid="{00000000-0005-0000-0000-000051010000}"/>
    <cellStyle name="Comma 15 3 2 5 2" xfId="1049" xr:uid="{00000000-0005-0000-0000-000052010000}"/>
    <cellStyle name="Comma 15 3 2 5 2 2" xfId="1050" xr:uid="{00000000-0005-0000-0000-000053010000}"/>
    <cellStyle name="Comma 15 3 2 5 3" xfId="1051" xr:uid="{00000000-0005-0000-0000-000054010000}"/>
    <cellStyle name="Comma 15 3 2 6" xfId="1052" xr:uid="{00000000-0005-0000-0000-000055010000}"/>
    <cellStyle name="Comma 15 3 2 6 2" xfId="1053" xr:uid="{00000000-0005-0000-0000-000056010000}"/>
    <cellStyle name="Comma 15 3 2 6 2 2" xfId="1054" xr:uid="{00000000-0005-0000-0000-000057010000}"/>
    <cellStyle name="Comma 15 3 2 6 3" xfId="1055" xr:uid="{00000000-0005-0000-0000-000058010000}"/>
    <cellStyle name="Comma 15 3 2 7" xfId="1056" xr:uid="{00000000-0005-0000-0000-000059010000}"/>
    <cellStyle name="Comma 15 3 2 7 2" xfId="1057" xr:uid="{00000000-0005-0000-0000-00005A010000}"/>
    <cellStyle name="Comma 15 3 2 8" xfId="1058" xr:uid="{00000000-0005-0000-0000-00005B010000}"/>
    <cellStyle name="Comma 15 3 2 8 2" xfId="1059" xr:uid="{00000000-0005-0000-0000-00005C010000}"/>
    <cellStyle name="Comma 15 3 2 9" xfId="1060" xr:uid="{00000000-0005-0000-0000-00005D010000}"/>
    <cellStyle name="Comma 15 3 3" xfId="1061" xr:uid="{00000000-0005-0000-0000-00005E010000}"/>
    <cellStyle name="Comma 15 3 3 2" xfId="1062" xr:uid="{00000000-0005-0000-0000-00005F010000}"/>
    <cellStyle name="Comma 15 3 3 3" xfId="1063" xr:uid="{00000000-0005-0000-0000-000060010000}"/>
    <cellStyle name="Comma 15 3 4" xfId="1064" xr:uid="{00000000-0005-0000-0000-000061010000}"/>
    <cellStyle name="Comma 15 3 4 2" xfId="1065" xr:uid="{00000000-0005-0000-0000-000062010000}"/>
    <cellStyle name="Comma 15 3 4 3" xfId="1066" xr:uid="{00000000-0005-0000-0000-000063010000}"/>
    <cellStyle name="Comma 15 3 5" xfId="1067" xr:uid="{00000000-0005-0000-0000-000064010000}"/>
    <cellStyle name="Comma 15 3 5 2" xfId="1068" xr:uid="{00000000-0005-0000-0000-000065010000}"/>
    <cellStyle name="Comma 15 3 5 2 2" xfId="1069" xr:uid="{00000000-0005-0000-0000-000066010000}"/>
    <cellStyle name="Comma 15 3 5 3" xfId="1070" xr:uid="{00000000-0005-0000-0000-000067010000}"/>
    <cellStyle name="Comma 15 3 6" xfId="1071" xr:uid="{00000000-0005-0000-0000-000068010000}"/>
    <cellStyle name="Comma 15 3 6 2" xfId="1072" xr:uid="{00000000-0005-0000-0000-000069010000}"/>
    <cellStyle name="Comma 15 3 6 2 2" xfId="1073" xr:uid="{00000000-0005-0000-0000-00006A010000}"/>
    <cellStyle name="Comma 15 3 6 3" xfId="1074" xr:uid="{00000000-0005-0000-0000-00006B010000}"/>
    <cellStyle name="Comma 15 3 7" xfId="1075" xr:uid="{00000000-0005-0000-0000-00006C010000}"/>
    <cellStyle name="Comma 15 3 7 2" xfId="1076" xr:uid="{00000000-0005-0000-0000-00006D010000}"/>
    <cellStyle name="Comma 15 3 7 2 2" xfId="1077" xr:uid="{00000000-0005-0000-0000-00006E010000}"/>
    <cellStyle name="Comma 15 3 7 3" xfId="1078" xr:uid="{00000000-0005-0000-0000-00006F010000}"/>
    <cellStyle name="Comma 15 3 8" xfId="1079" xr:uid="{00000000-0005-0000-0000-000070010000}"/>
    <cellStyle name="Comma 15 3 8 2" xfId="1080" xr:uid="{00000000-0005-0000-0000-000071010000}"/>
    <cellStyle name="Comma 15 3 9" xfId="1081" xr:uid="{00000000-0005-0000-0000-000072010000}"/>
    <cellStyle name="Comma 15 3 9 2" xfId="1082" xr:uid="{00000000-0005-0000-0000-000073010000}"/>
    <cellStyle name="Comma 15 4" xfId="1083" xr:uid="{00000000-0005-0000-0000-000074010000}"/>
    <cellStyle name="Comma 15 4 10" xfId="1084" xr:uid="{00000000-0005-0000-0000-000075010000}"/>
    <cellStyle name="Comma 15 4 2" xfId="1085" xr:uid="{00000000-0005-0000-0000-000076010000}"/>
    <cellStyle name="Comma 15 4 2 2" xfId="1086" xr:uid="{00000000-0005-0000-0000-000077010000}"/>
    <cellStyle name="Comma 15 4 2 3" xfId="1087" xr:uid="{00000000-0005-0000-0000-000078010000}"/>
    <cellStyle name="Comma 15 4 3" xfId="1088" xr:uid="{00000000-0005-0000-0000-000079010000}"/>
    <cellStyle name="Comma 15 4 3 2" xfId="1089" xr:uid="{00000000-0005-0000-0000-00007A010000}"/>
    <cellStyle name="Comma 15 4 3 3" xfId="1090" xr:uid="{00000000-0005-0000-0000-00007B010000}"/>
    <cellStyle name="Comma 15 4 4" xfId="1091" xr:uid="{00000000-0005-0000-0000-00007C010000}"/>
    <cellStyle name="Comma 15 4 4 2" xfId="1092" xr:uid="{00000000-0005-0000-0000-00007D010000}"/>
    <cellStyle name="Comma 15 4 4 2 2" xfId="1093" xr:uid="{00000000-0005-0000-0000-00007E010000}"/>
    <cellStyle name="Comma 15 4 4 3" xfId="1094" xr:uid="{00000000-0005-0000-0000-00007F010000}"/>
    <cellStyle name="Comma 15 4 5" xfId="1095" xr:uid="{00000000-0005-0000-0000-000080010000}"/>
    <cellStyle name="Comma 15 4 5 2" xfId="1096" xr:uid="{00000000-0005-0000-0000-000081010000}"/>
    <cellStyle name="Comma 15 4 5 2 2" xfId="1097" xr:uid="{00000000-0005-0000-0000-000082010000}"/>
    <cellStyle name="Comma 15 4 5 3" xfId="1098" xr:uid="{00000000-0005-0000-0000-000083010000}"/>
    <cellStyle name="Comma 15 4 6" xfId="1099" xr:uid="{00000000-0005-0000-0000-000084010000}"/>
    <cellStyle name="Comma 15 4 6 2" xfId="1100" xr:uid="{00000000-0005-0000-0000-000085010000}"/>
    <cellStyle name="Comma 15 4 6 2 2" xfId="1101" xr:uid="{00000000-0005-0000-0000-000086010000}"/>
    <cellStyle name="Comma 15 4 6 3" xfId="1102" xr:uid="{00000000-0005-0000-0000-000087010000}"/>
    <cellStyle name="Comma 15 4 7" xfId="1103" xr:uid="{00000000-0005-0000-0000-000088010000}"/>
    <cellStyle name="Comma 15 4 7 2" xfId="1104" xr:uid="{00000000-0005-0000-0000-000089010000}"/>
    <cellStyle name="Comma 15 4 8" xfId="1105" xr:uid="{00000000-0005-0000-0000-00008A010000}"/>
    <cellStyle name="Comma 15 4 8 2" xfId="1106" xr:uid="{00000000-0005-0000-0000-00008B010000}"/>
    <cellStyle name="Comma 15 4 9" xfId="1107" xr:uid="{00000000-0005-0000-0000-00008C010000}"/>
    <cellStyle name="Comma 15 5" xfId="1108" xr:uid="{00000000-0005-0000-0000-00008D010000}"/>
    <cellStyle name="Comma 15 5 10" xfId="1109" xr:uid="{00000000-0005-0000-0000-00008E010000}"/>
    <cellStyle name="Comma 15 5 2" xfId="1110" xr:uid="{00000000-0005-0000-0000-00008F010000}"/>
    <cellStyle name="Comma 15 5 2 2" xfId="1111" xr:uid="{00000000-0005-0000-0000-000090010000}"/>
    <cellStyle name="Comma 15 5 2 3" xfId="1112" xr:uid="{00000000-0005-0000-0000-000091010000}"/>
    <cellStyle name="Comma 15 5 3" xfId="1113" xr:uid="{00000000-0005-0000-0000-000092010000}"/>
    <cellStyle name="Comma 15 5 3 2" xfId="1114" xr:uid="{00000000-0005-0000-0000-000093010000}"/>
    <cellStyle name="Comma 15 5 3 3" xfId="1115" xr:uid="{00000000-0005-0000-0000-000094010000}"/>
    <cellStyle name="Comma 15 5 4" xfId="1116" xr:uid="{00000000-0005-0000-0000-000095010000}"/>
    <cellStyle name="Comma 15 5 4 2" xfId="1117" xr:uid="{00000000-0005-0000-0000-000096010000}"/>
    <cellStyle name="Comma 15 5 4 2 2" xfId="1118" xr:uid="{00000000-0005-0000-0000-000097010000}"/>
    <cellStyle name="Comma 15 5 4 3" xfId="1119" xr:uid="{00000000-0005-0000-0000-000098010000}"/>
    <cellStyle name="Comma 15 5 5" xfId="1120" xr:uid="{00000000-0005-0000-0000-000099010000}"/>
    <cellStyle name="Comma 15 5 5 2" xfId="1121" xr:uid="{00000000-0005-0000-0000-00009A010000}"/>
    <cellStyle name="Comma 15 5 5 2 2" xfId="1122" xr:uid="{00000000-0005-0000-0000-00009B010000}"/>
    <cellStyle name="Comma 15 5 5 3" xfId="1123" xr:uid="{00000000-0005-0000-0000-00009C010000}"/>
    <cellStyle name="Comma 15 5 6" xfId="1124" xr:uid="{00000000-0005-0000-0000-00009D010000}"/>
    <cellStyle name="Comma 15 5 6 2" xfId="1125" xr:uid="{00000000-0005-0000-0000-00009E010000}"/>
    <cellStyle name="Comma 15 5 6 2 2" xfId="1126" xr:uid="{00000000-0005-0000-0000-00009F010000}"/>
    <cellStyle name="Comma 15 5 6 3" xfId="1127" xr:uid="{00000000-0005-0000-0000-0000A0010000}"/>
    <cellStyle name="Comma 15 5 7" xfId="1128" xr:uid="{00000000-0005-0000-0000-0000A1010000}"/>
    <cellStyle name="Comma 15 5 7 2" xfId="1129" xr:uid="{00000000-0005-0000-0000-0000A2010000}"/>
    <cellStyle name="Comma 15 5 8" xfId="1130" xr:uid="{00000000-0005-0000-0000-0000A3010000}"/>
    <cellStyle name="Comma 15 5 8 2" xfId="1131" xr:uid="{00000000-0005-0000-0000-0000A4010000}"/>
    <cellStyle name="Comma 15 5 9" xfId="1132" xr:uid="{00000000-0005-0000-0000-0000A5010000}"/>
    <cellStyle name="Comma 15 6" xfId="1133" xr:uid="{00000000-0005-0000-0000-0000A6010000}"/>
    <cellStyle name="Comma 15 6 10" xfId="1134" xr:uid="{00000000-0005-0000-0000-0000A7010000}"/>
    <cellStyle name="Comma 15 6 2" xfId="1135" xr:uid="{00000000-0005-0000-0000-0000A8010000}"/>
    <cellStyle name="Comma 15 6 2 2" xfId="1136" xr:uid="{00000000-0005-0000-0000-0000A9010000}"/>
    <cellStyle name="Comma 15 6 2 3" xfId="1137" xr:uid="{00000000-0005-0000-0000-0000AA010000}"/>
    <cellStyle name="Comma 15 6 3" xfId="1138" xr:uid="{00000000-0005-0000-0000-0000AB010000}"/>
    <cellStyle name="Comma 15 6 3 2" xfId="1139" xr:uid="{00000000-0005-0000-0000-0000AC010000}"/>
    <cellStyle name="Comma 15 6 3 3" xfId="1140" xr:uid="{00000000-0005-0000-0000-0000AD010000}"/>
    <cellStyle name="Comma 15 6 4" xfId="1141" xr:uid="{00000000-0005-0000-0000-0000AE010000}"/>
    <cellStyle name="Comma 15 6 4 2" xfId="1142" xr:uid="{00000000-0005-0000-0000-0000AF010000}"/>
    <cellStyle name="Comma 15 6 4 2 2" xfId="1143" xr:uid="{00000000-0005-0000-0000-0000B0010000}"/>
    <cellStyle name="Comma 15 6 4 3" xfId="1144" xr:uid="{00000000-0005-0000-0000-0000B1010000}"/>
    <cellStyle name="Comma 15 6 5" xfId="1145" xr:uid="{00000000-0005-0000-0000-0000B2010000}"/>
    <cellStyle name="Comma 15 6 5 2" xfId="1146" xr:uid="{00000000-0005-0000-0000-0000B3010000}"/>
    <cellStyle name="Comma 15 6 5 2 2" xfId="1147" xr:uid="{00000000-0005-0000-0000-0000B4010000}"/>
    <cellStyle name="Comma 15 6 5 3" xfId="1148" xr:uid="{00000000-0005-0000-0000-0000B5010000}"/>
    <cellStyle name="Comma 15 6 6" xfId="1149" xr:uid="{00000000-0005-0000-0000-0000B6010000}"/>
    <cellStyle name="Comma 15 6 6 2" xfId="1150" xr:uid="{00000000-0005-0000-0000-0000B7010000}"/>
    <cellStyle name="Comma 15 6 6 2 2" xfId="1151" xr:uid="{00000000-0005-0000-0000-0000B8010000}"/>
    <cellStyle name="Comma 15 6 6 3" xfId="1152" xr:uid="{00000000-0005-0000-0000-0000B9010000}"/>
    <cellStyle name="Comma 15 6 7" xfId="1153" xr:uid="{00000000-0005-0000-0000-0000BA010000}"/>
    <cellStyle name="Comma 15 6 7 2" xfId="1154" xr:uid="{00000000-0005-0000-0000-0000BB010000}"/>
    <cellStyle name="Comma 15 6 8" xfId="1155" xr:uid="{00000000-0005-0000-0000-0000BC010000}"/>
    <cellStyle name="Comma 15 6 8 2" xfId="1156" xr:uid="{00000000-0005-0000-0000-0000BD010000}"/>
    <cellStyle name="Comma 15 6 9" xfId="1157" xr:uid="{00000000-0005-0000-0000-0000BE010000}"/>
    <cellStyle name="Comma 15 7" xfId="1158" xr:uid="{00000000-0005-0000-0000-0000BF010000}"/>
    <cellStyle name="Comma 15 7 2" xfId="1159" xr:uid="{00000000-0005-0000-0000-0000C0010000}"/>
    <cellStyle name="Comma 15 7 2 2" xfId="1160" xr:uid="{00000000-0005-0000-0000-0000C1010000}"/>
    <cellStyle name="Comma 15 7 2 3" xfId="1161" xr:uid="{00000000-0005-0000-0000-0000C2010000}"/>
    <cellStyle name="Comma 15 7 3" xfId="1162" xr:uid="{00000000-0005-0000-0000-0000C3010000}"/>
    <cellStyle name="Comma 15 7 3 2" xfId="1163" xr:uid="{00000000-0005-0000-0000-0000C4010000}"/>
    <cellStyle name="Comma 15 7 3 3" xfId="1164" xr:uid="{00000000-0005-0000-0000-0000C5010000}"/>
    <cellStyle name="Comma 15 7 4" xfId="1165" xr:uid="{00000000-0005-0000-0000-0000C6010000}"/>
    <cellStyle name="Comma 15 7 5" xfId="1166" xr:uid="{00000000-0005-0000-0000-0000C7010000}"/>
    <cellStyle name="Comma 15 8" xfId="1167" xr:uid="{00000000-0005-0000-0000-0000C8010000}"/>
    <cellStyle name="Comma 15 8 10" xfId="1168" xr:uid="{00000000-0005-0000-0000-0000C9010000}"/>
    <cellStyle name="Comma 15 8 2" xfId="1169" xr:uid="{00000000-0005-0000-0000-0000CA010000}"/>
    <cellStyle name="Comma 15 8 3" xfId="1170" xr:uid="{00000000-0005-0000-0000-0000CB010000}"/>
    <cellStyle name="Comma 15 8 3 2" xfId="1171" xr:uid="{00000000-0005-0000-0000-0000CC010000}"/>
    <cellStyle name="Comma 15 8 3 2 2" xfId="1172" xr:uid="{00000000-0005-0000-0000-0000CD010000}"/>
    <cellStyle name="Comma 15 8 3 3" xfId="1173" xr:uid="{00000000-0005-0000-0000-0000CE010000}"/>
    <cellStyle name="Comma 15 8 4" xfId="1174" xr:uid="{00000000-0005-0000-0000-0000CF010000}"/>
    <cellStyle name="Comma 15 8 4 2" xfId="1175" xr:uid="{00000000-0005-0000-0000-0000D0010000}"/>
    <cellStyle name="Comma 15 8 4 2 2" xfId="1176" xr:uid="{00000000-0005-0000-0000-0000D1010000}"/>
    <cellStyle name="Comma 15 8 4 3" xfId="1177" xr:uid="{00000000-0005-0000-0000-0000D2010000}"/>
    <cellStyle name="Comma 15 8 5" xfId="1178" xr:uid="{00000000-0005-0000-0000-0000D3010000}"/>
    <cellStyle name="Comma 15 8 5 2" xfId="1179" xr:uid="{00000000-0005-0000-0000-0000D4010000}"/>
    <cellStyle name="Comma 15 8 5 2 2" xfId="1180" xr:uid="{00000000-0005-0000-0000-0000D5010000}"/>
    <cellStyle name="Comma 15 8 5 3" xfId="1181" xr:uid="{00000000-0005-0000-0000-0000D6010000}"/>
    <cellStyle name="Comma 15 8 6" xfId="1182" xr:uid="{00000000-0005-0000-0000-0000D7010000}"/>
    <cellStyle name="Comma 15 8 6 2" xfId="1183" xr:uid="{00000000-0005-0000-0000-0000D8010000}"/>
    <cellStyle name="Comma 15 8 7" xfId="1184" xr:uid="{00000000-0005-0000-0000-0000D9010000}"/>
    <cellStyle name="Comma 15 8 7 2" xfId="1185" xr:uid="{00000000-0005-0000-0000-0000DA010000}"/>
    <cellStyle name="Comma 15 8 8" xfId="1186" xr:uid="{00000000-0005-0000-0000-0000DB010000}"/>
    <cellStyle name="Comma 15 8 9" xfId="1187" xr:uid="{00000000-0005-0000-0000-0000DC010000}"/>
    <cellStyle name="Comma 15 9" xfId="1188" xr:uid="{00000000-0005-0000-0000-0000DD010000}"/>
    <cellStyle name="Comma 15 9 2" xfId="1189" xr:uid="{00000000-0005-0000-0000-0000DE010000}"/>
    <cellStyle name="Comma 15 9 3" xfId="1190" xr:uid="{00000000-0005-0000-0000-0000DF010000}"/>
    <cellStyle name="Comma 16" xfId="19" xr:uid="{00000000-0005-0000-0000-0000E0010000}"/>
    <cellStyle name="Comma 16 2" xfId="768" xr:uid="{00000000-0005-0000-0000-0000E1010000}"/>
    <cellStyle name="Comma 16 2 2" xfId="1191" xr:uid="{00000000-0005-0000-0000-0000E2010000}"/>
    <cellStyle name="Comma 16 2 2 2" xfId="1192" xr:uid="{00000000-0005-0000-0000-0000E3010000}"/>
    <cellStyle name="Comma 16 2 2 3" xfId="1193" xr:uid="{00000000-0005-0000-0000-0000E4010000}"/>
    <cellStyle name="Comma 16 2 3" xfId="1194" xr:uid="{00000000-0005-0000-0000-0000E5010000}"/>
    <cellStyle name="Comma 16 2 3 2" xfId="1195" xr:uid="{00000000-0005-0000-0000-0000E6010000}"/>
    <cellStyle name="Comma 16 2 3 3" xfId="1196" xr:uid="{00000000-0005-0000-0000-0000E7010000}"/>
    <cellStyle name="Comma 16 2 4" xfId="1197" xr:uid="{00000000-0005-0000-0000-0000E8010000}"/>
    <cellStyle name="Comma 16 2 5" xfId="1198" xr:uid="{00000000-0005-0000-0000-0000E9010000}"/>
    <cellStyle name="Comma 16 3" xfId="1199" xr:uid="{00000000-0005-0000-0000-0000EA010000}"/>
    <cellStyle name="Comma 16 3 2" xfId="1200" xr:uid="{00000000-0005-0000-0000-0000EB010000}"/>
    <cellStyle name="Comma 16 3 3" xfId="1201" xr:uid="{00000000-0005-0000-0000-0000EC010000}"/>
    <cellStyle name="Comma 16 4" xfId="1202" xr:uid="{00000000-0005-0000-0000-0000ED010000}"/>
    <cellStyle name="Comma 16 4 2" xfId="1203" xr:uid="{00000000-0005-0000-0000-0000EE010000}"/>
    <cellStyle name="Comma 16 4 3" xfId="1204" xr:uid="{00000000-0005-0000-0000-0000EF010000}"/>
    <cellStyle name="Comma 16 5" xfId="1205" xr:uid="{00000000-0005-0000-0000-0000F0010000}"/>
    <cellStyle name="Comma 16 5 2" xfId="25476" xr:uid="{00000000-0005-0000-0000-0000F1010000}"/>
    <cellStyle name="Comma 16 5 3" xfId="25602" xr:uid="{00000000-0005-0000-0000-0000F2010000}"/>
    <cellStyle name="Comma 17" xfId="20" xr:uid="{00000000-0005-0000-0000-0000F3010000}"/>
    <cellStyle name="Comma 17 2" xfId="1206" xr:uid="{00000000-0005-0000-0000-0000F4010000}"/>
    <cellStyle name="Comma 17 2 2" xfId="1207" xr:uid="{00000000-0005-0000-0000-0000F5010000}"/>
    <cellStyle name="Comma 17 2 3" xfId="1208" xr:uid="{00000000-0005-0000-0000-0000F6010000}"/>
    <cellStyle name="Comma 17 2 4" xfId="25477" xr:uid="{00000000-0005-0000-0000-0000F7010000}"/>
    <cellStyle name="Comma 18" xfId="21" xr:uid="{00000000-0005-0000-0000-0000F8010000}"/>
    <cellStyle name="Comma 18 10" xfId="1209" xr:uid="{00000000-0005-0000-0000-0000F9010000}"/>
    <cellStyle name="Comma 18 11" xfId="1210" xr:uid="{00000000-0005-0000-0000-0000FA010000}"/>
    <cellStyle name="Comma 18 12" xfId="1211" xr:uid="{00000000-0005-0000-0000-0000FB010000}"/>
    <cellStyle name="Comma 18 2" xfId="22" xr:uid="{00000000-0005-0000-0000-0000FC010000}"/>
    <cellStyle name="Comma 18 2 2" xfId="1212" xr:uid="{00000000-0005-0000-0000-0000FD010000}"/>
    <cellStyle name="Comma 18 2 2 2" xfId="25479" xr:uid="{00000000-0005-0000-0000-0000FE010000}"/>
    <cellStyle name="Comma 18 2 2 3" xfId="25603" xr:uid="{00000000-0005-0000-0000-0000FF010000}"/>
    <cellStyle name="Comma 18 2 3" xfId="1213" xr:uid="{00000000-0005-0000-0000-000000020000}"/>
    <cellStyle name="Comma 18 3" xfId="23" xr:uid="{00000000-0005-0000-0000-000001020000}"/>
    <cellStyle name="Comma 18 4" xfId="1214" xr:uid="{00000000-0005-0000-0000-000002020000}"/>
    <cellStyle name="Comma 18 4 2" xfId="1215" xr:uid="{00000000-0005-0000-0000-000003020000}"/>
    <cellStyle name="Comma 18 4 2 2" xfId="1216" xr:uid="{00000000-0005-0000-0000-000004020000}"/>
    <cellStyle name="Comma 18 4 3" xfId="1217" xr:uid="{00000000-0005-0000-0000-000005020000}"/>
    <cellStyle name="Comma 18 4 4" xfId="25478" xr:uid="{00000000-0005-0000-0000-000006020000}"/>
    <cellStyle name="Comma 18 5" xfId="1218" xr:uid="{00000000-0005-0000-0000-000007020000}"/>
    <cellStyle name="Comma 18 5 2" xfId="1219" xr:uid="{00000000-0005-0000-0000-000008020000}"/>
    <cellStyle name="Comma 18 5 2 2" xfId="1220" xr:uid="{00000000-0005-0000-0000-000009020000}"/>
    <cellStyle name="Comma 18 5 3" xfId="1221" xr:uid="{00000000-0005-0000-0000-00000A020000}"/>
    <cellStyle name="Comma 18 6" xfId="1222" xr:uid="{00000000-0005-0000-0000-00000B020000}"/>
    <cellStyle name="Comma 18 6 2" xfId="1223" xr:uid="{00000000-0005-0000-0000-00000C020000}"/>
    <cellStyle name="Comma 18 6 2 2" xfId="1224" xr:uid="{00000000-0005-0000-0000-00000D020000}"/>
    <cellStyle name="Comma 18 6 3" xfId="1225" xr:uid="{00000000-0005-0000-0000-00000E020000}"/>
    <cellStyle name="Comma 18 7" xfId="1226" xr:uid="{00000000-0005-0000-0000-00000F020000}"/>
    <cellStyle name="Comma 18 7 2" xfId="1227" xr:uid="{00000000-0005-0000-0000-000010020000}"/>
    <cellStyle name="Comma 18 8" xfId="1228" xr:uid="{00000000-0005-0000-0000-000011020000}"/>
    <cellStyle name="Comma 18 8 2" xfId="1229" xr:uid="{00000000-0005-0000-0000-000012020000}"/>
    <cellStyle name="Comma 18 9" xfId="1230" xr:uid="{00000000-0005-0000-0000-000013020000}"/>
    <cellStyle name="Comma 19" xfId="24" xr:uid="{00000000-0005-0000-0000-000014020000}"/>
    <cellStyle name="Comma 19 2" xfId="25" xr:uid="{00000000-0005-0000-0000-000015020000}"/>
    <cellStyle name="Comma 19 3" xfId="26" xr:uid="{00000000-0005-0000-0000-000016020000}"/>
    <cellStyle name="Comma 19 4" xfId="25480" xr:uid="{00000000-0005-0000-0000-000017020000}"/>
    <cellStyle name="Comma 2" xfId="27" xr:uid="{00000000-0005-0000-0000-000018020000}"/>
    <cellStyle name="Comma 2 10" xfId="1231" xr:uid="{00000000-0005-0000-0000-000019020000}"/>
    <cellStyle name="Comma 2 11" xfId="1232" xr:uid="{00000000-0005-0000-0000-00001A020000}"/>
    <cellStyle name="Comma 2 2" xfId="28" xr:uid="{00000000-0005-0000-0000-00001B020000}"/>
    <cellStyle name="Comma 2 2 2" xfId="29" xr:uid="{00000000-0005-0000-0000-00001C020000}"/>
    <cellStyle name="Comma 2 2 2 2" xfId="1233" xr:uid="{00000000-0005-0000-0000-00001D020000}"/>
    <cellStyle name="Comma 2 2 3" xfId="1234" xr:uid="{00000000-0005-0000-0000-00001E020000}"/>
    <cellStyle name="Comma 2 2 4" xfId="1235" xr:uid="{00000000-0005-0000-0000-00001F020000}"/>
    <cellStyle name="Comma 2 2 4 2" xfId="1236" xr:uid="{00000000-0005-0000-0000-000020020000}"/>
    <cellStyle name="Comma 2 2 4 2 2" xfId="1237" xr:uid="{00000000-0005-0000-0000-000021020000}"/>
    <cellStyle name="Comma 2 2 4 3" xfId="1238" xr:uid="{00000000-0005-0000-0000-000022020000}"/>
    <cellStyle name="Comma 2 2 5" xfId="1239" xr:uid="{00000000-0005-0000-0000-000023020000}"/>
    <cellStyle name="Comma 2 2 5 2" xfId="1240" xr:uid="{00000000-0005-0000-0000-000024020000}"/>
    <cellStyle name="Comma 2 2 6" xfId="1241" xr:uid="{00000000-0005-0000-0000-000025020000}"/>
    <cellStyle name="Comma 2 2 6 2" xfId="1242" xr:uid="{00000000-0005-0000-0000-000026020000}"/>
    <cellStyle name="Comma 2 2 7" xfId="1243" xr:uid="{00000000-0005-0000-0000-000027020000}"/>
    <cellStyle name="Comma 2 2 8" xfId="1244" xr:uid="{00000000-0005-0000-0000-000028020000}"/>
    <cellStyle name="Comma 2 3" xfId="30" xr:uid="{00000000-0005-0000-0000-000029020000}"/>
    <cellStyle name="Comma 2 3 2" xfId="31" xr:uid="{00000000-0005-0000-0000-00002A020000}"/>
    <cellStyle name="Comma 2 3 2 2" xfId="1245" xr:uid="{00000000-0005-0000-0000-00002B020000}"/>
    <cellStyle name="Comma 2 3 3" xfId="1246" xr:uid="{00000000-0005-0000-0000-00002C020000}"/>
    <cellStyle name="Comma 2 3 3 2" xfId="1247" xr:uid="{00000000-0005-0000-0000-00002D020000}"/>
    <cellStyle name="Comma 2 3 3 3" xfId="1248" xr:uid="{00000000-0005-0000-0000-00002E020000}"/>
    <cellStyle name="Comma 2 4" xfId="32" xr:uid="{00000000-0005-0000-0000-00002F020000}"/>
    <cellStyle name="Comma 2 4 2" xfId="1249" xr:uid="{00000000-0005-0000-0000-000030020000}"/>
    <cellStyle name="Comma 2 4 2 2" xfId="1250" xr:uid="{00000000-0005-0000-0000-000031020000}"/>
    <cellStyle name="Comma 2 4 2 2 2" xfId="1251" xr:uid="{00000000-0005-0000-0000-000032020000}"/>
    <cellStyle name="Comma 2 4 2 3" xfId="1252" xr:uid="{00000000-0005-0000-0000-000033020000}"/>
    <cellStyle name="Comma 2 4 2 4" xfId="1253" xr:uid="{00000000-0005-0000-0000-000034020000}"/>
    <cellStyle name="Comma 2 4 2 5" xfId="1254" xr:uid="{00000000-0005-0000-0000-000035020000}"/>
    <cellStyle name="Comma 2 5" xfId="1255" xr:uid="{00000000-0005-0000-0000-000036020000}"/>
    <cellStyle name="Comma 2 5 2" xfId="1256" xr:uid="{00000000-0005-0000-0000-000037020000}"/>
    <cellStyle name="Comma 2 5 2 2" xfId="1257" xr:uid="{00000000-0005-0000-0000-000038020000}"/>
    <cellStyle name="Comma 2 5 2 3" xfId="1258" xr:uid="{00000000-0005-0000-0000-000039020000}"/>
    <cellStyle name="Comma 2 5 3" xfId="1259" xr:uid="{00000000-0005-0000-0000-00003A020000}"/>
    <cellStyle name="Comma 2 6" xfId="1260" xr:uid="{00000000-0005-0000-0000-00003B020000}"/>
    <cellStyle name="Comma 2 6 2" xfId="1261" xr:uid="{00000000-0005-0000-0000-00003C020000}"/>
    <cellStyle name="Comma 2 6 3" xfId="1262" xr:uid="{00000000-0005-0000-0000-00003D020000}"/>
    <cellStyle name="Comma 2 7" xfId="1263" xr:uid="{00000000-0005-0000-0000-00003E020000}"/>
    <cellStyle name="Comma 2 7 2" xfId="1264" xr:uid="{00000000-0005-0000-0000-00003F020000}"/>
    <cellStyle name="Comma 2 8" xfId="1265" xr:uid="{00000000-0005-0000-0000-000040020000}"/>
    <cellStyle name="Comma 2 8 2" xfId="1266" xr:uid="{00000000-0005-0000-0000-000041020000}"/>
    <cellStyle name="Comma 2 9" xfId="1267" xr:uid="{00000000-0005-0000-0000-000042020000}"/>
    <cellStyle name="Comma 20" xfId="1268" xr:uid="{00000000-0005-0000-0000-000043020000}"/>
    <cellStyle name="Comma 20 2" xfId="1269" xr:uid="{00000000-0005-0000-0000-000044020000}"/>
    <cellStyle name="Comma 20 2 2" xfId="1270" xr:uid="{00000000-0005-0000-0000-000045020000}"/>
    <cellStyle name="Comma 20 2 2 2" xfId="1271" xr:uid="{00000000-0005-0000-0000-000046020000}"/>
    <cellStyle name="Comma 20 2 3" xfId="1272" xr:uid="{00000000-0005-0000-0000-000047020000}"/>
    <cellStyle name="Comma 20 3" xfId="1273" xr:uid="{00000000-0005-0000-0000-000048020000}"/>
    <cellStyle name="Comma 20 3 2" xfId="1274" xr:uid="{00000000-0005-0000-0000-000049020000}"/>
    <cellStyle name="Comma 20 3 2 2" xfId="1275" xr:uid="{00000000-0005-0000-0000-00004A020000}"/>
    <cellStyle name="Comma 20 3 3" xfId="1276" xr:uid="{00000000-0005-0000-0000-00004B020000}"/>
    <cellStyle name="Comma 20 4" xfId="1277" xr:uid="{00000000-0005-0000-0000-00004C020000}"/>
    <cellStyle name="Comma 20 4 2" xfId="1278" xr:uid="{00000000-0005-0000-0000-00004D020000}"/>
    <cellStyle name="Comma 20 4 2 2" xfId="1279" xr:uid="{00000000-0005-0000-0000-00004E020000}"/>
    <cellStyle name="Comma 20 4 3" xfId="1280" xr:uid="{00000000-0005-0000-0000-00004F020000}"/>
    <cellStyle name="Comma 20 5" xfId="1281" xr:uid="{00000000-0005-0000-0000-000050020000}"/>
    <cellStyle name="Comma 20 5 2" xfId="1282" xr:uid="{00000000-0005-0000-0000-000051020000}"/>
    <cellStyle name="Comma 20 5 2 2" xfId="1283" xr:uid="{00000000-0005-0000-0000-000052020000}"/>
    <cellStyle name="Comma 20 5 3" xfId="1284" xr:uid="{00000000-0005-0000-0000-000053020000}"/>
    <cellStyle name="Comma 20 6" xfId="1285" xr:uid="{00000000-0005-0000-0000-000054020000}"/>
    <cellStyle name="Comma 20 6 2" xfId="1286" xr:uid="{00000000-0005-0000-0000-000055020000}"/>
    <cellStyle name="Comma 20 7" xfId="1287" xr:uid="{00000000-0005-0000-0000-000056020000}"/>
    <cellStyle name="Comma 20 7 2" xfId="1288" xr:uid="{00000000-0005-0000-0000-000057020000}"/>
    <cellStyle name="Comma 20 8" xfId="1289" xr:uid="{00000000-0005-0000-0000-000058020000}"/>
    <cellStyle name="Comma 21" xfId="1290" xr:uid="{00000000-0005-0000-0000-000059020000}"/>
    <cellStyle name="Comma 21 2" xfId="1291" xr:uid="{00000000-0005-0000-0000-00005A020000}"/>
    <cellStyle name="Comma 21 2 2" xfId="1292" xr:uid="{00000000-0005-0000-0000-00005B020000}"/>
    <cellStyle name="Comma 21 3" xfId="1293" xr:uid="{00000000-0005-0000-0000-00005C020000}"/>
    <cellStyle name="Comma 21 4" xfId="1294" xr:uid="{00000000-0005-0000-0000-00005D020000}"/>
    <cellStyle name="Comma 21 5" xfId="1295" xr:uid="{00000000-0005-0000-0000-00005E020000}"/>
    <cellStyle name="Comma 21 6" xfId="25595" xr:uid="{00000000-0005-0000-0000-00005F020000}"/>
    <cellStyle name="Comma 22" xfId="1296" xr:uid="{00000000-0005-0000-0000-000060020000}"/>
    <cellStyle name="Comma 22 2" xfId="1297" xr:uid="{00000000-0005-0000-0000-000061020000}"/>
    <cellStyle name="Comma 22 2 2" xfId="1298" xr:uid="{00000000-0005-0000-0000-000062020000}"/>
    <cellStyle name="Comma 22 3" xfId="1299" xr:uid="{00000000-0005-0000-0000-000063020000}"/>
    <cellStyle name="Comma 23" xfId="1300" xr:uid="{00000000-0005-0000-0000-000064020000}"/>
    <cellStyle name="Comma 23 2" xfId="1301" xr:uid="{00000000-0005-0000-0000-000065020000}"/>
    <cellStyle name="Comma 23 2 2" xfId="1302" xr:uid="{00000000-0005-0000-0000-000066020000}"/>
    <cellStyle name="Comma 23 3" xfId="1303" xr:uid="{00000000-0005-0000-0000-000067020000}"/>
    <cellStyle name="Comma 24" xfId="1304" xr:uid="{00000000-0005-0000-0000-000068020000}"/>
    <cellStyle name="Comma 24 2" xfId="1305" xr:uid="{00000000-0005-0000-0000-000069020000}"/>
    <cellStyle name="Comma 24 2 2" xfId="1306" xr:uid="{00000000-0005-0000-0000-00006A020000}"/>
    <cellStyle name="Comma 24 3" xfId="1307" xr:uid="{00000000-0005-0000-0000-00006B020000}"/>
    <cellStyle name="Comma 25" xfId="1308" xr:uid="{00000000-0005-0000-0000-00006C020000}"/>
    <cellStyle name="Comma 25 2" xfId="1309" xr:uid="{00000000-0005-0000-0000-00006D020000}"/>
    <cellStyle name="Comma 26" xfId="1310" xr:uid="{00000000-0005-0000-0000-00006E020000}"/>
    <cellStyle name="Comma 26 2" xfId="1311" xr:uid="{00000000-0005-0000-0000-00006F020000}"/>
    <cellStyle name="Comma 27" xfId="1312" xr:uid="{00000000-0005-0000-0000-000070020000}"/>
    <cellStyle name="Comma 28" xfId="25593" xr:uid="{00000000-0005-0000-0000-000071020000}"/>
    <cellStyle name="Comma 29" xfId="25596" xr:uid="{00000000-0005-0000-0000-000072020000}"/>
    <cellStyle name="Comma 3" xfId="33" xr:uid="{00000000-0005-0000-0000-000073020000}"/>
    <cellStyle name="Comma 3 2" xfId="34" xr:uid="{00000000-0005-0000-0000-000074020000}"/>
    <cellStyle name="Comma 3 2 2" xfId="35" xr:uid="{00000000-0005-0000-0000-000075020000}"/>
    <cellStyle name="Comma 3 2 2 2" xfId="1313" xr:uid="{00000000-0005-0000-0000-000076020000}"/>
    <cellStyle name="Comma 3 2 3" xfId="1314" xr:uid="{00000000-0005-0000-0000-000077020000}"/>
    <cellStyle name="Comma 3 3" xfId="36" xr:uid="{00000000-0005-0000-0000-000078020000}"/>
    <cellStyle name="Comma 3 3 2" xfId="1315" xr:uid="{00000000-0005-0000-0000-000079020000}"/>
    <cellStyle name="Comma 3 4" xfId="1316" xr:uid="{00000000-0005-0000-0000-00007A020000}"/>
    <cellStyle name="Comma 3 5" xfId="1317" xr:uid="{00000000-0005-0000-0000-00007B020000}"/>
    <cellStyle name="Comma 3 6" xfId="1318" xr:uid="{00000000-0005-0000-0000-00007C020000}"/>
    <cellStyle name="Comma 3 6 2" xfId="1319" xr:uid="{00000000-0005-0000-0000-00007D020000}"/>
    <cellStyle name="Comma 3 6 2 2" xfId="1320" xr:uid="{00000000-0005-0000-0000-00007E020000}"/>
    <cellStyle name="Comma 3 6 3" xfId="1321" xr:uid="{00000000-0005-0000-0000-00007F020000}"/>
    <cellStyle name="Comma 3 7" xfId="1322" xr:uid="{00000000-0005-0000-0000-000080020000}"/>
    <cellStyle name="Comma 3_Preliminary financial statement_June 11_updated Aug  24_11" xfId="37" xr:uid="{00000000-0005-0000-0000-000081020000}"/>
    <cellStyle name="Comma 30" xfId="25699" xr:uid="{00000000-0005-0000-0000-000082020000}"/>
    <cellStyle name="Comma 31" xfId="25701" xr:uid="{00000000-0005-0000-0000-000083020000}"/>
    <cellStyle name="Comma 32" xfId="25703" xr:uid="{00000000-0005-0000-0000-000084020000}"/>
    <cellStyle name="Comma 33" xfId="25704" xr:uid="{00000000-0005-0000-0000-000085020000}"/>
    <cellStyle name="Comma 34" xfId="25702" xr:uid="{00000000-0005-0000-0000-000086020000}"/>
    <cellStyle name="Comma 4" xfId="38" xr:uid="{00000000-0005-0000-0000-000087020000}"/>
    <cellStyle name="Comma 4 2" xfId="39" xr:uid="{00000000-0005-0000-0000-000088020000}"/>
    <cellStyle name="Comma 4 2 2" xfId="1323" xr:uid="{00000000-0005-0000-0000-000089020000}"/>
    <cellStyle name="Comma 4 3" xfId="1324" xr:uid="{00000000-0005-0000-0000-00008A020000}"/>
    <cellStyle name="Comma 4 3 2" xfId="1325" xr:uid="{00000000-0005-0000-0000-00008B020000}"/>
    <cellStyle name="Comma 4 3 2 2" xfId="1326" xr:uid="{00000000-0005-0000-0000-00008C020000}"/>
    <cellStyle name="Comma 4 3 3" xfId="1327" xr:uid="{00000000-0005-0000-0000-00008D020000}"/>
    <cellStyle name="Comma 4 3 4" xfId="1328" xr:uid="{00000000-0005-0000-0000-00008E020000}"/>
    <cellStyle name="Comma 4 3 5" xfId="1329" xr:uid="{00000000-0005-0000-0000-00008F020000}"/>
    <cellStyle name="Comma 5" xfId="40" xr:uid="{00000000-0005-0000-0000-000090020000}"/>
    <cellStyle name="Comma 5 2" xfId="41" xr:uid="{00000000-0005-0000-0000-000091020000}"/>
    <cellStyle name="Comma 5 2 2" xfId="1330" xr:uid="{00000000-0005-0000-0000-000092020000}"/>
    <cellStyle name="Comma 5 3" xfId="1331" xr:uid="{00000000-0005-0000-0000-000093020000}"/>
    <cellStyle name="Comma 6" xfId="42" xr:uid="{00000000-0005-0000-0000-000094020000}"/>
    <cellStyle name="Comma 6 2" xfId="43" xr:uid="{00000000-0005-0000-0000-000095020000}"/>
    <cellStyle name="Comma 6 2 2" xfId="1332" xr:uid="{00000000-0005-0000-0000-000096020000}"/>
    <cellStyle name="Comma 6 3" xfId="1333" xr:uid="{00000000-0005-0000-0000-000097020000}"/>
    <cellStyle name="Comma 6 4" xfId="1334" xr:uid="{00000000-0005-0000-0000-000098020000}"/>
    <cellStyle name="Comma 6_Preliminary financial statement_June 11_updated Aug  24_11" xfId="44" xr:uid="{00000000-0005-0000-0000-000099020000}"/>
    <cellStyle name="Comma 7" xfId="45" xr:uid="{00000000-0005-0000-0000-00009A020000}"/>
    <cellStyle name="Comma 7 2" xfId="46" xr:uid="{00000000-0005-0000-0000-00009B020000}"/>
    <cellStyle name="Comma 7 2 2" xfId="1335" xr:uid="{00000000-0005-0000-0000-00009C020000}"/>
    <cellStyle name="Comma 7 3" xfId="1336" xr:uid="{00000000-0005-0000-0000-00009D020000}"/>
    <cellStyle name="Comma 7 4" xfId="1337" xr:uid="{00000000-0005-0000-0000-00009E020000}"/>
    <cellStyle name="Comma 8" xfId="47" xr:uid="{00000000-0005-0000-0000-00009F020000}"/>
    <cellStyle name="Comma 8 2" xfId="48" xr:uid="{00000000-0005-0000-0000-0000A0020000}"/>
    <cellStyle name="Comma 8 2 2" xfId="1338" xr:uid="{00000000-0005-0000-0000-0000A1020000}"/>
    <cellStyle name="Comma 8 3" xfId="1339" xr:uid="{00000000-0005-0000-0000-0000A2020000}"/>
    <cellStyle name="Comma 8 4" xfId="1340" xr:uid="{00000000-0005-0000-0000-0000A3020000}"/>
    <cellStyle name="Comma 9" xfId="49" xr:uid="{00000000-0005-0000-0000-0000A4020000}"/>
    <cellStyle name="Comma 9 2" xfId="50" xr:uid="{00000000-0005-0000-0000-0000A5020000}"/>
    <cellStyle name="Comma 9 2 2" xfId="51" xr:uid="{00000000-0005-0000-0000-0000A6020000}"/>
    <cellStyle name="Comma 9 2 2 2" xfId="1341" xr:uid="{00000000-0005-0000-0000-0000A7020000}"/>
    <cellStyle name="Comma 9 2 2 2 2" xfId="25483" xr:uid="{00000000-0005-0000-0000-0000A8020000}"/>
    <cellStyle name="Comma 9 2 2 2 3" xfId="25604" xr:uid="{00000000-0005-0000-0000-0000A9020000}"/>
    <cellStyle name="Comma 9 2 2 3" xfId="1342" xr:uid="{00000000-0005-0000-0000-0000AA020000}"/>
    <cellStyle name="Comma 9 2 2 4" xfId="1343" xr:uid="{00000000-0005-0000-0000-0000AB020000}"/>
    <cellStyle name="Comma 9 2 3" xfId="1344" xr:uid="{00000000-0005-0000-0000-0000AC020000}"/>
    <cellStyle name="Comma 9 2 3 2" xfId="25482" xr:uid="{00000000-0005-0000-0000-0000AD020000}"/>
    <cellStyle name="Comma 9 2 3 3" xfId="25605" xr:uid="{00000000-0005-0000-0000-0000AE020000}"/>
    <cellStyle name="Comma 9 2 4" xfId="1345" xr:uid="{00000000-0005-0000-0000-0000AF020000}"/>
    <cellStyle name="Comma 9 2 5" xfId="1346" xr:uid="{00000000-0005-0000-0000-0000B0020000}"/>
    <cellStyle name="Comma 9 3" xfId="1347" xr:uid="{00000000-0005-0000-0000-0000B1020000}"/>
    <cellStyle name="Comma 9 3 2" xfId="25481" xr:uid="{00000000-0005-0000-0000-0000B2020000}"/>
    <cellStyle name="Comma 9 3 3" xfId="25606" xr:uid="{00000000-0005-0000-0000-0000B3020000}"/>
    <cellStyle name="Comma 9 4" xfId="1348" xr:uid="{00000000-0005-0000-0000-0000B4020000}"/>
    <cellStyle name="Comma 9 5" xfId="1349" xr:uid="{00000000-0005-0000-0000-0000B5020000}"/>
    <cellStyle name="Currency 10" xfId="52" xr:uid="{00000000-0005-0000-0000-0000B7020000}"/>
    <cellStyle name="Currency 10 2" xfId="1350" xr:uid="{00000000-0005-0000-0000-0000B8020000}"/>
    <cellStyle name="Currency 11" xfId="53" xr:uid="{00000000-0005-0000-0000-0000B9020000}"/>
    <cellStyle name="Currency 11 2" xfId="54" xr:uid="{00000000-0005-0000-0000-0000BA020000}"/>
    <cellStyle name="Currency 11 2 2" xfId="55" xr:uid="{00000000-0005-0000-0000-0000BB020000}"/>
    <cellStyle name="Currency 11 2 2 2" xfId="1351" xr:uid="{00000000-0005-0000-0000-0000BC020000}"/>
    <cellStyle name="Currency 11 2 2 2 2" xfId="1352" xr:uid="{00000000-0005-0000-0000-0000BD020000}"/>
    <cellStyle name="Currency 11 2 2 2 2 2" xfId="1353" xr:uid="{00000000-0005-0000-0000-0000BE020000}"/>
    <cellStyle name="Currency 11 2 2 2 2 3" xfId="1354" xr:uid="{00000000-0005-0000-0000-0000BF020000}"/>
    <cellStyle name="Currency 11 2 2 2 3" xfId="1355" xr:uid="{00000000-0005-0000-0000-0000C0020000}"/>
    <cellStyle name="Currency 11 2 2 2 4" xfId="1356" xr:uid="{00000000-0005-0000-0000-0000C1020000}"/>
    <cellStyle name="Currency 11 2 2 3" xfId="1357" xr:uid="{00000000-0005-0000-0000-0000C2020000}"/>
    <cellStyle name="Currency 11 2 2 3 2" xfId="1358" xr:uid="{00000000-0005-0000-0000-0000C3020000}"/>
    <cellStyle name="Currency 11 2 2 3 3" xfId="1359" xr:uid="{00000000-0005-0000-0000-0000C4020000}"/>
    <cellStyle name="Currency 11 2 2 4" xfId="1360" xr:uid="{00000000-0005-0000-0000-0000C5020000}"/>
    <cellStyle name="Currency 11 2 2 4 2" xfId="1361" xr:uid="{00000000-0005-0000-0000-0000C6020000}"/>
    <cellStyle name="Currency 11 2 2 4 3" xfId="1362" xr:uid="{00000000-0005-0000-0000-0000C7020000}"/>
    <cellStyle name="Currency 11 2 2 4 4" xfId="25484" xr:uid="{00000000-0005-0000-0000-0000C8020000}"/>
    <cellStyle name="Currency 11 2 3" xfId="56" xr:uid="{00000000-0005-0000-0000-0000C9020000}"/>
    <cellStyle name="Currency 11 2 3 2" xfId="57" xr:uid="{00000000-0005-0000-0000-0000CA020000}"/>
    <cellStyle name="Currency 11 2 3 2 2" xfId="1363" xr:uid="{00000000-0005-0000-0000-0000CB020000}"/>
    <cellStyle name="Currency 11 2 3 2 2 2" xfId="25486" xr:uid="{00000000-0005-0000-0000-0000CC020000}"/>
    <cellStyle name="Currency 11 2 3 2 2 3" xfId="25607" xr:uid="{00000000-0005-0000-0000-0000CD020000}"/>
    <cellStyle name="Currency 11 2 3 2 3" xfId="1364" xr:uid="{00000000-0005-0000-0000-0000CE020000}"/>
    <cellStyle name="Currency 11 2 3 3" xfId="58" xr:uid="{00000000-0005-0000-0000-0000CF020000}"/>
    <cellStyle name="Currency 11 2 3 3 2" xfId="1365" xr:uid="{00000000-0005-0000-0000-0000D0020000}"/>
    <cellStyle name="Currency 11 2 3 3 2 2" xfId="1366" xr:uid="{00000000-0005-0000-0000-0000D1020000}"/>
    <cellStyle name="Currency 11 2 3 3 2 3" xfId="1367" xr:uid="{00000000-0005-0000-0000-0000D2020000}"/>
    <cellStyle name="Currency 11 2 3 3 3" xfId="1368" xr:uid="{00000000-0005-0000-0000-0000D3020000}"/>
    <cellStyle name="Currency 11 2 3 3 3 2" xfId="25487" xr:uid="{00000000-0005-0000-0000-0000D4020000}"/>
    <cellStyle name="Currency 11 2 3 3 3 3" xfId="25608" xr:uid="{00000000-0005-0000-0000-0000D5020000}"/>
    <cellStyle name="Currency 11 2 3 3 4" xfId="1369" xr:uid="{00000000-0005-0000-0000-0000D6020000}"/>
    <cellStyle name="Currency 11 2 3 4" xfId="1370" xr:uid="{00000000-0005-0000-0000-0000D7020000}"/>
    <cellStyle name="Currency 11 2 3 4 2" xfId="1371" xr:uid="{00000000-0005-0000-0000-0000D8020000}"/>
    <cellStyle name="Currency 11 2 3 4 3" xfId="1372" xr:uid="{00000000-0005-0000-0000-0000D9020000}"/>
    <cellStyle name="Currency 11 2 3 5" xfId="1373" xr:uid="{00000000-0005-0000-0000-0000DA020000}"/>
    <cellStyle name="Currency 11 2 3 5 2" xfId="25485" xr:uid="{00000000-0005-0000-0000-0000DB020000}"/>
    <cellStyle name="Currency 11 2 3 5 3" xfId="25609" xr:uid="{00000000-0005-0000-0000-0000DC020000}"/>
    <cellStyle name="Currency 11 2 3 6" xfId="1374" xr:uid="{00000000-0005-0000-0000-0000DD020000}"/>
    <cellStyle name="Currency 11 2 3 7" xfId="1375" xr:uid="{00000000-0005-0000-0000-0000DE020000}"/>
    <cellStyle name="Currency 11 2 3 8" xfId="1376" xr:uid="{00000000-0005-0000-0000-0000DF020000}"/>
    <cellStyle name="Currency 11 2 4" xfId="59" xr:uid="{00000000-0005-0000-0000-0000E0020000}"/>
    <cellStyle name="Currency 11 2 4 2" xfId="60" xr:uid="{00000000-0005-0000-0000-0000E1020000}"/>
    <cellStyle name="Currency 11 2 4 2 2" xfId="1377" xr:uid="{00000000-0005-0000-0000-0000E2020000}"/>
    <cellStyle name="Currency 11 2 4 2 2 2" xfId="25488" xr:uid="{00000000-0005-0000-0000-0000E3020000}"/>
    <cellStyle name="Currency 11 2 4 2 2 3" xfId="25610" xr:uid="{00000000-0005-0000-0000-0000E4020000}"/>
    <cellStyle name="Currency 11 2 4 2 3" xfId="1378" xr:uid="{00000000-0005-0000-0000-0000E5020000}"/>
    <cellStyle name="Currency 11 2 4 3" xfId="61" xr:uid="{00000000-0005-0000-0000-0000E6020000}"/>
    <cellStyle name="Currency 11 2 4 4" xfId="1379" xr:uid="{00000000-0005-0000-0000-0000E7020000}"/>
    <cellStyle name="Currency 11 2 5" xfId="1380" xr:uid="{00000000-0005-0000-0000-0000E8020000}"/>
    <cellStyle name="Currency 11 2 5 2" xfId="1381" xr:uid="{00000000-0005-0000-0000-0000E9020000}"/>
    <cellStyle name="Currency 11 2 5 3" xfId="1382" xr:uid="{00000000-0005-0000-0000-0000EA020000}"/>
    <cellStyle name="Currency 11 2 5 4" xfId="1383" xr:uid="{00000000-0005-0000-0000-0000EB020000}"/>
    <cellStyle name="Currency 11 2 6" xfId="1384" xr:uid="{00000000-0005-0000-0000-0000EC020000}"/>
    <cellStyle name="Currency 11 2 7" xfId="1385" xr:uid="{00000000-0005-0000-0000-0000ED020000}"/>
    <cellStyle name="Currency 11 2 8" xfId="1386" xr:uid="{00000000-0005-0000-0000-0000EE020000}"/>
    <cellStyle name="Currency 11 3" xfId="62" xr:uid="{00000000-0005-0000-0000-0000EF020000}"/>
    <cellStyle name="Currency 11 3 2" xfId="1387" xr:uid="{00000000-0005-0000-0000-0000F0020000}"/>
    <cellStyle name="Currency 11 3 2 2" xfId="1388" xr:uid="{00000000-0005-0000-0000-0000F1020000}"/>
    <cellStyle name="Currency 11 3 2 2 2" xfId="1389" xr:uid="{00000000-0005-0000-0000-0000F2020000}"/>
    <cellStyle name="Currency 11 3 2 2 3" xfId="1390" xr:uid="{00000000-0005-0000-0000-0000F3020000}"/>
    <cellStyle name="Currency 11 3 2 3" xfId="1391" xr:uid="{00000000-0005-0000-0000-0000F4020000}"/>
    <cellStyle name="Currency 11 3 2 4" xfId="1392" xr:uid="{00000000-0005-0000-0000-0000F5020000}"/>
    <cellStyle name="Currency 11 3 3" xfId="1393" xr:uid="{00000000-0005-0000-0000-0000F6020000}"/>
    <cellStyle name="Currency 11 3 3 2" xfId="1394" xr:uid="{00000000-0005-0000-0000-0000F7020000}"/>
    <cellStyle name="Currency 11 3 3 3" xfId="1395" xr:uid="{00000000-0005-0000-0000-0000F8020000}"/>
    <cellStyle name="Currency 11 3 4" xfId="1396" xr:uid="{00000000-0005-0000-0000-0000F9020000}"/>
    <cellStyle name="Currency 11 3 4 2" xfId="1397" xr:uid="{00000000-0005-0000-0000-0000FA020000}"/>
    <cellStyle name="Currency 11 3 4 3" xfId="1398" xr:uid="{00000000-0005-0000-0000-0000FB020000}"/>
    <cellStyle name="Currency 11 3 4 4" xfId="25489" xr:uid="{00000000-0005-0000-0000-0000FC020000}"/>
    <cellStyle name="Currency 11 4" xfId="63" xr:uid="{00000000-0005-0000-0000-0000FD020000}"/>
    <cellStyle name="Currency 11 4 2" xfId="64" xr:uid="{00000000-0005-0000-0000-0000FE020000}"/>
    <cellStyle name="Currency 11 4 2 2" xfId="1399" xr:uid="{00000000-0005-0000-0000-0000FF020000}"/>
    <cellStyle name="Currency 11 4 2 2 2" xfId="25491" xr:uid="{00000000-0005-0000-0000-000000030000}"/>
    <cellStyle name="Currency 11 4 2 2 3" xfId="25611" xr:uid="{00000000-0005-0000-0000-000001030000}"/>
    <cellStyle name="Currency 11 4 2 3" xfId="1400" xr:uid="{00000000-0005-0000-0000-000002030000}"/>
    <cellStyle name="Currency 11 4 3" xfId="65" xr:uid="{00000000-0005-0000-0000-000003030000}"/>
    <cellStyle name="Currency 11 4 3 2" xfId="1401" xr:uid="{00000000-0005-0000-0000-000004030000}"/>
    <cellStyle name="Currency 11 4 3 2 2" xfId="1402" xr:uid="{00000000-0005-0000-0000-000005030000}"/>
    <cellStyle name="Currency 11 4 3 2 3" xfId="1403" xr:uid="{00000000-0005-0000-0000-000006030000}"/>
    <cellStyle name="Currency 11 4 3 3" xfId="1404" xr:uid="{00000000-0005-0000-0000-000007030000}"/>
    <cellStyle name="Currency 11 4 3 3 2" xfId="25492" xr:uid="{00000000-0005-0000-0000-000008030000}"/>
    <cellStyle name="Currency 11 4 3 3 3" xfId="25612" xr:uid="{00000000-0005-0000-0000-000009030000}"/>
    <cellStyle name="Currency 11 4 3 4" xfId="1405" xr:uid="{00000000-0005-0000-0000-00000A030000}"/>
    <cellStyle name="Currency 11 4 4" xfId="1406" xr:uid="{00000000-0005-0000-0000-00000B030000}"/>
    <cellStyle name="Currency 11 4 4 2" xfId="1407" xr:uid="{00000000-0005-0000-0000-00000C030000}"/>
    <cellStyle name="Currency 11 4 4 3" xfId="1408" xr:uid="{00000000-0005-0000-0000-00000D030000}"/>
    <cellStyle name="Currency 11 4 5" xfId="1409" xr:uid="{00000000-0005-0000-0000-00000E030000}"/>
    <cellStyle name="Currency 11 4 5 2" xfId="25490" xr:uid="{00000000-0005-0000-0000-00000F030000}"/>
    <cellStyle name="Currency 11 4 5 3" xfId="25613" xr:uid="{00000000-0005-0000-0000-000010030000}"/>
    <cellStyle name="Currency 11 4 6" xfId="1410" xr:uid="{00000000-0005-0000-0000-000011030000}"/>
    <cellStyle name="Currency 11 4 7" xfId="1411" xr:uid="{00000000-0005-0000-0000-000012030000}"/>
    <cellStyle name="Currency 11 4 8" xfId="1412" xr:uid="{00000000-0005-0000-0000-000013030000}"/>
    <cellStyle name="Currency 11 5" xfId="66" xr:uid="{00000000-0005-0000-0000-000014030000}"/>
    <cellStyle name="Currency 11 5 2" xfId="67" xr:uid="{00000000-0005-0000-0000-000015030000}"/>
    <cellStyle name="Currency 11 5 2 2" xfId="1413" xr:uid="{00000000-0005-0000-0000-000016030000}"/>
    <cellStyle name="Currency 11 5 2 2 2" xfId="25493" xr:uid="{00000000-0005-0000-0000-000017030000}"/>
    <cellStyle name="Currency 11 5 2 2 3" xfId="25614" xr:uid="{00000000-0005-0000-0000-000018030000}"/>
    <cellStyle name="Currency 11 5 2 3" xfId="1414" xr:uid="{00000000-0005-0000-0000-000019030000}"/>
    <cellStyle name="Currency 11 5 3" xfId="68" xr:uid="{00000000-0005-0000-0000-00001A030000}"/>
    <cellStyle name="Currency 11 5 4" xfId="1415" xr:uid="{00000000-0005-0000-0000-00001B030000}"/>
    <cellStyle name="Currency 11 6" xfId="1416" xr:uid="{00000000-0005-0000-0000-00001C030000}"/>
    <cellStyle name="Currency 11 6 2" xfId="1417" xr:uid="{00000000-0005-0000-0000-00001D030000}"/>
    <cellStyle name="Currency 11 6 3" xfId="1418" xr:uid="{00000000-0005-0000-0000-00001E030000}"/>
    <cellStyle name="Currency 11 6 4" xfId="1419" xr:uid="{00000000-0005-0000-0000-00001F030000}"/>
    <cellStyle name="Currency 11 7" xfId="1420" xr:uid="{00000000-0005-0000-0000-000020030000}"/>
    <cellStyle name="Currency 11 8" xfId="1421" xr:uid="{00000000-0005-0000-0000-000021030000}"/>
    <cellStyle name="Currency 11 9" xfId="1422" xr:uid="{00000000-0005-0000-0000-000022030000}"/>
    <cellStyle name="Currency 12" xfId="69" xr:uid="{00000000-0005-0000-0000-000023030000}"/>
    <cellStyle name="Currency 12 2" xfId="70" xr:uid="{00000000-0005-0000-0000-000024030000}"/>
    <cellStyle name="Currency 12 2 2" xfId="1423" xr:uid="{00000000-0005-0000-0000-000025030000}"/>
    <cellStyle name="Currency 12 2 2 2" xfId="1424" xr:uid="{00000000-0005-0000-0000-000026030000}"/>
    <cellStyle name="Currency 12 2 2 2 2" xfId="1425" xr:uid="{00000000-0005-0000-0000-000027030000}"/>
    <cellStyle name="Currency 12 2 2 2 3" xfId="1426" xr:uid="{00000000-0005-0000-0000-000028030000}"/>
    <cellStyle name="Currency 12 2 2 3" xfId="1427" xr:uid="{00000000-0005-0000-0000-000029030000}"/>
    <cellStyle name="Currency 12 2 2 4" xfId="1428" xr:uid="{00000000-0005-0000-0000-00002A030000}"/>
    <cellStyle name="Currency 12 2 3" xfId="1429" xr:uid="{00000000-0005-0000-0000-00002B030000}"/>
    <cellStyle name="Currency 12 2 3 2" xfId="1430" xr:uid="{00000000-0005-0000-0000-00002C030000}"/>
    <cellStyle name="Currency 12 2 3 3" xfId="1431" xr:uid="{00000000-0005-0000-0000-00002D030000}"/>
    <cellStyle name="Currency 12 2 4" xfId="1432" xr:uid="{00000000-0005-0000-0000-00002E030000}"/>
    <cellStyle name="Currency 12 2 4 2" xfId="1433" xr:uid="{00000000-0005-0000-0000-00002F030000}"/>
    <cellStyle name="Currency 12 2 4 3" xfId="1434" xr:uid="{00000000-0005-0000-0000-000030030000}"/>
    <cellStyle name="Currency 12 2 4 4" xfId="25494" xr:uid="{00000000-0005-0000-0000-000031030000}"/>
    <cellStyle name="Currency 12 3" xfId="71" xr:uid="{00000000-0005-0000-0000-000032030000}"/>
    <cellStyle name="Currency 12 3 2" xfId="72" xr:uid="{00000000-0005-0000-0000-000033030000}"/>
    <cellStyle name="Currency 12 3 2 2" xfId="1435" xr:uid="{00000000-0005-0000-0000-000034030000}"/>
    <cellStyle name="Currency 12 3 2 2 2" xfId="25496" xr:uid="{00000000-0005-0000-0000-000035030000}"/>
    <cellStyle name="Currency 12 3 2 2 3" xfId="25615" xr:uid="{00000000-0005-0000-0000-000036030000}"/>
    <cellStyle name="Currency 12 3 2 3" xfId="1436" xr:uid="{00000000-0005-0000-0000-000037030000}"/>
    <cellStyle name="Currency 12 3 3" xfId="73" xr:uid="{00000000-0005-0000-0000-000038030000}"/>
    <cellStyle name="Currency 12 3 3 2" xfId="1437" xr:uid="{00000000-0005-0000-0000-000039030000}"/>
    <cellStyle name="Currency 12 3 3 2 2" xfId="1438" xr:uid="{00000000-0005-0000-0000-00003A030000}"/>
    <cellStyle name="Currency 12 3 3 2 3" xfId="1439" xr:uid="{00000000-0005-0000-0000-00003B030000}"/>
    <cellStyle name="Currency 12 3 3 3" xfId="1440" xr:uid="{00000000-0005-0000-0000-00003C030000}"/>
    <cellStyle name="Currency 12 3 3 3 2" xfId="25497" xr:uid="{00000000-0005-0000-0000-00003D030000}"/>
    <cellStyle name="Currency 12 3 3 3 3" xfId="25616" xr:uid="{00000000-0005-0000-0000-00003E030000}"/>
    <cellStyle name="Currency 12 3 3 4" xfId="1441" xr:uid="{00000000-0005-0000-0000-00003F030000}"/>
    <cellStyle name="Currency 12 3 4" xfId="1442" xr:uid="{00000000-0005-0000-0000-000040030000}"/>
    <cellStyle name="Currency 12 3 4 2" xfId="1443" xr:uid="{00000000-0005-0000-0000-000041030000}"/>
    <cellStyle name="Currency 12 3 4 3" xfId="1444" xr:uid="{00000000-0005-0000-0000-000042030000}"/>
    <cellStyle name="Currency 12 3 5" xfId="1445" xr:uid="{00000000-0005-0000-0000-000043030000}"/>
    <cellStyle name="Currency 12 3 5 2" xfId="25495" xr:uid="{00000000-0005-0000-0000-000044030000}"/>
    <cellStyle name="Currency 12 3 5 3" xfId="25617" xr:uid="{00000000-0005-0000-0000-000045030000}"/>
    <cellStyle name="Currency 12 3 6" xfId="1446" xr:uid="{00000000-0005-0000-0000-000046030000}"/>
    <cellStyle name="Currency 12 3 7" xfId="1447" xr:uid="{00000000-0005-0000-0000-000047030000}"/>
    <cellStyle name="Currency 12 3 8" xfId="1448" xr:uid="{00000000-0005-0000-0000-000048030000}"/>
    <cellStyle name="Currency 12 4" xfId="74" xr:uid="{00000000-0005-0000-0000-000049030000}"/>
    <cellStyle name="Currency 12 4 2" xfId="75" xr:uid="{00000000-0005-0000-0000-00004A030000}"/>
    <cellStyle name="Currency 12 4 2 2" xfId="1449" xr:uid="{00000000-0005-0000-0000-00004B030000}"/>
    <cellStyle name="Currency 12 4 2 2 2" xfId="25498" xr:uid="{00000000-0005-0000-0000-00004C030000}"/>
    <cellStyle name="Currency 12 4 2 2 3" xfId="25618" xr:uid="{00000000-0005-0000-0000-00004D030000}"/>
    <cellStyle name="Currency 12 4 2 3" xfId="1450" xr:uid="{00000000-0005-0000-0000-00004E030000}"/>
    <cellStyle name="Currency 12 4 3" xfId="76" xr:uid="{00000000-0005-0000-0000-00004F030000}"/>
    <cellStyle name="Currency 12 4 4" xfId="1451" xr:uid="{00000000-0005-0000-0000-000050030000}"/>
    <cellStyle name="Currency 12 5" xfId="1452" xr:uid="{00000000-0005-0000-0000-000051030000}"/>
    <cellStyle name="Currency 12 5 2" xfId="1453" xr:uid="{00000000-0005-0000-0000-000052030000}"/>
    <cellStyle name="Currency 12 5 3" xfId="1454" xr:uid="{00000000-0005-0000-0000-000053030000}"/>
    <cellStyle name="Currency 12 5 4" xfId="1455" xr:uid="{00000000-0005-0000-0000-000054030000}"/>
    <cellStyle name="Currency 12 6" xfId="1456" xr:uid="{00000000-0005-0000-0000-000055030000}"/>
    <cellStyle name="Currency 12 7" xfId="1457" xr:uid="{00000000-0005-0000-0000-000056030000}"/>
    <cellStyle name="Currency 12 8" xfId="1458" xr:uid="{00000000-0005-0000-0000-000057030000}"/>
    <cellStyle name="Currency 13" xfId="77" xr:uid="{00000000-0005-0000-0000-000058030000}"/>
    <cellStyle name="Currency 13 2" xfId="78" xr:uid="{00000000-0005-0000-0000-000059030000}"/>
    <cellStyle name="Currency 13 2 2" xfId="1459" xr:uid="{00000000-0005-0000-0000-00005A030000}"/>
    <cellStyle name="Currency 13 2 2 2" xfId="1460" xr:uid="{00000000-0005-0000-0000-00005B030000}"/>
    <cellStyle name="Currency 13 2 3" xfId="1461" xr:uid="{00000000-0005-0000-0000-00005C030000}"/>
    <cellStyle name="Currency 13 2 4" xfId="1462" xr:uid="{00000000-0005-0000-0000-00005D030000}"/>
    <cellStyle name="Currency 13 3" xfId="79" xr:uid="{00000000-0005-0000-0000-00005E030000}"/>
    <cellStyle name="Currency 13 3 2" xfId="80" xr:uid="{00000000-0005-0000-0000-00005F030000}"/>
    <cellStyle name="Currency 13 3 2 2" xfId="25499" xr:uid="{00000000-0005-0000-0000-000060030000}"/>
    <cellStyle name="Currency 13 3 3" xfId="81" xr:uid="{00000000-0005-0000-0000-000061030000}"/>
    <cellStyle name="Currency 13 3 3 2" xfId="1463" xr:uid="{00000000-0005-0000-0000-000062030000}"/>
    <cellStyle name="Currency 13 3 4" xfId="1464" xr:uid="{00000000-0005-0000-0000-000063030000}"/>
    <cellStyle name="Currency 13 3 5" xfId="1465" xr:uid="{00000000-0005-0000-0000-000064030000}"/>
    <cellStyle name="Currency 13 4" xfId="82" xr:uid="{00000000-0005-0000-0000-000065030000}"/>
    <cellStyle name="Currency 13 4 2" xfId="83" xr:uid="{00000000-0005-0000-0000-000066030000}"/>
    <cellStyle name="Currency 13 4 3" xfId="84" xr:uid="{00000000-0005-0000-0000-000067030000}"/>
    <cellStyle name="Currency 13 5" xfId="1466" xr:uid="{00000000-0005-0000-0000-000068030000}"/>
    <cellStyle name="Currency 13 5 2" xfId="1467" xr:uid="{00000000-0005-0000-0000-000069030000}"/>
    <cellStyle name="Currency 13 6" xfId="1468" xr:uid="{00000000-0005-0000-0000-00006A030000}"/>
    <cellStyle name="Currency 13 6 2" xfId="1469" xr:uid="{00000000-0005-0000-0000-00006B030000}"/>
    <cellStyle name="Currency 14" xfId="85" xr:uid="{00000000-0005-0000-0000-00006C030000}"/>
    <cellStyle name="Currency 14 2" xfId="1470" xr:uid="{00000000-0005-0000-0000-00006D030000}"/>
    <cellStyle name="Currency 14 2 2" xfId="1471" xr:uid="{00000000-0005-0000-0000-00006E030000}"/>
    <cellStyle name="Currency 14 2 3" xfId="1472" xr:uid="{00000000-0005-0000-0000-00006F030000}"/>
    <cellStyle name="Currency 14 3" xfId="1473" xr:uid="{00000000-0005-0000-0000-000070030000}"/>
    <cellStyle name="Currency 14 3 2" xfId="1474" xr:uid="{00000000-0005-0000-0000-000071030000}"/>
    <cellStyle name="Currency 14 3 3" xfId="1475" xr:uid="{00000000-0005-0000-0000-000072030000}"/>
    <cellStyle name="Currency 14 4" xfId="1476" xr:uid="{00000000-0005-0000-0000-000073030000}"/>
    <cellStyle name="Currency 14 4 2" xfId="1477" xr:uid="{00000000-0005-0000-0000-000074030000}"/>
    <cellStyle name="Currency 14 4 3" xfId="1478" xr:uid="{00000000-0005-0000-0000-000075030000}"/>
    <cellStyle name="Currency 14 5" xfId="1479" xr:uid="{00000000-0005-0000-0000-000076030000}"/>
    <cellStyle name="Currency 14 6" xfId="1480" xr:uid="{00000000-0005-0000-0000-000077030000}"/>
    <cellStyle name="Currency 14 7" xfId="1481" xr:uid="{00000000-0005-0000-0000-000078030000}"/>
    <cellStyle name="Currency 15" xfId="86" xr:uid="{00000000-0005-0000-0000-000079030000}"/>
    <cellStyle name="Currency 15 2" xfId="87" xr:uid="{00000000-0005-0000-0000-00007A030000}"/>
    <cellStyle name="Currency 15 2 2" xfId="1482" xr:uid="{00000000-0005-0000-0000-00007B030000}"/>
    <cellStyle name="Currency 15 2 2 2" xfId="1483" xr:uid="{00000000-0005-0000-0000-00007C030000}"/>
    <cellStyle name="Currency 15 2 2 2 2" xfId="1484" xr:uid="{00000000-0005-0000-0000-00007D030000}"/>
    <cellStyle name="Currency 15 2 2 2 3" xfId="1485" xr:uid="{00000000-0005-0000-0000-00007E030000}"/>
    <cellStyle name="Currency 15 2 2 3" xfId="1486" xr:uid="{00000000-0005-0000-0000-00007F030000}"/>
    <cellStyle name="Currency 15 2 2 4" xfId="1487" xr:uid="{00000000-0005-0000-0000-000080030000}"/>
    <cellStyle name="Currency 15 2 3" xfId="1488" xr:uid="{00000000-0005-0000-0000-000081030000}"/>
    <cellStyle name="Currency 15 2 3 2" xfId="1489" xr:uid="{00000000-0005-0000-0000-000082030000}"/>
    <cellStyle name="Currency 15 2 3 3" xfId="1490" xr:uid="{00000000-0005-0000-0000-000083030000}"/>
    <cellStyle name="Currency 15 2 4" xfId="1491" xr:uid="{00000000-0005-0000-0000-000084030000}"/>
    <cellStyle name="Currency 15 2 4 2" xfId="1492" xr:uid="{00000000-0005-0000-0000-000085030000}"/>
    <cellStyle name="Currency 15 2 4 3" xfId="1493" xr:uid="{00000000-0005-0000-0000-000086030000}"/>
    <cellStyle name="Currency 15 2 4 4" xfId="25500" xr:uid="{00000000-0005-0000-0000-000087030000}"/>
    <cellStyle name="Currency 15 3" xfId="88" xr:uid="{00000000-0005-0000-0000-000088030000}"/>
    <cellStyle name="Currency 15 3 2" xfId="89" xr:uid="{00000000-0005-0000-0000-000089030000}"/>
    <cellStyle name="Currency 15 3 2 2" xfId="1494" xr:uid="{00000000-0005-0000-0000-00008A030000}"/>
    <cellStyle name="Currency 15 3 2 2 2" xfId="25502" xr:uid="{00000000-0005-0000-0000-00008B030000}"/>
    <cellStyle name="Currency 15 3 2 2 3" xfId="25619" xr:uid="{00000000-0005-0000-0000-00008C030000}"/>
    <cellStyle name="Currency 15 3 2 3" xfId="1495" xr:uid="{00000000-0005-0000-0000-00008D030000}"/>
    <cellStyle name="Currency 15 3 3" xfId="90" xr:uid="{00000000-0005-0000-0000-00008E030000}"/>
    <cellStyle name="Currency 15 3 3 2" xfId="1496" xr:uid="{00000000-0005-0000-0000-00008F030000}"/>
    <cellStyle name="Currency 15 3 3 2 2" xfId="1497" xr:uid="{00000000-0005-0000-0000-000090030000}"/>
    <cellStyle name="Currency 15 3 3 2 3" xfId="1498" xr:uid="{00000000-0005-0000-0000-000091030000}"/>
    <cellStyle name="Currency 15 3 3 3" xfId="1499" xr:uid="{00000000-0005-0000-0000-000092030000}"/>
    <cellStyle name="Currency 15 3 3 3 2" xfId="25503" xr:uid="{00000000-0005-0000-0000-000093030000}"/>
    <cellStyle name="Currency 15 3 3 3 3" xfId="25620" xr:uid="{00000000-0005-0000-0000-000094030000}"/>
    <cellStyle name="Currency 15 3 3 4" xfId="1500" xr:uid="{00000000-0005-0000-0000-000095030000}"/>
    <cellStyle name="Currency 15 3 4" xfId="1501" xr:uid="{00000000-0005-0000-0000-000096030000}"/>
    <cellStyle name="Currency 15 3 4 2" xfId="1502" xr:uid="{00000000-0005-0000-0000-000097030000}"/>
    <cellStyle name="Currency 15 3 4 3" xfId="1503" xr:uid="{00000000-0005-0000-0000-000098030000}"/>
    <cellStyle name="Currency 15 3 5" xfId="1504" xr:uid="{00000000-0005-0000-0000-000099030000}"/>
    <cellStyle name="Currency 15 3 5 2" xfId="25501" xr:uid="{00000000-0005-0000-0000-00009A030000}"/>
    <cellStyle name="Currency 15 3 5 3" xfId="25621" xr:uid="{00000000-0005-0000-0000-00009B030000}"/>
    <cellStyle name="Currency 15 3 6" xfId="1505" xr:uid="{00000000-0005-0000-0000-00009C030000}"/>
    <cellStyle name="Currency 15 3 7" xfId="1506" xr:uid="{00000000-0005-0000-0000-00009D030000}"/>
    <cellStyle name="Currency 15 3 8" xfId="1507" xr:uid="{00000000-0005-0000-0000-00009E030000}"/>
    <cellStyle name="Currency 15 4" xfId="91" xr:uid="{00000000-0005-0000-0000-00009F030000}"/>
    <cellStyle name="Currency 15 4 2" xfId="92" xr:uid="{00000000-0005-0000-0000-0000A0030000}"/>
    <cellStyle name="Currency 15 4 2 2" xfId="1508" xr:uid="{00000000-0005-0000-0000-0000A1030000}"/>
    <cellStyle name="Currency 15 4 2 2 2" xfId="25504" xr:uid="{00000000-0005-0000-0000-0000A2030000}"/>
    <cellStyle name="Currency 15 4 2 2 3" xfId="25622" xr:uid="{00000000-0005-0000-0000-0000A3030000}"/>
    <cellStyle name="Currency 15 4 2 3" xfId="1509" xr:uid="{00000000-0005-0000-0000-0000A4030000}"/>
    <cellStyle name="Currency 15 4 3" xfId="93" xr:uid="{00000000-0005-0000-0000-0000A5030000}"/>
    <cellStyle name="Currency 15 4 4" xfId="1510" xr:uid="{00000000-0005-0000-0000-0000A6030000}"/>
    <cellStyle name="Currency 15 5" xfId="1511" xr:uid="{00000000-0005-0000-0000-0000A7030000}"/>
    <cellStyle name="Currency 15 5 2" xfId="1512" xr:uid="{00000000-0005-0000-0000-0000A8030000}"/>
    <cellStyle name="Currency 15 5 3" xfId="1513" xr:uid="{00000000-0005-0000-0000-0000A9030000}"/>
    <cellStyle name="Currency 15 5 4" xfId="1514" xr:uid="{00000000-0005-0000-0000-0000AA030000}"/>
    <cellStyle name="Currency 15 6" xfId="1515" xr:uid="{00000000-0005-0000-0000-0000AB030000}"/>
    <cellStyle name="Currency 15 7" xfId="1516" xr:uid="{00000000-0005-0000-0000-0000AC030000}"/>
    <cellStyle name="Currency 15 8" xfId="1517" xr:uid="{00000000-0005-0000-0000-0000AD030000}"/>
    <cellStyle name="Currency 16" xfId="1518" xr:uid="{00000000-0005-0000-0000-0000AE030000}"/>
    <cellStyle name="Currency 2" xfId="94" xr:uid="{00000000-0005-0000-0000-0000AF030000}"/>
    <cellStyle name="Currency 2 10" xfId="95" xr:uid="{00000000-0005-0000-0000-0000B0030000}"/>
    <cellStyle name="Currency 2 10 10" xfId="1519" xr:uid="{00000000-0005-0000-0000-0000B1030000}"/>
    <cellStyle name="Currency 2 10 10 2" xfId="1520" xr:uid="{00000000-0005-0000-0000-0000B2030000}"/>
    <cellStyle name="Currency 2 10 10 2 2" xfId="1521" xr:uid="{00000000-0005-0000-0000-0000B3030000}"/>
    <cellStyle name="Currency 2 10 10 3" xfId="1522" xr:uid="{00000000-0005-0000-0000-0000B4030000}"/>
    <cellStyle name="Currency 2 10 11" xfId="1523" xr:uid="{00000000-0005-0000-0000-0000B5030000}"/>
    <cellStyle name="Currency 2 10 11 2" xfId="1524" xr:uid="{00000000-0005-0000-0000-0000B6030000}"/>
    <cellStyle name="Currency 2 10 12" xfId="1525" xr:uid="{00000000-0005-0000-0000-0000B7030000}"/>
    <cellStyle name="Currency 2 10 12 2" xfId="1526" xr:uid="{00000000-0005-0000-0000-0000B8030000}"/>
    <cellStyle name="Currency 2 10 13" xfId="1527" xr:uid="{00000000-0005-0000-0000-0000B9030000}"/>
    <cellStyle name="Currency 2 10 14" xfId="1528" xr:uid="{00000000-0005-0000-0000-0000BA030000}"/>
    <cellStyle name="Currency 2 10 15" xfId="1529" xr:uid="{00000000-0005-0000-0000-0000BB030000}"/>
    <cellStyle name="Currency 2 10 2" xfId="96" xr:uid="{00000000-0005-0000-0000-0000BC030000}"/>
    <cellStyle name="Currency 2 10 2 2" xfId="1530" xr:uid="{00000000-0005-0000-0000-0000BD030000}"/>
    <cellStyle name="Currency 2 10 2 2 2" xfId="1531" xr:uid="{00000000-0005-0000-0000-0000BE030000}"/>
    <cellStyle name="Currency 2 10 2 2 3" xfId="1532" xr:uid="{00000000-0005-0000-0000-0000BF030000}"/>
    <cellStyle name="Currency 2 10 2 2 3 2" xfId="1533" xr:uid="{00000000-0005-0000-0000-0000C0030000}"/>
    <cellStyle name="Currency 2 10 2 2 3 3" xfId="1534" xr:uid="{00000000-0005-0000-0000-0000C1030000}"/>
    <cellStyle name="Currency 2 10 2 2 4" xfId="1535" xr:uid="{00000000-0005-0000-0000-0000C2030000}"/>
    <cellStyle name="Currency 2 10 2 2 4 2" xfId="1536" xr:uid="{00000000-0005-0000-0000-0000C3030000}"/>
    <cellStyle name="Currency 2 10 2 2 4 2 2" xfId="1537" xr:uid="{00000000-0005-0000-0000-0000C4030000}"/>
    <cellStyle name="Currency 2 10 2 2 4 3" xfId="1538" xr:uid="{00000000-0005-0000-0000-0000C5030000}"/>
    <cellStyle name="Currency 2 10 2 2 5" xfId="1539" xr:uid="{00000000-0005-0000-0000-0000C6030000}"/>
    <cellStyle name="Currency 2 10 2 2 5 2" xfId="1540" xr:uid="{00000000-0005-0000-0000-0000C7030000}"/>
    <cellStyle name="Currency 2 10 2 2 5 2 2" xfId="1541" xr:uid="{00000000-0005-0000-0000-0000C8030000}"/>
    <cellStyle name="Currency 2 10 2 2 5 3" xfId="1542" xr:uid="{00000000-0005-0000-0000-0000C9030000}"/>
    <cellStyle name="Currency 2 10 2 2 6" xfId="1543" xr:uid="{00000000-0005-0000-0000-0000CA030000}"/>
    <cellStyle name="Currency 2 10 2 2 6 2" xfId="1544" xr:uid="{00000000-0005-0000-0000-0000CB030000}"/>
    <cellStyle name="Currency 2 10 2 2 6 2 2" xfId="1545" xr:uid="{00000000-0005-0000-0000-0000CC030000}"/>
    <cellStyle name="Currency 2 10 2 2 6 3" xfId="1546" xr:uid="{00000000-0005-0000-0000-0000CD030000}"/>
    <cellStyle name="Currency 2 10 2 2 7" xfId="1547" xr:uid="{00000000-0005-0000-0000-0000CE030000}"/>
    <cellStyle name="Currency 2 10 2 2 7 2" xfId="1548" xr:uid="{00000000-0005-0000-0000-0000CF030000}"/>
    <cellStyle name="Currency 2 10 2 2 8" xfId="1549" xr:uid="{00000000-0005-0000-0000-0000D0030000}"/>
    <cellStyle name="Currency 2 10 2 2 8 2" xfId="1550" xr:uid="{00000000-0005-0000-0000-0000D1030000}"/>
    <cellStyle name="Currency 2 10 2 2 9" xfId="1551" xr:uid="{00000000-0005-0000-0000-0000D2030000}"/>
    <cellStyle name="Currency 2 10 2 3" xfId="1552" xr:uid="{00000000-0005-0000-0000-0000D3030000}"/>
    <cellStyle name="Currency 2 10 2 3 2" xfId="1553" xr:uid="{00000000-0005-0000-0000-0000D4030000}"/>
    <cellStyle name="Currency 2 10 2 3 3" xfId="1554" xr:uid="{00000000-0005-0000-0000-0000D5030000}"/>
    <cellStyle name="Currency 2 10 2 3 3 2" xfId="1555" xr:uid="{00000000-0005-0000-0000-0000D6030000}"/>
    <cellStyle name="Currency 2 10 2 3 3 3" xfId="1556" xr:uid="{00000000-0005-0000-0000-0000D7030000}"/>
    <cellStyle name="Currency 2 10 2 3 4" xfId="1557" xr:uid="{00000000-0005-0000-0000-0000D8030000}"/>
    <cellStyle name="Currency 2 10 2 3 4 2" xfId="1558" xr:uid="{00000000-0005-0000-0000-0000D9030000}"/>
    <cellStyle name="Currency 2 10 2 3 4 2 2" xfId="1559" xr:uid="{00000000-0005-0000-0000-0000DA030000}"/>
    <cellStyle name="Currency 2 10 2 3 4 3" xfId="1560" xr:uid="{00000000-0005-0000-0000-0000DB030000}"/>
    <cellStyle name="Currency 2 10 2 3 5" xfId="1561" xr:uid="{00000000-0005-0000-0000-0000DC030000}"/>
    <cellStyle name="Currency 2 10 2 3 5 2" xfId="1562" xr:uid="{00000000-0005-0000-0000-0000DD030000}"/>
    <cellStyle name="Currency 2 10 2 3 5 2 2" xfId="1563" xr:uid="{00000000-0005-0000-0000-0000DE030000}"/>
    <cellStyle name="Currency 2 10 2 3 5 3" xfId="1564" xr:uid="{00000000-0005-0000-0000-0000DF030000}"/>
    <cellStyle name="Currency 2 10 2 3 6" xfId="1565" xr:uid="{00000000-0005-0000-0000-0000E0030000}"/>
    <cellStyle name="Currency 2 10 2 3 6 2" xfId="1566" xr:uid="{00000000-0005-0000-0000-0000E1030000}"/>
    <cellStyle name="Currency 2 10 2 3 6 2 2" xfId="1567" xr:uid="{00000000-0005-0000-0000-0000E2030000}"/>
    <cellStyle name="Currency 2 10 2 3 6 3" xfId="1568" xr:uid="{00000000-0005-0000-0000-0000E3030000}"/>
    <cellStyle name="Currency 2 10 2 3 7" xfId="1569" xr:uid="{00000000-0005-0000-0000-0000E4030000}"/>
    <cellStyle name="Currency 2 10 2 3 7 2" xfId="1570" xr:uid="{00000000-0005-0000-0000-0000E5030000}"/>
    <cellStyle name="Currency 2 10 2 3 8" xfId="1571" xr:uid="{00000000-0005-0000-0000-0000E6030000}"/>
    <cellStyle name="Currency 2 10 2 3 8 2" xfId="1572" xr:uid="{00000000-0005-0000-0000-0000E7030000}"/>
    <cellStyle name="Currency 2 10 2 3 9" xfId="1573" xr:uid="{00000000-0005-0000-0000-0000E8030000}"/>
    <cellStyle name="Currency 2 10 2 4" xfId="1574" xr:uid="{00000000-0005-0000-0000-0000E9030000}"/>
    <cellStyle name="Currency 2 10 2 4 2" xfId="1575" xr:uid="{00000000-0005-0000-0000-0000EA030000}"/>
    <cellStyle name="Currency 2 10 2 4 3" xfId="1576" xr:uid="{00000000-0005-0000-0000-0000EB030000}"/>
    <cellStyle name="Currency 2 10 2 4 3 2" xfId="1577" xr:uid="{00000000-0005-0000-0000-0000EC030000}"/>
    <cellStyle name="Currency 2 10 2 4 3 2 2" xfId="1578" xr:uid="{00000000-0005-0000-0000-0000ED030000}"/>
    <cellStyle name="Currency 2 10 2 4 3 3" xfId="1579" xr:uid="{00000000-0005-0000-0000-0000EE030000}"/>
    <cellStyle name="Currency 2 10 2 4 4" xfId="1580" xr:uid="{00000000-0005-0000-0000-0000EF030000}"/>
    <cellStyle name="Currency 2 10 2 4 4 2" xfId="1581" xr:uid="{00000000-0005-0000-0000-0000F0030000}"/>
    <cellStyle name="Currency 2 10 2 4 4 2 2" xfId="1582" xr:uid="{00000000-0005-0000-0000-0000F1030000}"/>
    <cellStyle name="Currency 2 10 2 4 4 3" xfId="1583" xr:uid="{00000000-0005-0000-0000-0000F2030000}"/>
    <cellStyle name="Currency 2 10 2 4 5" xfId="1584" xr:uid="{00000000-0005-0000-0000-0000F3030000}"/>
    <cellStyle name="Currency 2 10 2 4 5 2" xfId="1585" xr:uid="{00000000-0005-0000-0000-0000F4030000}"/>
    <cellStyle name="Currency 2 10 2 4 5 2 2" xfId="1586" xr:uid="{00000000-0005-0000-0000-0000F5030000}"/>
    <cellStyle name="Currency 2 10 2 4 5 3" xfId="1587" xr:uid="{00000000-0005-0000-0000-0000F6030000}"/>
    <cellStyle name="Currency 2 10 2 4 6" xfId="1588" xr:uid="{00000000-0005-0000-0000-0000F7030000}"/>
    <cellStyle name="Currency 2 10 2 4 6 2" xfId="1589" xr:uid="{00000000-0005-0000-0000-0000F8030000}"/>
    <cellStyle name="Currency 2 10 2 4 7" xfId="1590" xr:uid="{00000000-0005-0000-0000-0000F9030000}"/>
    <cellStyle name="Currency 2 10 2 4 7 2" xfId="1591" xr:uid="{00000000-0005-0000-0000-0000FA030000}"/>
    <cellStyle name="Currency 2 10 2 4 8" xfId="1592" xr:uid="{00000000-0005-0000-0000-0000FB030000}"/>
    <cellStyle name="Currency 2 10 2 4 9" xfId="1593" xr:uid="{00000000-0005-0000-0000-0000FC030000}"/>
    <cellStyle name="Currency 2 10 2 5" xfId="1594" xr:uid="{00000000-0005-0000-0000-0000FD030000}"/>
    <cellStyle name="Currency 2 10 2 5 2" xfId="1595" xr:uid="{00000000-0005-0000-0000-0000FE030000}"/>
    <cellStyle name="Currency 2 10 2 5 3" xfId="1596" xr:uid="{00000000-0005-0000-0000-0000FF030000}"/>
    <cellStyle name="Currency 2 10 2 6" xfId="1597" xr:uid="{00000000-0005-0000-0000-000000040000}"/>
    <cellStyle name="Currency 2 10 2 6 2" xfId="1598" xr:uid="{00000000-0005-0000-0000-000001040000}"/>
    <cellStyle name="Currency 2 10 2 6 2 2" xfId="1599" xr:uid="{00000000-0005-0000-0000-000002040000}"/>
    <cellStyle name="Currency 2 10 2 6 2 2 2" xfId="1600" xr:uid="{00000000-0005-0000-0000-000003040000}"/>
    <cellStyle name="Currency 2 10 2 6 2 3" xfId="1601" xr:uid="{00000000-0005-0000-0000-000004040000}"/>
    <cellStyle name="Currency 2 10 2 6 3" xfId="1602" xr:uid="{00000000-0005-0000-0000-000005040000}"/>
    <cellStyle name="Currency 2 10 2 6 3 2" xfId="1603" xr:uid="{00000000-0005-0000-0000-000006040000}"/>
    <cellStyle name="Currency 2 10 2 6 3 2 2" xfId="1604" xr:uid="{00000000-0005-0000-0000-000007040000}"/>
    <cellStyle name="Currency 2 10 2 6 3 3" xfId="1605" xr:uid="{00000000-0005-0000-0000-000008040000}"/>
    <cellStyle name="Currency 2 10 2 6 4" xfId="1606" xr:uid="{00000000-0005-0000-0000-000009040000}"/>
    <cellStyle name="Currency 2 10 2 6 4 2" xfId="1607" xr:uid="{00000000-0005-0000-0000-00000A040000}"/>
    <cellStyle name="Currency 2 10 2 6 4 2 2" xfId="1608" xr:uid="{00000000-0005-0000-0000-00000B040000}"/>
    <cellStyle name="Currency 2 10 2 6 4 3" xfId="1609" xr:uid="{00000000-0005-0000-0000-00000C040000}"/>
    <cellStyle name="Currency 2 10 2 6 5" xfId="1610" xr:uid="{00000000-0005-0000-0000-00000D040000}"/>
    <cellStyle name="Currency 2 10 2 6 5 2" xfId="1611" xr:uid="{00000000-0005-0000-0000-00000E040000}"/>
    <cellStyle name="Currency 2 10 2 6 6" xfId="1612" xr:uid="{00000000-0005-0000-0000-00000F040000}"/>
    <cellStyle name="Currency 2 10 2 6 6 2" xfId="1613" xr:uid="{00000000-0005-0000-0000-000010040000}"/>
    <cellStyle name="Currency 2 10 2 6 7" xfId="1614" xr:uid="{00000000-0005-0000-0000-000011040000}"/>
    <cellStyle name="Currency 2 10 2 7" xfId="1615" xr:uid="{00000000-0005-0000-0000-000012040000}"/>
    <cellStyle name="Currency 2 10 2 7 2" xfId="1616" xr:uid="{00000000-0005-0000-0000-000013040000}"/>
    <cellStyle name="Currency 2 10 2 7 2 2" xfId="1617" xr:uid="{00000000-0005-0000-0000-000014040000}"/>
    <cellStyle name="Currency 2 10 2 7 3" xfId="1618" xr:uid="{00000000-0005-0000-0000-000015040000}"/>
    <cellStyle name="Currency 2 10 2 8" xfId="1619" xr:uid="{00000000-0005-0000-0000-000016040000}"/>
    <cellStyle name="Currency 2 10 2 8 2" xfId="1620" xr:uid="{00000000-0005-0000-0000-000017040000}"/>
    <cellStyle name="Currency 2 10 2 8 2 2" xfId="1621" xr:uid="{00000000-0005-0000-0000-000018040000}"/>
    <cellStyle name="Currency 2 10 2 8 3" xfId="1622" xr:uid="{00000000-0005-0000-0000-000019040000}"/>
    <cellStyle name="Currency 2 10 3" xfId="97" xr:uid="{00000000-0005-0000-0000-00001A040000}"/>
    <cellStyle name="Currency 2 10 3 10" xfId="1623" xr:uid="{00000000-0005-0000-0000-00001B040000}"/>
    <cellStyle name="Currency 2 10 3 2" xfId="98" xr:uid="{00000000-0005-0000-0000-00001C040000}"/>
    <cellStyle name="Currency 2 10 3 2 2" xfId="1624" xr:uid="{00000000-0005-0000-0000-00001D040000}"/>
    <cellStyle name="Currency 2 10 3 2 3" xfId="1625" xr:uid="{00000000-0005-0000-0000-00001E040000}"/>
    <cellStyle name="Currency 2 10 3 2 3 2" xfId="1626" xr:uid="{00000000-0005-0000-0000-00001F040000}"/>
    <cellStyle name="Currency 2 10 3 2 3 3" xfId="1627" xr:uid="{00000000-0005-0000-0000-000020040000}"/>
    <cellStyle name="Currency 2 10 3 2 4" xfId="1628" xr:uid="{00000000-0005-0000-0000-000021040000}"/>
    <cellStyle name="Currency 2 10 3 2 4 2" xfId="1629" xr:uid="{00000000-0005-0000-0000-000022040000}"/>
    <cellStyle name="Currency 2 10 3 2 4 2 2" xfId="1630" xr:uid="{00000000-0005-0000-0000-000023040000}"/>
    <cellStyle name="Currency 2 10 3 2 4 3" xfId="1631" xr:uid="{00000000-0005-0000-0000-000024040000}"/>
    <cellStyle name="Currency 2 10 3 2 5" xfId="1632" xr:uid="{00000000-0005-0000-0000-000025040000}"/>
    <cellStyle name="Currency 2 10 3 2 5 2" xfId="1633" xr:uid="{00000000-0005-0000-0000-000026040000}"/>
    <cellStyle name="Currency 2 10 3 2 5 2 2" xfId="1634" xr:uid="{00000000-0005-0000-0000-000027040000}"/>
    <cellStyle name="Currency 2 10 3 2 5 3" xfId="1635" xr:uid="{00000000-0005-0000-0000-000028040000}"/>
    <cellStyle name="Currency 2 10 3 2 6" xfId="1636" xr:uid="{00000000-0005-0000-0000-000029040000}"/>
    <cellStyle name="Currency 2 10 3 2 6 2" xfId="1637" xr:uid="{00000000-0005-0000-0000-00002A040000}"/>
    <cellStyle name="Currency 2 10 3 2 6 2 2" xfId="1638" xr:uid="{00000000-0005-0000-0000-00002B040000}"/>
    <cellStyle name="Currency 2 10 3 2 6 3" xfId="1639" xr:uid="{00000000-0005-0000-0000-00002C040000}"/>
    <cellStyle name="Currency 2 10 3 2 7" xfId="1640" xr:uid="{00000000-0005-0000-0000-00002D040000}"/>
    <cellStyle name="Currency 2 10 3 2 7 2" xfId="1641" xr:uid="{00000000-0005-0000-0000-00002E040000}"/>
    <cellStyle name="Currency 2 10 3 2 8" xfId="1642" xr:uid="{00000000-0005-0000-0000-00002F040000}"/>
    <cellStyle name="Currency 2 10 3 2 8 2" xfId="1643" xr:uid="{00000000-0005-0000-0000-000030040000}"/>
    <cellStyle name="Currency 2 10 3 2 9" xfId="1644" xr:uid="{00000000-0005-0000-0000-000031040000}"/>
    <cellStyle name="Currency 2 10 3 3" xfId="99" xr:uid="{00000000-0005-0000-0000-000032040000}"/>
    <cellStyle name="Currency 2 10 3 4" xfId="1645" xr:uid="{00000000-0005-0000-0000-000033040000}"/>
    <cellStyle name="Currency 2 10 3 4 2" xfId="1646" xr:uid="{00000000-0005-0000-0000-000034040000}"/>
    <cellStyle name="Currency 2 10 3 4 3" xfId="1647" xr:uid="{00000000-0005-0000-0000-000035040000}"/>
    <cellStyle name="Currency 2 10 3 5" xfId="1648" xr:uid="{00000000-0005-0000-0000-000036040000}"/>
    <cellStyle name="Currency 2 10 3 5 2" xfId="1649" xr:uid="{00000000-0005-0000-0000-000037040000}"/>
    <cellStyle name="Currency 2 10 3 5 2 2" xfId="1650" xr:uid="{00000000-0005-0000-0000-000038040000}"/>
    <cellStyle name="Currency 2 10 3 5 3" xfId="1651" xr:uid="{00000000-0005-0000-0000-000039040000}"/>
    <cellStyle name="Currency 2 10 3 6" xfId="1652" xr:uid="{00000000-0005-0000-0000-00003A040000}"/>
    <cellStyle name="Currency 2 10 3 6 2" xfId="1653" xr:uid="{00000000-0005-0000-0000-00003B040000}"/>
    <cellStyle name="Currency 2 10 3 6 2 2" xfId="1654" xr:uid="{00000000-0005-0000-0000-00003C040000}"/>
    <cellStyle name="Currency 2 10 3 6 3" xfId="1655" xr:uid="{00000000-0005-0000-0000-00003D040000}"/>
    <cellStyle name="Currency 2 10 3 7" xfId="1656" xr:uid="{00000000-0005-0000-0000-00003E040000}"/>
    <cellStyle name="Currency 2 10 3 7 2" xfId="1657" xr:uid="{00000000-0005-0000-0000-00003F040000}"/>
    <cellStyle name="Currency 2 10 3 7 2 2" xfId="1658" xr:uid="{00000000-0005-0000-0000-000040040000}"/>
    <cellStyle name="Currency 2 10 3 7 3" xfId="1659" xr:uid="{00000000-0005-0000-0000-000041040000}"/>
    <cellStyle name="Currency 2 10 3 8" xfId="1660" xr:uid="{00000000-0005-0000-0000-000042040000}"/>
    <cellStyle name="Currency 2 10 3 8 2" xfId="1661" xr:uid="{00000000-0005-0000-0000-000043040000}"/>
    <cellStyle name="Currency 2 10 3 9" xfId="1662" xr:uid="{00000000-0005-0000-0000-000044040000}"/>
    <cellStyle name="Currency 2 10 3 9 2" xfId="1663" xr:uid="{00000000-0005-0000-0000-000045040000}"/>
    <cellStyle name="Currency 2 10 4" xfId="100" xr:uid="{00000000-0005-0000-0000-000046040000}"/>
    <cellStyle name="Currency 2 10 4 2" xfId="101" xr:uid="{00000000-0005-0000-0000-000047040000}"/>
    <cellStyle name="Currency 2 10 4 2 10" xfId="1664" xr:uid="{00000000-0005-0000-0000-000048040000}"/>
    <cellStyle name="Currency 2 10 4 2 2" xfId="1665" xr:uid="{00000000-0005-0000-0000-000049040000}"/>
    <cellStyle name="Currency 2 10 4 2 3" xfId="1666" xr:uid="{00000000-0005-0000-0000-00004A040000}"/>
    <cellStyle name="Currency 2 10 4 2 4" xfId="1667" xr:uid="{00000000-0005-0000-0000-00004B040000}"/>
    <cellStyle name="Currency 2 10 4 2 4 2" xfId="1668" xr:uid="{00000000-0005-0000-0000-00004C040000}"/>
    <cellStyle name="Currency 2 10 4 2 4 2 2" xfId="1669" xr:uid="{00000000-0005-0000-0000-00004D040000}"/>
    <cellStyle name="Currency 2 10 4 2 4 3" xfId="1670" xr:uid="{00000000-0005-0000-0000-00004E040000}"/>
    <cellStyle name="Currency 2 10 4 2 5" xfId="1671" xr:uid="{00000000-0005-0000-0000-00004F040000}"/>
    <cellStyle name="Currency 2 10 4 2 5 2" xfId="1672" xr:uid="{00000000-0005-0000-0000-000050040000}"/>
    <cellStyle name="Currency 2 10 4 2 5 2 2" xfId="1673" xr:uid="{00000000-0005-0000-0000-000051040000}"/>
    <cellStyle name="Currency 2 10 4 2 5 3" xfId="1674" xr:uid="{00000000-0005-0000-0000-000052040000}"/>
    <cellStyle name="Currency 2 10 4 2 6" xfId="1675" xr:uid="{00000000-0005-0000-0000-000053040000}"/>
    <cellStyle name="Currency 2 10 4 2 6 2" xfId="1676" xr:uid="{00000000-0005-0000-0000-000054040000}"/>
    <cellStyle name="Currency 2 10 4 2 6 2 2" xfId="1677" xr:uid="{00000000-0005-0000-0000-000055040000}"/>
    <cellStyle name="Currency 2 10 4 2 6 3" xfId="1678" xr:uid="{00000000-0005-0000-0000-000056040000}"/>
    <cellStyle name="Currency 2 10 4 2 7" xfId="1679" xr:uid="{00000000-0005-0000-0000-000057040000}"/>
    <cellStyle name="Currency 2 10 4 2 7 2" xfId="1680" xr:uid="{00000000-0005-0000-0000-000058040000}"/>
    <cellStyle name="Currency 2 10 4 2 8" xfId="1681" xr:uid="{00000000-0005-0000-0000-000059040000}"/>
    <cellStyle name="Currency 2 10 4 2 8 2" xfId="1682" xr:uid="{00000000-0005-0000-0000-00005A040000}"/>
    <cellStyle name="Currency 2 10 4 2 9" xfId="1683" xr:uid="{00000000-0005-0000-0000-00005B040000}"/>
    <cellStyle name="Currency 2 10 4 3" xfId="102" xr:uid="{00000000-0005-0000-0000-00005C040000}"/>
    <cellStyle name="Currency 2 10 4 4" xfId="1684" xr:uid="{00000000-0005-0000-0000-00005D040000}"/>
    <cellStyle name="Currency 2 10 4 4 2" xfId="1685" xr:uid="{00000000-0005-0000-0000-00005E040000}"/>
    <cellStyle name="Currency 2 10 4 4 2 2" xfId="1686" xr:uid="{00000000-0005-0000-0000-00005F040000}"/>
    <cellStyle name="Currency 2 10 4 4 3" xfId="1687" xr:uid="{00000000-0005-0000-0000-000060040000}"/>
    <cellStyle name="Currency 2 10 4 5" xfId="1688" xr:uid="{00000000-0005-0000-0000-000061040000}"/>
    <cellStyle name="Currency 2 10 4 5 2" xfId="1689" xr:uid="{00000000-0005-0000-0000-000062040000}"/>
    <cellStyle name="Currency 2 10 4 5 2 2" xfId="1690" xr:uid="{00000000-0005-0000-0000-000063040000}"/>
    <cellStyle name="Currency 2 10 4 5 3" xfId="1691" xr:uid="{00000000-0005-0000-0000-000064040000}"/>
    <cellStyle name="Currency 2 10 5" xfId="1692" xr:uid="{00000000-0005-0000-0000-000065040000}"/>
    <cellStyle name="Currency 2 10 5 2" xfId="1693" xr:uid="{00000000-0005-0000-0000-000066040000}"/>
    <cellStyle name="Currency 2 10 5 3" xfId="1694" xr:uid="{00000000-0005-0000-0000-000067040000}"/>
    <cellStyle name="Currency 2 10 5 3 2" xfId="1695" xr:uid="{00000000-0005-0000-0000-000068040000}"/>
    <cellStyle name="Currency 2 10 5 3 3" xfId="1696" xr:uid="{00000000-0005-0000-0000-000069040000}"/>
    <cellStyle name="Currency 2 10 5 4" xfId="1697" xr:uid="{00000000-0005-0000-0000-00006A040000}"/>
    <cellStyle name="Currency 2 10 5 4 2" xfId="1698" xr:uid="{00000000-0005-0000-0000-00006B040000}"/>
    <cellStyle name="Currency 2 10 5 4 2 2" xfId="1699" xr:uid="{00000000-0005-0000-0000-00006C040000}"/>
    <cellStyle name="Currency 2 10 5 4 3" xfId="1700" xr:uid="{00000000-0005-0000-0000-00006D040000}"/>
    <cellStyle name="Currency 2 10 5 5" xfId="1701" xr:uid="{00000000-0005-0000-0000-00006E040000}"/>
    <cellStyle name="Currency 2 10 5 5 2" xfId="1702" xr:uid="{00000000-0005-0000-0000-00006F040000}"/>
    <cellStyle name="Currency 2 10 5 5 2 2" xfId="1703" xr:uid="{00000000-0005-0000-0000-000070040000}"/>
    <cellStyle name="Currency 2 10 5 5 3" xfId="1704" xr:uid="{00000000-0005-0000-0000-000071040000}"/>
    <cellStyle name="Currency 2 10 5 6" xfId="1705" xr:uid="{00000000-0005-0000-0000-000072040000}"/>
    <cellStyle name="Currency 2 10 5 6 2" xfId="1706" xr:uid="{00000000-0005-0000-0000-000073040000}"/>
    <cellStyle name="Currency 2 10 5 6 2 2" xfId="1707" xr:uid="{00000000-0005-0000-0000-000074040000}"/>
    <cellStyle name="Currency 2 10 5 6 3" xfId="1708" xr:uid="{00000000-0005-0000-0000-000075040000}"/>
    <cellStyle name="Currency 2 10 5 7" xfId="1709" xr:uid="{00000000-0005-0000-0000-000076040000}"/>
    <cellStyle name="Currency 2 10 5 7 2" xfId="1710" xr:uid="{00000000-0005-0000-0000-000077040000}"/>
    <cellStyle name="Currency 2 10 5 8" xfId="1711" xr:uid="{00000000-0005-0000-0000-000078040000}"/>
    <cellStyle name="Currency 2 10 5 8 2" xfId="1712" xr:uid="{00000000-0005-0000-0000-000079040000}"/>
    <cellStyle name="Currency 2 10 5 9" xfId="1713" xr:uid="{00000000-0005-0000-0000-00007A040000}"/>
    <cellStyle name="Currency 2 10 6" xfId="1714" xr:uid="{00000000-0005-0000-0000-00007B040000}"/>
    <cellStyle name="Currency 2 10 6 2" xfId="1715" xr:uid="{00000000-0005-0000-0000-00007C040000}"/>
    <cellStyle name="Currency 2 10 6 3" xfId="1716" xr:uid="{00000000-0005-0000-0000-00007D040000}"/>
    <cellStyle name="Currency 2 10 7" xfId="1717" xr:uid="{00000000-0005-0000-0000-00007E040000}"/>
    <cellStyle name="Currency 2 10 8" xfId="1718" xr:uid="{00000000-0005-0000-0000-00007F040000}"/>
    <cellStyle name="Currency 2 10 8 2" xfId="1719" xr:uid="{00000000-0005-0000-0000-000080040000}"/>
    <cellStyle name="Currency 2 10 8 2 2" xfId="1720" xr:uid="{00000000-0005-0000-0000-000081040000}"/>
    <cellStyle name="Currency 2 10 8 3" xfId="1721" xr:uid="{00000000-0005-0000-0000-000082040000}"/>
    <cellStyle name="Currency 2 10 8 4" xfId="1722" xr:uid="{00000000-0005-0000-0000-000083040000}"/>
    <cellStyle name="Currency 2 10 9" xfId="1723" xr:uid="{00000000-0005-0000-0000-000084040000}"/>
    <cellStyle name="Currency 2 10 9 2" xfId="1724" xr:uid="{00000000-0005-0000-0000-000085040000}"/>
    <cellStyle name="Currency 2 10 9 2 2" xfId="1725" xr:uid="{00000000-0005-0000-0000-000086040000}"/>
    <cellStyle name="Currency 2 10 9 3" xfId="1726" xr:uid="{00000000-0005-0000-0000-000087040000}"/>
    <cellStyle name="Currency 2 11" xfId="103" xr:uid="{00000000-0005-0000-0000-000088040000}"/>
    <cellStyle name="Currency 2 11 2" xfId="1727" xr:uid="{00000000-0005-0000-0000-000089040000}"/>
    <cellStyle name="Currency 2 11 2 2" xfId="1728" xr:uid="{00000000-0005-0000-0000-00008A040000}"/>
    <cellStyle name="Currency 2 11 2 3" xfId="1729" xr:uid="{00000000-0005-0000-0000-00008B040000}"/>
    <cellStyle name="Currency 2 11 2 3 2" xfId="1730" xr:uid="{00000000-0005-0000-0000-00008C040000}"/>
    <cellStyle name="Currency 2 11 2 3 3" xfId="1731" xr:uid="{00000000-0005-0000-0000-00008D040000}"/>
    <cellStyle name="Currency 2 11 2 4" xfId="1732" xr:uid="{00000000-0005-0000-0000-00008E040000}"/>
    <cellStyle name="Currency 2 11 2 4 2" xfId="1733" xr:uid="{00000000-0005-0000-0000-00008F040000}"/>
    <cellStyle name="Currency 2 11 2 4 2 2" xfId="1734" xr:uid="{00000000-0005-0000-0000-000090040000}"/>
    <cellStyle name="Currency 2 11 2 4 3" xfId="1735" xr:uid="{00000000-0005-0000-0000-000091040000}"/>
    <cellStyle name="Currency 2 11 2 5" xfId="1736" xr:uid="{00000000-0005-0000-0000-000092040000}"/>
    <cellStyle name="Currency 2 11 2 5 2" xfId="1737" xr:uid="{00000000-0005-0000-0000-000093040000}"/>
    <cellStyle name="Currency 2 11 2 5 2 2" xfId="1738" xr:uid="{00000000-0005-0000-0000-000094040000}"/>
    <cellStyle name="Currency 2 11 2 5 3" xfId="1739" xr:uid="{00000000-0005-0000-0000-000095040000}"/>
    <cellStyle name="Currency 2 11 2 6" xfId="1740" xr:uid="{00000000-0005-0000-0000-000096040000}"/>
    <cellStyle name="Currency 2 11 2 6 2" xfId="1741" xr:uid="{00000000-0005-0000-0000-000097040000}"/>
    <cellStyle name="Currency 2 11 2 6 2 2" xfId="1742" xr:uid="{00000000-0005-0000-0000-000098040000}"/>
    <cellStyle name="Currency 2 11 2 6 3" xfId="1743" xr:uid="{00000000-0005-0000-0000-000099040000}"/>
    <cellStyle name="Currency 2 11 2 7" xfId="1744" xr:uid="{00000000-0005-0000-0000-00009A040000}"/>
    <cellStyle name="Currency 2 11 2 7 2" xfId="1745" xr:uid="{00000000-0005-0000-0000-00009B040000}"/>
    <cellStyle name="Currency 2 11 2 8" xfId="1746" xr:uid="{00000000-0005-0000-0000-00009C040000}"/>
    <cellStyle name="Currency 2 11 2 8 2" xfId="1747" xr:uid="{00000000-0005-0000-0000-00009D040000}"/>
    <cellStyle name="Currency 2 11 2 9" xfId="1748" xr:uid="{00000000-0005-0000-0000-00009E040000}"/>
    <cellStyle name="Currency 2 11 3" xfId="1749" xr:uid="{00000000-0005-0000-0000-00009F040000}"/>
    <cellStyle name="Currency 2 11 3 2" xfId="1750" xr:uid="{00000000-0005-0000-0000-0000A0040000}"/>
    <cellStyle name="Currency 2 11 3 3" xfId="1751" xr:uid="{00000000-0005-0000-0000-0000A1040000}"/>
    <cellStyle name="Currency 2 11 3 3 2" xfId="1752" xr:uid="{00000000-0005-0000-0000-0000A2040000}"/>
    <cellStyle name="Currency 2 11 3 3 3" xfId="1753" xr:uid="{00000000-0005-0000-0000-0000A3040000}"/>
    <cellStyle name="Currency 2 11 3 4" xfId="1754" xr:uid="{00000000-0005-0000-0000-0000A4040000}"/>
    <cellStyle name="Currency 2 11 3 4 2" xfId="1755" xr:uid="{00000000-0005-0000-0000-0000A5040000}"/>
    <cellStyle name="Currency 2 11 3 4 2 2" xfId="1756" xr:uid="{00000000-0005-0000-0000-0000A6040000}"/>
    <cellStyle name="Currency 2 11 3 4 3" xfId="1757" xr:uid="{00000000-0005-0000-0000-0000A7040000}"/>
    <cellStyle name="Currency 2 11 3 5" xfId="1758" xr:uid="{00000000-0005-0000-0000-0000A8040000}"/>
    <cellStyle name="Currency 2 11 3 5 2" xfId="1759" xr:uid="{00000000-0005-0000-0000-0000A9040000}"/>
    <cellStyle name="Currency 2 11 3 5 2 2" xfId="1760" xr:uid="{00000000-0005-0000-0000-0000AA040000}"/>
    <cellStyle name="Currency 2 11 3 5 3" xfId="1761" xr:uid="{00000000-0005-0000-0000-0000AB040000}"/>
    <cellStyle name="Currency 2 11 3 6" xfId="1762" xr:uid="{00000000-0005-0000-0000-0000AC040000}"/>
    <cellStyle name="Currency 2 11 3 6 2" xfId="1763" xr:uid="{00000000-0005-0000-0000-0000AD040000}"/>
    <cellStyle name="Currency 2 11 3 6 2 2" xfId="1764" xr:uid="{00000000-0005-0000-0000-0000AE040000}"/>
    <cellStyle name="Currency 2 11 3 6 3" xfId="1765" xr:uid="{00000000-0005-0000-0000-0000AF040000}"/>
    <cellStyle name="Currency 2 11 3 7" xfId="1766" xr:uid="{00000000-0005-0000-0000-0000B0040000}"/>
    <cellStyle name="Currency 2 11 3 7 2" xfId="1767" xr:uid="{00000000-0005-0000-0000-0000B1040000}"/>
    <cellStyle name="Currency 2 11 3 8" xfId="1768" xr:uid="{00000000-0005-0000-0000-0000B2040000}"/>
    <cellStyle name="Currency 2 11 3 8 2" xfId="1769" xr:uid="{00000000-0005-0000-0000-0000B3040000}"/>
    <cellStyle name="Currency 2 11 3 9" xfId="1770" xr:uid="{00000000-0005-0000-0000-0000B4040000}"/>
    <cellStyle name="Currency 2 11 4" xfId="1771" xr:uid="{00000000-0005-0000-0000-0000B5040000}"/>
    <cellStyle name="Currency 2 11 4 2" xfId="1772" xr:uid="{00000000-0005-0000-0000-0000B6040000}"/>
    <cellStyle name="Currency 2 11 4 3" xfId="1773" xr:uid="{00000000-0005-0000-0000-0000B7040000}"/>
    <cellStyle name="Currency 2 11 4 3 2" xfId="1774" xr:uid="{00000000-0005-0000-0000-0000B8040000}"/>
    <cellStyle name="Currency 2 11 4 3 2 2" xfId="1775" xr:uid="{00000000-0005-0000-0000-0000B9040000}"/>
    <cellStyle name="Currency 2 11 4 3 3" xfId="1776" xr:uid="{00000000-0005-0000-0000-0000BA040000}"/>
    <cellStyle name="Currency 2 11 4 4" xfId="1777" xr:uid="{00000000-0005-0000-0000-0000BB040000}"/>
    <cellStyle name="Currency 2 11 4 4 2" xfId="1778" xr:uid="{00000000-0005-0000-0000-0000BC040000}"/>
    <cellStyle name="Currency 2 11 4 4 2 2" xfId="1779" xr:uid="{00000000-0005-0000-0000-0000BD040000}"/>
    <cellStyle name="Currency 2 11 4 4 3" xfId="1780" xr:uid="{00000000-0005-0000-0000-0000BE040000}"/>
    <cellStyle name="Currency 2 11 4 5" xfId="1781" xr:uid="{00000000-0005-0000-0000-0000BF040000}"/>
    <cellStyle name="Currency 2 11 4 5 2" xfId="1782" xr:uid="{00000000-0005-0000-0000-0000C0040000}"/>
    <cellStyle name="Currency 2 11 4 5 2 2" xfId="1783" xr:uid="{00000000-0005-0000-0000-0000C1040000}"/>
    <cellStyle name="Currency 2 11 4 5 3" xfId="1784" xr:uid="{00000000-0005-0000-0000-0000C2040000}"/>
    <cellStyle name="Currency 2 11 4 6" xfId="1785" xr:uid="{00000000-0005-0000-0000-0000C3040000}"/>
    <cellStyle name="Currency 2 11 4 6 2" xfId="1786" xr:uid="{00000000-0005-0000-0000-0000C4040000}"/>
    <cellStyle name="Currency 2 11 4 7" xfId="1787" xr:uid="{00000000-0005-0000-0000-0000C5040000}"/>
    <cellStyle name="Currency 2 11 4 7 2" xfId="1788" xr:uid="{00000000-0005-0000-0000-0000C6040000}"/>
    <cellStyle name="Currency 2 11 4 8" xfId="1789" xr:uid="{00000000-0005-0000-0000-0000C7040000}"/>
    <cellStyle name="Currency 2 11 4 9" xfId="1790" xr:uid="{00000000-0005-0000-0000-0000C8040000}"/>
    <cellStyle name="Currency 2 11 5" xfId="1791" xr:uid="{00000000-0005-0000-0000-0000C9040000}"/>
    <cellStyle name="Currency 2 11 5 2" xfId="1792" xr:uid="{00000000-0005-0000-0000-0000CA040000}"/>
    <cellStyle name="Currency 2 11 5 3" xfId="1793" xr:uid="{00000000-0005-0000-0000-0000CB040000}"/>
    <cellStyle name="Currency 2 11 6" xfId="1794" xr:uid="{00000000-0005-0000-0000-0000CC040000}"/>
    <cellStyle name="Currency 2 11 6 2" xfId="1795" xr:uid="{00000000-0005-0000-0000-0000CD040000}"/>
    <cellStyle name="Currency 2 11 6 2 2" xfId="1796" xr:uid="{00000000-0005-0000-0000-0000CE040000}"/>
    <cellStyle name="Currency 2 11 6 2 2 2" xfId="1797" xr:uid="{00000000-0005-0000-0000-0000CF040000}"/>
    <cellStyle name="Currency 2 11 6 2 3" xfId="1798" xr:uid="{00000000-0005-0000-0000-0000D0040000}"/>
    <cellStyle name="Currency 2 11 6 3" xfId="1799" xr:uid="{00000000-0005-0000-0000-0000D1040000}"/>
    <cellStyle name="Currency 2 11 6 3 2" xfId="1800" xr:uid="{00000000-0005-0000-0000-0000D2040000}"/>
    <cellStyle name="Currency 2 11 6 3 2 2" xfId="1801" xr:uid="{00000000-0005-0000-0000-0000D3040000}"/>
    <cellStyle name="Currency 2 11 6 3 3" xfId="1802" xr:uid="{00000000-0005-0000-0000-0000D4040000}"/>
    <cellStyle name="Currency 2 11 6 4" xfId="1803" xr:uid="{00000000-0005-0000-0000-0000D5040000}"/>
    <cellStyle name="Currency 2 11 6 4 2" xfId="1804" xr:uid="{00000000-0005-0000-0000-0000D6040000}"/>
    <cellStyle name="Currency 2 11 6 4 2 2" xfId="1805" xr:uid="{00000000-0005-0000-0000-0000D7040000}"/>
    <cellStyle name="Currency 2 11 6 4 3" xfId="1806" xr:uid="{00000000-0005-0000-0000-0000D8040000}"/>
    <cellStyle name="Currency 2 11 6 5" xfId="1807" xr:uid="{00000000-0005-0000-0000-0000D9040000}"/>
    <cellStyle name="Currency 2 11 6 5 2" xfId="1808" xr:uid="{00000000-0005-0000-0000-0000DA040000}"/>
    <cellStyle name="Currency 2 11 6 6" xfId="1809" xr:uid="{00000000-0005-0000-0000-0000DB040000}"/>
    <cellStyle name="Currency 2 11 6 6 2" xfId="1810" xr:uid="{00000000-0005-0000-0000-0000DC040000}"/>
    <cellStyle name="Currency 2 11 6 7" xfId="1811" xr:uid="{00000000-0005-0000-0000-0000DD040000}"/>
    <cellStyle name="Currency 2 11 7" xfId="1812" xr:uid="{00000000-0005-0000-0000-0000DE040000}"/>
    <cellStyle name="Currency 2 11 7 2" xfId="1813" xr:uid="{00000000-0005-0000-0000-0000DF040000}"/>
    <cellStyle name="Currency 2 11 7 2 2" xfId="1814" xr:uid="{00000000-0005-0000-0000-0000E0040000}"/>
    <cellStyle name="Currency 2 11 7 3" xfId="1815" xr:uid="{00000000-0005-0000-0000-0000E1040000}"/>
    <cellStyle name="Currency 2 11 8" xfId="1816" xr:uid="{00000000-0005-0000-0000-0000E2040000}"/>
    <cellStyle name="Currency 2 11 8 2" xfId="1817" xr:uid="{00000000-0005-0000-0000-0000E3040000}"/>
    <cellStyle name="Currency 2 11 8 2 2" xfId="1818" xr:uid="{00000000-0005-0000-0000-0000E4040000}"/>
    <cellStyle name="Currency 2 11 8 3" xfId="1819" xr:uid="{00000000-0005-0000-0000-0000E5040000}"/>
    <cellStyle name="Currency 2 12" xfId="104" xr:uid="{00000000-0005-0000-0000-0000E6040000}"/>
    <cellStyle name="Currency 2 12 10" xfId="1820" xr:uid="{00000000-0005-0000-0000-0000E7040000}"/>
    <cellStyle name="Currency 2 12 2" xfId="105" xr:uid="{00000000-0005-0000-0000-0000E8040000}"/>
    <cellStyle name="Currency 2 12 2 2" xfId="1821" xr:uid="{00000000-0005-0000-0000-0000E9040000}"/>
    <cellStyle name="Currency 2 12 2 3" xfId="1822" xr:uid="{00000000-0005-0000-0000-0000EA040000}"/>
    <cellStyle name="Currency 2 12 2 3 2" xfId="1823" xr:uid="{00000000-0005-0000-0000-0000EB040000}"/>
    <cellStyle name="Currency 2 12 2 3 3" xfId="1824" xr:uid="{00000000-0005-0000-0000-0000EC040000}"/>
    <cellStyle name="Currency 2 12 2 4" xfId="1825" xr:uid="{00000000-0005-0000-0000-0000ED040000}"/>
    <cellStyle name="Currency 2 12 2 4 2" xfId="1826" xr:uid="{00000000-0005-0000-0000-0000EE040000}"/>
    <cellStyle name="Currency 2 12 2 4 2 2" xfId="1827" xr:uid="{00000000-0005-0000-0000-0000EF040000}"/>
    <cellStyle name="Currency 2 12 2 4 3" xfId="1828" xr:uid="{00000000-0005-0000-0000-0000F0040000}"/>
    <cellStyle name="Currency 2 12 2 5" xfId="1829" xr:uid="{00000000-0005-0000-0000-0000F1040000}"/>
    <cellStyle name="Currency 2 12 2 5 2" xfId="1830" xr:uid="{00000000-0005-0000-0000-0000F2040000}"/>
    <cellStyle name="Currency 2 12 2 5 2 2" xfId="1831" xr:uid="{00000000-0005-0000-0000-0000F3040000}"/>
    <cellStyle name="Currency 2 12 2 5 3" xfId="1832" xr:uid="{00000000-0005-0000-0000-0000F4040000}"/>
    <cellStyle name="Currency 2 12 2 6" xfId="1833" xr:uid="{00000000-0005-0000-0000-0000F5040000}"/>
    <cellStyle name="Currency 2 12 2 6 2" xfId="1834" xr:uid="{00000000-0005-0000-0000-0000F6040000}"/>
    <cellStyle name="Currency 2 12 2 6 2 2" xfId="1835" xr:uid="{00000000-0005-0000-0000-0000F7040000}"/>
    <cellStyle name="Currency 2 12 2 6 3" xfId="1836" xr:uid="{00000000-0005-0000-0000-0000F8040000}"/>
    <cellStyle name="Currency 2 12 2 7" xfId="1837" xr:uid="{00000000-0005-0000-0000-0000F9040000}"/>
    <cellStyle name="Currency 2 12 2 7 2" xfId="1838" xr:uid="{00000000-0005-0000-0000-0000FA040000}"/>
    <cellStyle name="Currency 2 12 2 8" xfId="1839" xr:uid="{00000000-0005-0000-0000-0000FB040000}"/>
    <cellStyle name="Currency 2 12 2 8 2" xfId="1840" xr:uid="{00000000-0005-0000-0000-0000FC040000}"/>
    <cellStyle name="Currency 2 12 2 9" xfId="1841" xr:uid="{00000000-0005-0000-0000-0000FD040000}"/>
    <cellStyle name="Currency 2 12 3" xfId="106" xr:uid="{00000000-0005-0000-0000-0000FE040000}"/>
    <cellStyle name="Currency 2 12 4" xfId="1842" xr:uid="{00000000-0005-0000-0000-0000FF040000}"/>
    <cellStyle name="Currency 2 12 4 2" xfId="1843" xr:uid="{00000000-0005-0000-0000-000000050000}"/>
    <cellStyle name="Currency 2 12 4 3" xfId="1844" xr:uid="{00000000-0005-0000-0000-000001050000}"/>
    <cellStyle name="Currency 2 12 5" xfId="1845" xr:uid="{00000000-0005-0000-0000-000002050000}"/>
    <cellStyle name="Currency 2 12 5 2" xfId="1846" xr:uid="{00000000-0005-0000-0000-000003050000}"/>
    <cellStyle name="Currency 2 12 5 2 2" xfId="1847" xr:uid="{00000000-0005-0000-0000-000004050000}"/>
    <cellStyle name="Currency 2 12 5 3" xfId="1848" xr:uid="{00000000-0005-0000-0000-000005050000}"/>
    <cellStyle name="Currency 2 12 6" xfId="1849" xr:uid="{00000000-0005-0000-0000-000006050000}"/>
    <cellStyle name="Currency 2 12 6 2" xfId="1850" xr:uid="{00000000-0005-0000-0000-000007050000}"/>
    <cellStyle name="Currency 2 12 6 2 2" xfId="1851" xr:uid="{00000000-0005-0000-0000-000008050000}"/>
    <cellStyle name="Currency 2 12 6 3" xfId="1852" xr:uid="{00000000-0005-0000-0000-000009050000}"/>
    <cellStyle name="Currency 2 12 7" xfId="1853" xr:uid="{00000000-0005-0000-0000-00000A050000}"/>
    <cellStyle name="Currency 2 12 7 2" xfId="1854" xr:uid="{00000000-0005-0000-0000-00000B050000}"/>
    <cellStyle name="Currency 2 12 7 2 2" xfId="1855" xr:uid="{00000000-0005-0000-0000-00000C050000}"/>
    <cellStyle name="Currency 2 12 7 3" xfId="1856" xr:uid="{00000000-0005-0000-0000-00000D050000}"/>
    <cellStyle name="Currency 2 12 8" xfId="1857" xr:uid="{00000000-0005-0000-0000-00000E050000}"/>
    <cellStyle name="Currency 2 12 8 2" xfId="1858" xr:uid="{00000000-0005-0000-0000-00000F050000}"/>
    <cellStyle name="Currency 2 12 9" xfId="1859" xr:uid="{00000000-0005-0000-0000-000010050000}"/>
    <cellStyle name="Currency 2 12 9 2" xfId="1860" xr:uid="{00000000-0005-0000-0000-000011050000}"/>
    <cellStyle name="Currency 2 13" xfId="107" xr:uid="{00000000-0005-0000-0000-000012050000}"/>
    <cellStyle name="Currency 2 13 2" xfId="108" xr:uid="{00000000-0005-0000-0000-000013050000}"/>
    <cellStyle name="Currency 2 13 2 10" xfId="1861" xr:uid="{00000000-0005-0000-0000-000014050000}"/>
    <cellStyle name="Currency 2 13 2 2" xfId="1862" xr:uid="{00000000-0005-0000-0000-000015050000}"/>
    <cellStyle name="Currency 2 13 2 3" xfId="1863" xr:uid="{00000000-0005-0000-0000-000016050000}"/>
    <cellStyle name="Currency 2 13 2 4" xfId="1864" xr:uid="{00000000-0005-0000-0000-000017050000}"/>
    <cellStyle name="Currency 2 13 2 4 2" xfId="1865" xr:uid="{00000000-0005-0000-0000-000018050000}"/>
    <cellStyle name="Currency 2 13 2 4 2 2" xfId="1866" xr:uid="{00000000-0005-0000-0000-000019050000}"/>
    <cellStyle name="Currency 2 13 2 4 3" xfId="1867" xr:uid="{00000000-0005-0000-0000-00001A050000}"/>
    <cellStyle name="Currency 2 13 2 5" xfId="1868" xr:uid="{00000000-0005-0000-0000-00001B050000}"/>
    <cellStyle name="Currency 2 13 2 5 2" xfId="1869" xr:uid="{00000000-0005-0000-0000-00001C050000}"/>
    <cellStyle name="Currency 2 13 2 5 2 2" xfId="1870" xr:uid="{00000000-0005-0000-0000-00001D050000}"/>
    <cellStyle name="Currency 2 13 2 5 3" xfId="1871" xr:uid="{00000000-0005-0000-0000-00001E050000}"/>
    <cellStyle name="Currency 2 13 2 6" xfId="1872" xr:uid="{00000000-0005-0000-0000-00001F050000}"/>
    <cellStyle name="Currency 2 13 2 6 2" xfId="1873" xr:uid="{00000000-0005-0000-0000-000020050000}"/>
    <cellStyle name="Currency 2 13 2 6 2 2" xfId="1874" xr:uid="{00000000-0005-0000-0000-000021050000}"/>
    <cellStyle name="Currency 2 13 2 6 3" xfId="1875" xr:uid="{00000000-0005-0000-0000-000022050000}"/>
    <cellStyle name="Currency 2 13 2 7" xfId="1876" xr:uid="{00000000-0005-0000-0000-000023050000}"/>
    <cellStyle name="Currency 2 13 2 7 2" xfId="1877" xr:uid="{00000000-0005-0000-0000-000024050000}"/>
    <cellStyle name="Currency 2 13 2 8" xfId="1878" xr:uid="{00000000-0005-0000-0000-000025050000}"/>
    <cellStyle name="Currency 2 13 2 8 2" xfId="1879" xr:uid="{00000000-0005-0000-0000-000026050000}"/>
    <cellStyle name="Currency 2 13 2 9" xfId="1880" xr:uid="{00000000-0005-0000-0000-000027050000}"/>
    <cellStyle name="Currency 2 13 3" xfId="109" xr:uid="{00000000-0005-0000-0000-000028050000}"/>
    <cellStyle name="Currency 2 13 4" xfId="1881" xr:uid="{00000000-0005-0000-0000-000029050000}"/>
    <cellStyle name="Currency 2 13 4 2" xfId="1882" xr:uid="{00000000-0005-0000-0000-00002A050000}"/>
    <cellStyle name="Currency 2 13 4 2 2" xfId="1883" xr:uid="{00000000-0005-0000-0000-00002B050000}"/>
    <cellStyle name="Currency 2 13 4 3" xfId="1884" xr:uid="{00000000-0005-0000-0000-00002C050000}"/>
    <cellStyle name="Currency 2 13 5" xfId="1885" xr:uid="{00000000-0005-0000-0000-00002D050000}"/>
    <cellStyle name="Currency 2 13 5 2" xfId="1886" xr:uid="{00000000-0005-0000-0000-00002E050000}"/>
    <cellStyle name="Currency 2 13 5 2 2" xfId="1887" xr:uid="{00000000-0005-0000-0000-00002F050000}"/>
    <cellStyle name="Currency 2 13 5 3" xfId="1888" xr:uid="{00000000-0005-0000-0000-000030050000}"/>
    <cellStyle name="Currency 2 14" xfId="1889" xr:uid="{00000000-0005-0000-0000-000031050000}"/>
    <cellStyle name="Currency 2 14 2" xfId="1890" xr:uid="{00000000-0005-0000-0000-000032050000}"/>
    <cellStyle name="Currency 2 14 3" xfId="1891" xr:uid="{00000000-0005-0000-0000-000033050000}"/>
    <cellStyle name="Currency 2 14 3 2" xfId="1892" xr:uid="{00000000-0005-0000-0000-000034050000}"/>
    <cellStyle name="Currency 2 14 3 3" xfId="1893" xr:uid="{00000000-0005-0000-0000-000035050000}"/>
    <cellStyle name="Currency 2 14 4" xfId="1894" xr:uid="{00000000-0005-0000-0000-000036050000}"/>
    <cellStyle name="Currency 2 14 4 2" xfId="1895" xr:uid="{00000000-0005-0000-0000-000037050000}"/>
    <cellStyle name="Currency 2 14 4 2 2" xfId="1896" xr:uid="{00000000-0005-0000-0000-000038050000}"/>
    <cellStyle name="Currency 2 14 4 3" xfId="1897" xr:uid="{00000000-0005-0000-0000-000039050000}"/>
    <cellStyle name="Currency 2 14 5" xfId="1898" xr:uid="{00000000-0005-0000-0000-00003A050000}"/>
    <cellStyle name="Currency 2 14 5 2" xfId="1899" xr:uid="{00000000-0005-0000-0000-00003B050000}"/>
    <cellStyle name="Currency 2 14 5 2 2" xfId="1900" xr:uid="{00000000-0005-0000-0000-00003C050000}"/>
    <cellStyle name="Currency 2 14 5 3" xfId="1901" xr:uid="{00000000-0005-0000-0000-00003D050000}"/>
    <cellStyle name="Currency 2 14 6" xfId="1902" xr:uid="{00000000-0005-0000-0000-00003E050000}"/>
    <cellStyle name="Currency 2 14 6 2" xfId="1903" xr:uid="{00000000-0005-0000-0000-00003F050000}"/>
    <cellStyle name="Currency 2 14 6 2 2" xfId="1904" xr:uid="{00000000-0005-0000-0000-000040050000}"/>
    <cellStyle name="Currency 2 14 6 3" xfId="1905" xr:uid="{00000000-0005-0000-0000-000041050000}"/>
    <cellStyle name="Currency 2 14 7" xfId="1906" xr:uid="{00000000-0005-0000-0000-000042050000}"/>
    <cellStyle name="Currency 2 14 7 2" xfId="1907" xr:uid="{00000000-0005-0000-0000-000043050000}"/>
    <cellStyle name="Currency 2 14 8" xfId="1908" xr:uid="{00000000-0005-0000-0000-000044050000}"/>
    <cellStyle name="Currency 2 14 8 2" xfId="1909" xr:uid="{00000000-0005-0000-0000-000045050000}"/>
    <cellStyle name="Currency 2 14 9" xfId="1910" xr:uid="{00000000-0005-0000-0000-000046050000}"/>
    <cellStyle name="Currency 2 15" xfId="1911" xr:uid="{00000000-0005-0000-0000-000047050000}"/>
    <cellStyle name="Currency 2 15 2" xfId="1912" xr:uid="{00000000-0005-0000-0000-000048050000}"/>
    <cellStyle name="Currency 2 15 3" xfId="1913" xr:uid="{00000000-0005-0000-0000-000049050000}"/>
    <cellStyle name="Currency 2 16" xfId="1914" xr:uid="{00000000-0005-0000-0000-00004A050000}"/>
    <cellStyle name="Currency 2 17" xfId="1915" xr:uid="{00000000-0005-0000-0000-00004B050000}"/>
    <cellStyle name="Currency 2 17 2" xfId="1916" xr:uid="{00000000-0005-0000-0000-00004C050000}"/>
    <cellStyle name="Currency 2 17 3" xfId="1917" xr:uid="{00000000-0005-0000-0000-00004D050000}"/>
    <cellStyle name="Currency 2 18" xfId="1918" xr:uid="{00000000-0005-0000-0000-00004E050000}"/>
    <cellStyle name="Currency 2 18 2" xfId="1919" xr:uid="{00000000-0005-0000-0000-00004F050000}"/>
    <cellStyle name="Currency 2 18 2 2" xfId="1920" xr:uid="{00000000-0005-0000-0000-000050050000}"/>
    <cellStyle name="Currency 2 18 3" xfId="1921" xr:uid="{00000000-0005-0000-0000-000051050000}"/>
    <cellStyle name="Currency 2 18 4" xfId="1922" xr:uid="{00000000-0005-0000-0000-000052050000}"/>
    <cellStyle name="Currency 2 18 5" xfId="1923" xr:uid="{00000000-0005-0000-0000-000053050000}"/>
    <cellStyle name="Currency 2 19" xfId="1924" xr:uid="{00000000-0005-0000-0000-000054050000}"/>
    <cellStyle name="Currency 2 19 2" xfId="1925" xr:uid="{00000000-0005-0000-0000-000055050000}"/>
    <cellStyle name="Currency 2 19 2 2" xfId="1926" xr:uid="{00000000-0005-0000-0000-000056050000}"/>
    <cellStyle name="Currency 2 19 3" xfId="1927" xr:uid="{00000000-0005-0000-0000-000057050000}"/>
    <cellStyle name="Currency 2 2" xfId="110" xr:uid="{00000000-0005-0000-0000-000058050000}"/>
    <cellStyle name="Currency 2 2 2" xfId="111" xr:uid="{00000000-0005-0000-0000-000059050000}"/>
    <cellStyle name="Currency 2 2 2 10" xfId="1928" xr:uid="{00000000-0005-0000-0000-00005A050000}"/>
    <cellStyle name="Currency 2 2 2 10 2" xfId="1929" xr:uid="{00000000-0005-0000-0000-00005B050000}"/>
    <cellStyle name="Currency 2 2 2 10 2 2" xfId="1930" xr:uid="{00000000-0005-0000-0000-00005C050000}"/>
    <cellStyle name="Currency 2 2 2 10 3" xfId="1931" xr:uid="{00000000-0005-0000-0000-00005D050000}"/>
    <cellStyle name="Currency 2 2 2 10 4" xfId="1932" xr:uid="{00000000-0005-0000-0000-00005E050000}"/>
    <cellStyle name="Currency 2 2 2 11" xfId="1933" xr:uid="{00000000-0005-0000-0000-00005F050000}"/>
    <cellStyle name="Currency 2 2 2 11 2" xfId="1934" xr:uid="{00000000-0005-0000-0000-000060050000}"/>
    <cellStyle name="Currency 2 2 2 11 2 2" xfId="1935" xr:uid="{00000000-0005-0000-0000-000061050000}"/>
    <cellStyle name="Currency 2 2 2 11 3" xfId="1936" xr:uid="{00000000-0005-0000-0000-000062050000}"/>
    <cellStyle name="Currency 2 2 2 12" xfId="1937" xr:uid="{00000000-0005-0000-0000-000063050000}"/>
    <cellStyle name="Currency 2 2 2 12 2" xfId="1938" xr:uid="{00000000-0005-0000-0000-000064050000}"/>
    <cellStyle name="Currency 2 2 2 12 2 2" xfId="1939" xr:uid="{00000000-0005-0000-0000-000065050000}"/>
    <cellStyle name="Currency 2 2 2 12 3" xfId="1940" xr:uid="{00000000-0005-0000-0000-000066050000}"/>
    <cellStyle name="Currency 2 2 2 13" xfId="1941" xr:uid="{00000000-0005-0000-0000-000067050000}"/>
    <cellStyle name="Currency 2 2 2 13 2" xfId="1942" xr:uid="{00000000-0005-0000-0000-000068050000}"/>
    <cellStyle name="Currency 2 2 2 14" xfId="1943" xr:uid="{00000000-0005-0000-0000-000069050000}"/>
    <cellStyle name="Currency 2 2 2 14 2" xfId="1944" xr:uid="{00000000-0005-0000-0000-00006A050000}"/>
    <cellStyle name="Currency 2 2 2 15" xfId="1945" xr:uid="{00000000-0005-0000-0000-00006B050000}"/>
    <cellStyle name="Currency 2 2 2 16" xfId="1946" xr:uid="{00000000-0005-0000-0000-00006C050000}"/>
    <cellStyle name="Currency 2 2 2 17" xfId="1947" xr:uid="{00000000-0005-0000-0000-00006D050000}"/>
    <cellStyle name="Currency 2 2 2 2" xfId="112" xr:uid="{00000000-0005-0000-0000-00006E050000}"/>
    <cellStyle name="Currency 2 2 2 2 10" xfId="1948" xr:uid="{00000000-0005-0000-0000-00006F050000}"/>
    <cellStyle name="Currency 2 2 2 2 10 2" xfId="1949" xr:uid="{00000000-0005-0000-0000-000070050000}"/>
    <cellStyle name="Currency 2 2 2 2 10 2 2" xfId="1950" xr:uid="{00000000-0005-0000-0000-000071050000}"/>
    <cellStyle name="Currency 2 2 2 2 10 3" xfId="1951" xr:uid="{00000000-0005-0000-0000-000072050000}"/>
    <cellStyle name="Currency 2 2 2 2 11" xfId="1952" xr:uid="{00000000-0005-0000-0000-000073050000}"/>
    <cellStyle name="Currency 2 2 2 2 11 2" xfId="1953" xr:uid="{00000000-0005-0000-0000-000074050000}"/>
    <cellStyle name="Currency 2 2 2 2 12" xfId="1954" xr:uid="{00000000-0005-0000-0000-000075050000}"/>
    <cellStyle name="Currency 2 2 2 2 12 2" xfId="1955" xr:uid="{00000000-0005-0000-0000-000076050000}"/>
    <cellStyle name="Currency 2 2 2 2 13" xfId="1956" xr:uid="{00000000-0005-0000-0000-000077050000}"/>
    <cellStyle name="Currency 2 2 2 2 14" xfId="1957" xr:uid="{00000000-0005-0000-0000-000078050000}"/>
    <cellStyle name="Currency 2 2 2 2 15" xfId="1958" xr:uid="{00000000-0005-0000-0000-000079050000}"/>
    <cellStyle name="Currency 2 2 2 2 2" xfId="113" xr:uid="{00000000-0005-0000-0000-00007A050000}"/>
    <cellStyle name="Currency 2 2 2 2 2 2" xfId="1959" xr:uid="{00000000-0005-0000-0000-00007B050000}"/>
    <cellStyle name="Currency 2 2 2 2 2 2 2" xfId="1960" xr:uid="{00000000-0005-0000-0000-00007C050000}"/>
    <cellStyle name="Currency 2 2 2 2 2 2 3" xfId="1961" xr:uid="{00000000-0005-0000-0000-00007D050000}"/>
    <cellStyle name="Currency 2 2 2 2 2 2 3 2" xfId="1962" xr:uid="{00000000-0005-0000-0000-00007E050000}"/>
    <cellStyle name="Currency 2 2 2 2 2 2 3 3" xfId="1963" xr:uid="{00000000-0005-0000-0000-00007F050000}"/>
    <cellStyle name="Currency 2 2 2 2 2 2 4" xfId="1964" xr:uid="{00000000-0005-0000-0000-000080050000}"/>
    <cellStyle name="Currency 2 2 2 2 2 2 4 2" xfId="1965" xr:uid="{00000000-0005-0000-0000-000081050000}"/>
    <cellStyle name="Currency 2 2 2 2 2 2 4 2 2" xfId="1966" xr:uid="{00000000-0005-0000-0000-000082050000}"/>
    <cellStyle name="Currency 2 2 2 2 2 2 4 3" xfId="1967" xr:uid="{00000000-0005-0000-0000-000083050000}"/>
    <cellStyle name="Currency 2 2 2 2 2 2 5" xfId="1968" xr:uid="{00000000-0005-0000-0000-000084050000}"/>
    <cellStyle name="Currency 2 2 2 2 2 2 5 2" xfId="1969" xr:uid="{00000000-0005-0000-0000-000085050000}"/>
    <cellStyle name="Currency 2 2 2 2 2 2 5 2 2" xfId="1970" xr:uid="{00000000-0005-0000-0000-000086050000}"/>
    <cellStyle name="Currency 2 2 2 2 2 2 5 3" xfId="1971" xr:uid="{00000000-0005-0000-0000-000087050000}"/>
    <cellStyle name="Currency 2 2 2 2 2 2 6" xfId="1972" xr:uid="{00000000-0005-0000-0000-000088050000}"/>
    <cellStyle name="Currency 2 2 2 2 2 2 6 2" xfId="1973" xr:uid="{00000000-0005-0000-0000-000089050000}"/>
    <cellStyle name="Currency 2 2 2 2 2 2 6 2 2" xfId="1974" xr:uid="{00000000-0005-0000-0000-00008A050000}"/>
    <cellStyle name="Currency 2 2 2 2 2 2 6 3" xfId="1975" xr:uid="{00000000-0005-0000-0000-00008B050000}"/>
    <cellStyle name="Currency 2 2 2 2 2 2 7" xfId="1976" xr:uid="{00000000-0005-0000-0000-00008C050000}"/>
    <cellStyle name="Currency 2 2 2 2 2 2 7 2" xfId="1977" xr:uid="{00000000-0005-0000-0000-00008D050000}"/>
    <cellStyle name="Currency 2 2 2 2 2 2 8" xfId="1978" xr:uid="{00000000-0005-0000-0000-00008E050000}"/>
    <cellStyle name="Currency 2 2 2 2 2 2 8 2" xfId="1979" xr:uid="{00000000-0005-0000-0000-00008F050000}"/>
    <cellStyle name="Currency 2 2 2 2 2 2 9" xfId="1980" xr:uid="{00000000-0005-0000-0000-000090050000}"/>
    <cellStyle name="Currency 2 2 2 2 2 3" xfId="1981" xr:uid="{00000000-0005-0000-0000-000091050000}"/>
    <cellStyle name="Currency 2 2 2 2 2 3 2" xfId="1982" xr:uid="{00000000-0005-0000-0000-000092050000}"/>
    <cellStyle name="Currency 2 2 2 2 2 3 3" xfId="1983" xr:uid="{00000000-0005-0000-0000-000093050000}"/>
    <cellStyle name="Currency 2 2 2 2 2 3 3 2" xfId="1984" xr:uid="{00000000-0005-0000-0000-000094050000}"/>
    <cellStyle name="Currency 2 2 2 2 2 3 3 3" xfId="1985" xr:uid="{00000000-0005-0000-0000-000095050000}"/>
    <cellStyle name="Currency 2 2 2 2 2 3 4" xfId="1986" xr:uid="{00000000-0005-0000-0000-000096050000}"/>
    <cellStyle name="Currency 2 2 2 2 2 3 4 2" xfId="1987" xr:uid="{00000000-0005-0000-0000-000097050000}"/>
    <cellStyle name="Currency 2 2 2 2 2 3 4 2 2" xfId="1988" xr:uid="{00000000-0005-0000-0000-000098050000}"/>
    <cellStyle name="Currency 2 2 2 2 2 3 4 3" xfId="1989" xr:uid="{00000000-0005-0000-0000-000099050000}"/>
    <cellStyle name="Currency 2 2 2 2 2 3 5" xfId="1990" xr:uid="{00000000-0005-0000-0000-00009A050000}"/>
    <cellStyle name="Currency 2 2 2 2 2 3 5 2" xfId="1991" xr:uid="{00000000-0005-0000-0000-00009B050000}"/>
    <cellStyle name="Currency 2 2 2 2 2 3 5 2 2" xfId="1992" xr:uid="{00000000-0005-0000-0000-00009C050000}"/>
    <cellStyle name="Currency 2 2 2 2 2 3 5 3" xfId="1993" xr:uid="{00000000-0005-0000-0000-00009D050000}"/>
    <cellStyle name="Currency 2 2 2 2 2 3 6" xfId="1994" xr:uid="{00000000-0005-0000-0000-00009E050000}"/>
    <cellStyle name="Currency 2 2 2 2 2 3 6 2" xfId="1995" xr:uid="{00000000-0005-0000-0000-00009F050000}"/>
    <cellStyle name="Currency 2 2 2 2 2 3 6 2 2" xfId="1996" xr:uid="{00000000-0005-0000-0000-0000A0050000}"/>
    <cellStyle name="Currency 2 2 2 2 2 3 6 3" xfId="1997" xr:uid="{00000000-0005-0000-0000-0000A1050000}"/>
    <cellStyle name="Currency 2 2 2 2 2 3 7" xfId="1998" xr:uid="{00000000-0005-0000-0000-0000A2050000}"/>
    <cellStyle name="Currency 2 2 2 2 2 3 7 2" xfId="1999" xr:uid="{00000000-0005-0000-0000-0000A3050000}"/>
    <cellStyle name="Currency 2 2 2 2 2 3 8" xfId="2000" xr:uid="{00000000-0005-0000-0000-0000A4050000}"/>
    <cellStyle name="Currency 2 2 2 2 2 3 8 2" xfId="2001" xr:uid="{00000000-0005-0000-0000-0000A5050000}"/>
    <cellStyle name="Currency 2 2 2 2 2 3 9" xfId="2002" xr:uid="{00000000-0005-0000-0000-0000A6050000}"/>
    <cellStyle name="Currency 2 2 2 2 2 4" xfId="2003" xr:uid="{00000000-0005-0000-0000-0000A7050000}"/>
    <cellStyle name="Currency 2 2 2 2 2 4 2" xfId="2004" xr:uid="{00000000-0005-0000-0000-0000A8050000}"/>
    <cellStyle name="Currency 2 2 2 2 2 4 3" xfId="2005" xr:uid="{00000000-0005-0000-0000-0000A9050000}"/>
    <cellStyle name="Currency 2 2 2 2 2 4 3 2" xfId="2006" xr:uid="{00000000-0005-0000-0000-0000AA050000}"/>
    <cellStyle name="Currency 2 2 2 2 2 4 3 2 2" xfId="2007" xr:uid="{00000000-0005-0000-0000-0000AB050000}"/>
    <cellStyle name="Currency 2 2 2 2 2 4 3 3" xfId="2008" xr:uid="{00000000-0005-0000-0000-0000AC050000}"/>
    <cellStyle name="Currency 2 2 2 2 2 4 4" xfId="2009" xr:uid="{00000000-0005-0000-0000-0000AD050000}"/>
    <cellStyle name="Currency 2 2 2 2 2 4 4 2" xfId="2010" xr:uid="{00000000-0005-0000-0000-0000AE050000}"/>
    <cellStyle name="Currency 2 2 2 2 2 4 4 2 2" xfId="2011" xr:uid="{00000000-0005-0000-0000-0000AF050000}"/>
    <cellStyle name="Currency 2 2 2 2 2 4 4 3" xfId="2012" xr:uid="{00000000-0005-0000-0000-0000B0050000}"/>
    <cellStyle name="Currency 2 2 2 2 2 4 5" xfId="2013" xr:uid="{00000000-0005-0000-0000-0000B1050000}"/>
    <cellStyle name="Currency 2 2 2 2 2 4 5 2" xfId="2014" xr:uid="{00000000-0005-0000-0000-0000B2050000}"/>
    <cellStyle name="Currency 2 2 2 2 2 4 5 2 2" xfId="2015" xr:uid="{00000000-0005-0000-0000-0000B3050000}"/>
    <cellStyle name="Currency 2 2 2 2 2 4 5 3" xfId="2016" xr:uid="{00000000-0005-0000-0000-0000B4050000}"/>
    <cellStyle name="Currency 2 2 2 2 2 4 6" xfId="2017" xr:uid="{00000000-0005-0000-0000-0000B5050000}"/>
    <cellStyle name="Currency 2 2 2 2 2 4 6 2" xfId="2018" xr:uid="{00000000-0005-0000-0000-0000B6050000}"/>
    <cellStyle name="Currency 2 2 2 2 2 4 7" xfId="2019" xr:uid="{00000000-0005-0000-0000-0000B7050000}"/>
    <cellStyle name="Currency 2 2 2 2 2 4 7 2" xfId="2020" xr:uid="{00000000-0005-0000-0000-0000B8050000}"/>
    <cellStyle name="Currency 2 2 2 2 2 4 8" xfId="2021" xr:uid="{00000000-0005-0000-0000-0000B9050000}"/>
    <cellStyle name="Currency 2 2 2 2 2 4 9" xfId="2022" xr:uid="{00000000-0005-0000-0000-0000BA050000}"/>
    <cellStyle name="Currency 2 2 2 2 2 5" xfId="2023" xr:uid="{00000000-0005-0000-0000-0000BB050000}"/>
    <cellStyle name="Currency 2 2 2 2 2 5 2" xfId="2024" xr:uid="{00000000-0005-0000-0000-0000BC050000}"/>
    <cellStyle name="Currency 2 2 2 2 2 5 3" xfId="2025" xr:uid="{00000000-0005-0000-0000-0000BD050000}"/>
    <cellStyle name="Currency 2 2 2 2 2 6" xfId="2026" xr:uid="{00000000-0005-0000-0000-0000BE050000}"/>
    <cellStyle name="Currency 2 2 2 2 2 6 2" xfId="2027" xr:uid="{00000000-0005-0000-0000-0000BF050000}"/>
    <cellStyle name="Currency 2 2 2 2 2 6 2 2" xfId="2028" xr:uid="{00000000-0005-0000-0000-0000C0050000}"/>
    <cellStyle name="Currency 2 2 2 2 2 6 2 2 2" xfId="2029" xr:uid="{00000000-0005-0000-0000-0000C1050000}"/>
    <cellStyle name="Currency 2 2 2 2 2 6 2 3" xfId="2030" xr:uid="{00000000-0005-0000-0000-0000C2050000}"/>
    <cellStyle name="Currency 2 2 2 2 2 6 3" xfId="2031" xr:uid="{00000000-0005-0000-0000-0000C3050000}"/>
    <cellStyle name="Currency 2 2 2 2 2 6 3 2" xfId="2032" xr:uid="{00000000-0005-0000-0000-0000C4050000}"/>
    <cellStyle name="Currency 2 2 2 2 2 6 3 2 2" xfId="2033" xr:uid="{00000000-0005-0000-0000-0000C5050000}"/>
    <cellStyle name="Currency 2 2 2 2 2 6 3 3" xfId="2034" xr:uid="{00000000-0005-0000-0000-0000C6050000}"/>
    <cellStyle name="Currency 2 2 2 2 2 6 4" xfId="2035" xr:uid="{00000000-0005-0000-0000-0000C7050000}"/>
    <cellStyle name="Currency 2 2 2 2 2 6 4 2" xfId="2036" xr:uid="{00000000-0005-0000-0000-0000C8050000}"/>
    <cellStyle name="Currency 2 2 2 2 2 6 4 2 2" xfId="2037" xr:uid="{00000000-0005-0000-0000-0000C9050000}"/>
    <cellStyle name="Currency 2 2 2 2 2 6 4 3" xfId="2038" xr:uid="{00000000-0005-0000-0000-0000CA050000}"/>
    <cellStyle name="Currency 2 2 2 2 2 6 5" xfId="2039" xr:uid="{00000000-0005-0000-0000-0000CB050000}"/>
    <cellStyle name="Currency 2 2 2 2 2 6 5 2" xfId="2040" xr:uid="{00000000-0005-0000-0000-0000CC050000}"/>
    <cellStyle name="Currency 2 2 2 2 2 6 6" xfId="2041" xr:uid="{00000000-0005-0000-0000-0000CD050000}"/>
    <cellStyle name="Currency 2 2 2 2 2 6 6 2" xfId="2042" xr:uid="{00000000-0005-0000-0000-0000CE050000}"/>
    <cellStyle name="Currency 2 2 2 2 2 6 7" xfId="2043" xr:uid="{00000000-0005-0000-0000-0000CF050000}"/>
    <cellStyle name="Currency 2 2 2 2 2 7" xfId="2044" xr:uid="{00000000-0005-0000-0000-0000D0050000}"/>
    <cellStyle name="Currency 2 2 2 2 2 7 2" xfId="2045" xr:uid="{00000000-0005-0000-0000-0000D1050000}"/>
    <cellStyle name="Currency 2 2 2 2 2 7 2 2" xfId="2046" xr:uid="{00000000-0005-0000-0000-0000D2050000}"/>
    <cellStyle name="Currency 2 2 2 2 2 7 3" xfId="2047" xr:uid="{00000000-0005-0000-0000-0000D3050000}"/>
    <cellStyle name="Currency 2 2 2 2 2 8" xfId="2048" xr:uid="{00000000-0005-0000-0000-0000D4050000}"/>
    <cellStyle name="Currency 2 2 2 2 2 8 2" xfId="2049" xr:uid="{00000000-0005-0000-0000-0000D5050000}"/>
    <cellStyle name="Currency 2 2 2 2 2 8 2 2" xfId="2050" xr:uid="{00000000-0005-0000-0000-0000D6050000}"/>
    <cellStyle name="Currency 2 2 2 2 2 8 3" xfId="2051" xr:uid="{00000000-0005-0000-0000-0000D7050000}"/>
    <cellStyle name="Currency 2 2 2 2 3" xfId="114" xr:uid="{00000000-0005-0000-0000-0000D8050000}"/>
    <cellStyle name="Currency 2 2 2 2 3 10" xfId="2052" xr:uid="{00000000-0005-0000-0000-0000D9050000}"/>
    <cellStyle name="Currency 2 2 2 2 3 2" xfId="115" xr:uid="{00000000-0005-0000-0000-0000DA050000}"/>
    <cellStyle name="Currency 2 2 2 2 3 2 2" xfId="2053" xr:uid="{00000000-0005-0000-0000-0000DB050000}"/>
    <cellStyle name="Currency 2 2 2 2 3 2 3" xfId="2054" xr:uid="{00000000-0005-0000-0000-0000DC050000}"/>
    <cellStyle name="Currency 2 2 2 2 3 2 3 2" xfId="2055" xr:uid="{00000000-0005-0000-0000-0000DD050000}"/>
    <cellStyle name="Currency 2 2 2 2 3 2 3 3" xfId="2056" xr:uid="{00000000-0005-0000-0000-0000DE050000}"/>
    <cellStyle name="Currency 2 2 2 2 3 2 4" xfId="2057" xr:uid="{00000000-0005-0000-0000-0000DF050000}"/>
    <cellStyle name="Currency 2 2 2 2 3 2 4 2" xfId="2058" xr:uid="{00000000-0005-0000-0000-0000E0050000}"/>
    <cellStyle name="Currency 2 2 2 2 3 2 4 2 2" xfId="2059" xr:uid="{00000000-0005-0000-0000-0000E1050000}"/>
    <cellStyle name="Currency 2 2 2 2 3 2 4 3" xfId="2060" xr:uid="{00000000-0005-0000-0000-0000E2050000}"/>
    <cellStyle name="Currency 2 2 2 2 3 2 5" xfId="2061" xr:uid="{00000000-0005-0000-0000-0000E3050000}"/>
    <cellStyle name="Currency 2 2 2 2 3 2 5 2" xfId="2062" xr:uid="{00000000-0005-0000-0000-0000E4050000}"/>
    <cellStyle name="Currency 2 2 2 2 3 2 5 2 2" xfId="2063" xr:uid="{00000000-0005-0000-0000-0000E5050000}"/>
    <cellStyle name="Currency 2 2 2 2 3 2 5 3" xfId="2064" xr:uid="{00000000-0005-0000-0000-0000E6050000}"/>
    <cellStyle name="Currency 2 2 2 2 3 2 6" xfId="2065" xr:uid="{00000000-0005-0000-0000-0000E7050000}"/>
    <cellStyle name="Currency 2 2 2 2 3 2 6 2" xfId="2066" xr:uid="{00000000-0005-0000-0000-0000E8050000}"/>
    <cellStyle name="Currency 2 2 2 2 3 2 6 2 2" xfId="2067" xr:uid="{00000000-0005-0000-0000-0000E9050000}"/>
    <cellStyle name="Currency 2 2 2 2 3 2 6 3" xfId="2068" xr:uid="{00000000-0005-0000-0000-0000EA050000}"/>
    <cellStyle name="Currency 2 2 2 2 3 2 7" xfId="2069" xr:uid="{00000000-0005-0000-0000-0000EB050000}"/>
    <cellStyle name="Currency 2 2 2 2 3 2 7 2" xfId="2070" xr:uid="{00000000-0005-0000-0000-0000EC050000}"/>
    <cellStyle name="Currency 2 2 2 2 3 2 8" xfId="2071" xr:uid="{00000000-0005-0000-0000-0000ED050000}"/>
    <cellStyle name="Currency 2 2 2 2 3 2 8 2" xfId="2072" xr:uid="{00000000-0005-0000-0000-0000EE050000}"/>
    <cellStyle name="Currency 2 2 2 2 3 2 9" xfId="2073" xr:uid="{00000000-0005-0000-0000-0000EF050000}"/>
    <cellStyle name="Currency 2 2 2 2 3 3" xfId="116" xr:uid="{00000000-0005-0000-0000-0000F0050000}"/>
    <cellStyle name="Currency 2 2 2 2 3 4" xfId="2074" xr:uid="{00000000-0005-0000-0000-0000F1050000}"/>
    <cellStyle name="Currency 2 2 2 2 3 4 2" xfId="2075" xr:uid="{00000000-0005-0000-0000-0000F2050000}"/>
    <cellStyle name="Currency 2 2 2 2 3 4 3" xfId="2076" xr:uid="{00000000-0005-0000-0000-0000F3050000}"/>
    <cellStyle name="Currency 2 2 2 2 3 5" xfId="2077" xr:uid="{00000000-0005-0000-0000-0000F4050000}"/>
    <cellStyle name="Currency 2 2 2 2 3 5 2" xfId="2078" xr:uid="{00000000-0005-0000-0000-0000F5050000}"/>
    <cellStyle name="Currency 2 2 2 2 3 5 2 2" xfId="2079" xr:uid="{00000000-0005-0000-0000-0000F6050000}"/>
    <cellStyle name="Currency 2 2 2 2 3 5 3" xfId="2080" xr:uid="{00000000-0005-0000-0000-0000F7050000}"/>
    <cellStyle name="Currency 2 2 2 2 3 6" xfId="2081" xr:uid="{00000000-0005-0000-0000-0000F8050000}"/>
    <cellStyle name="Currency 2 2 2 2 3 6 2" xfId="2082" xr:uid="{00000000-0005-0000-0000-0000F9050000}"/>
    <cellStyle name="Currency 2 2 2 2 3 6 2 2" xfId="2083" xr:uid="{00000000-0005-0000-0000-0000FA050000}"/>
    <cellStyle name="Currency 2 2 2 2 3 6 3" xfId="2084" xr:uid="{00000000-0005-0000-0000-0000FB050000}"/>
    <cellStyle name="Currency 2 2 2 2 3 7" xfId="2085" xr:uid="{00000000-0005-0000-0000-0000FC050000}"/>
    <cellStyle name="Currency 2 2 2 2 3 7 2" xfId="2086" xr:uid="{00000000-0005-0000-0000-0000FD050000}"/>
    <cellStyle name="Currency 2 2 2 2 3 7 2 2" xfId="2087" xr:uid="{00000000-0005-0000-0000-0000FE050000}"/>
    <cellStyle name="Currency 2 2 2 2 3 7 3" xfId="2088" xr:uid="{00000000-0005-0000-0000-0000FF050000}"/>
    <cellStyle name="Currency 2 2 2 2 3 8" xfId="2089" xr:uid="{00000000-0005-0000-0000-000000060000}"/>
    <cellStyle name="Currency 2 2 2 2 3 8 2" xfId="2090" xr:uid="{00000000-0005-0000-0000-000001060000}"/>
    <cellStyle name="Currency 2 2 2 2 3 9" xfId="2091" xr:uid="{00000000-0005-0000-0000-000002060000}"/>
    <cellStyle name="Currency 2 2 2 2 3 9 2" xfId="2092" xr:uid="{00000000-0005-0000-0000-000003060000}"/>
    <cellStyle name="Currency 2 2 2 2 4" xfId="117" xr:uid="{00000000-0005-0000-0000-000004060000}"/>
    <cellStyle name="Currency 2 2 2 2 4 2" xfId="118" xr:uid="{00000000-0005-0000-0000-000005060000}"/>
    <cellStyle name="Currency 2 2 2 2 4 2 10" xfId="2093" xr:uid="{00000000-0005-0000-0000-000006060000}"/>
    <cellStyle name="Currency 2 2 2 2 4 2 2" xfId="2094" xr:uid="{00000000-0005-0000-0000-000007060000}"/>
    <cellStyle name="Currency 2 2 2 2 4 2 3" xfId="2095" xr:uid="{00000000-0005-0000-0000-000008060000}"/>
    <cellStyle name="Currency 2 2 2 2 4 2 4" xfId="2096" xr:uid="{00000000-0005-0000-0000-000009060000}"/>
    <cellStyle name="Currency 2 2 2 2 4 2 4 2" xfId="2097" xr:uid="{00000000-0005-0000-0000-00000A060000}"/>
    <cellStyle name="Currency 2 2 2 2 4 2 4 2 2" xfId="2098" xr:uid="{00000000-0005-0000-0000-00000B060000}"/>
    <cellStyle name="Currency 2 2 2 2 4 2 4 3" xfId="2099" xr:uid="{00000000-0005-0000-0000-00000C060000}"/>
    <cellStyle name="Currency 2 2 2 2 4 2 5" xfId="2100" xr:uid="{00000000-0005-0000-0000-00000D060000}"/>
    <cellStyle name="Currency 2 2 2 2 4 2 5 2" xfId="2101" xr:uid="{00000000-0005-0000-0000-00000E060000}"/>
    <cellStyle name="Currency 2 2 2 2 4 2 5 2 2" xfId="2102" xr:uid="{00000000-0005-0000-0000-00000F060000}"/>
    <cellStyle name="Currency 2 2 2 2 4 2 5 3" xfId="2103" xr:uid="{00000000-0005-0000-0000-000010060000}"/>
    <cellStyle name="Currency 2 2 2 2 4 2 6" xfId="2104" xr:uid="{00000000-0005-0000-0000-000011060000}"/>
    <cellStyle name="Currency 2 2 2 2 4 2 6 2" xfId="2105" xr:uid="{00000000-0005-0000-0000-000012060000}"/>
    <cellStyle name="Currency 2 2 2 2 4 2 6 2 2" xfId="2106" xr:uid="{00000000-0005-0000-0000-000013060000}"/>
    <cellStyle name="Currency 2 2 2 2 4 2 6 3" xfId="2107" xr:uid="{00000000-0005-0000-0000-000014060000}"/>
    <cellStyle name="Currency 2 2 2 2 4 2 7" xfId="2108" xr:uid="{00000000-0005-0000-0000-000015060000}"/>
    <cellStyle name="Currency 2 2 2 2 4 2 7 2" xfId="2109" xr:uid="{00000000-0005-0000-0000-000016060000}"/>
    <cellStyle name="Currency 2 2 2 2 4 2 8" xfId="2110" xr:uid="{00000000-0005-0000-0000-000017060000}"/>
    <cellStyle name="Currency 2 2 2 2 4 2 8 2" xfId="2111" xr:uid="{00000000-0005-0000-0000-000018060000}"/>
    <cellStyle name="Currency 2 2 2 2 4 2 9" xfId="2112" xr:uid="{00000000-0005-0000-0000-000019060000}"/>
    <cellStyle name="Currency 2 2 2 2 4 3" xfId="119" xr:uid="{00000000-0005-0000-0000-00001A060000}"/>
    <cellStyle name="Currency 2 2 2 2 4 4" xfId="2113" xr:uid="{00000000-0005-0000-0000-00001B060000}"/>
    <cellStyle name="Currency 2 2 2 2 4 4 2" xfId="2114" xr:uid="{00000000-0005-0000-0000-00001C060000}"/>
    <cellStyle name="Currency 2 2 2 2 4 4 2 2" xfId="2115" xr:uid="{00000000-0005-0000-0000-00001D060000}"/>
    <cellStyle name="Currency 2 2 2 2 4 4 3" xfId="2116" xr:uid="{00000000-0005-0000-0000-00001E060000}"/>
    <cellStyle name="Currency 2 2 2 2 4 5" xfId="2117" xr:uid="{00000000-0005-0000-0000-00001F060000}"/>
    <cellStyle name="Currency 2 2 2 2 4 5 2" xfId="2118" xr:uid="{00000000-0005-0000-0000-000020060000}"/>
    <cellStyle name="Currency 2 2 2 2 4 5 2 2" xfId="2119" xr:uid="{00000000-0005-0000-0000-000021060000}"/>
    <cellStyle name="Currency 2 2 2 2 4 5 3" xfId="2120" xr:uid="{00000000-0005-0000-0000-000022060000}"/>
    <cellStyle name="Currency 2 2 2 2 5" xfId="2121" xr:uid="{00000000-0005-0000-0000-000023060000}"/>
    <cellStyle name="Currency 2 2 2 2 5 2" xfId="2122" xr:uid="{00000000-0005-0000-0000-000024060000}"/>
    <cellStyle name="Currency 2 2 2 2 5 3" xfId="2123" xr:uid="{00000000-0005-0000-0000-000025060000}"/>
    <cellStyle name="Currency 2 2 2 2 5 3 2" xfId="2124" xr:uid="{00000000-0005-0000-0000-000026060000}"/>
    <cellStyle name="Currency 2 2 2 2 5 3 3" xfId="2125" xr:uid="{00000000-0005-0000-0000-000027060000}"/>
    <cellStyle name="Currency 2 2 2 2 5 4" xfId="2126" xr:uid="{00000000-0005-0000-0000-000028060000}"/>
    <cellStyle name="Currency 2 2 2 2 5 4 2" xfId="2127" xr:uid="{00000000-0005-0000-0000-000029060000}"/>
    <cellStyle name="Currency 2 2 2 2 5 4 2 2" xfId="2128" xr:uid="{00000000-0005-0000-0000-00002A060000}"/>
    <cellStyle name="Currency 2 2 2 2 5 4 3" xfId="2129" xr:uid="{00000000-0005-0000-0000-00002B060000}"/>
    <cellStyle name="Currency 2 2 2 2 5 5" xfId="2130" xr:uid="{00000000-0005-0000-0000-00002C060000}"/>
    <cellStyle name="Currency 2 2 2 2 5 5 2" xfId="2131" xr:uid="{00000000-0005-0000-0000-00002D060000}"/>
    <cellStyle name="Currency 2 2 2 2 5 5 2 2" xfId="2132" xr:uid="{00000000-0005-0000-0000-00002E060000}"/>
    <cellStyle name="Currency 2 2 2 2 5 5 3" xfId="2133" xr:uid="{00000000-0005-0000-0000-00002F060000}"/>
    <cellStyle name="Currency 2 2 2 2 5 6" xfId="2134" xr:uid="{00000000-0005-0000-0000-000030060000}"/>
    <cellStyle name="Currency 2 2 2 2 5 6 2" xfId="2135" xr:uid="{00000000-0005-0000-0000-000031060000}"/>
    <cellStyle name="Currency 2 2 2 2 5 6 2 2" xfId="2136" xr:uid="{00000000-0005-0000-0000-000032060000}"/>
    <cellStyle name="Currency 2 2 2 2 5 6 3" xfId="2137" xr:uid="{00000000-0005-0000-0000-000033060000}"/>
    <cellStyle name="Currency 2 2 2 2 5 7" xfId="2138" xr:uid="{00000000-0005-0000-0000-000034060000}"/>
    <cellStyle name="Currency 2 2 2 2 5 7 2" xfId="2139" xr:uid="{00000000-0005-0000-0000-000035060000}"/>
    <cellStyle name="Currency 2 2 2 2 5 8" xfId="2140" xr:uid="{00000000-0005-0000-0000-000036060000}"/>
    <cellStyle name="Currency 2 2 2 2 5 8 2" xfId="2141" xr:uid="{00000000-0005-0000-0000-000037060000}"/>
    <cellStyle name="Currency 2 2 2 2 5 9" xfId="2142" xr:uid="{00000000-0005-0000-0000-000038060000}"/>
    <cellStyle name="Currency 2 2 2 2 6" xfId="2143" xr:uid="{00000000-0005-0000-0000-000039060000}"/>
    <cellStyle name="Currency 2 2 2 2 6 2" xfId="2144" xr:uid="{00000000-0005-0000-0000-00003A060000}"/>
    <cellStyle name="Currency 2 2 2 2 6 3" xfId="2145" xr:uid="{00000000-0005-0000-0000-00003B060000}"/>
    <cellStyle name="Currency 2 2 2 2 7" xfId="2146" xr:uid="{00000000-0005-0000-0000-00003C060000}"/>
    <cellStyle name="Currency 2 2 2 2 8" xfId="2147" xr:uid="{00000000-0005-0000-0000-00003D060000}"/>
    <cellStyle name="Currency 2 2 2 2 8 2" xfId="2148" xr:uid="{00000000-0005-0000-0000-00003E060000}"/>
    <cellStyle name="Currency 2 2 2 2 8 2 2" xfId="2149" xr:uid="{00000000-0005-0000-0000-00003F060000}"/>
    <cellStyle name="Currency 2 2 2 2 8 3" xfId="2150" xr:uid="{00000000-0005-0000-0000-000040060000}"/>
    <cellStyle name="Currency 2 2 2 2 8 4" xfId="2151" xr:uid="{00000000-0005-0000-0000-000041060000}"/>
    <cellStyle name="Currency 2 2 2 2 9" xfId="2152" xr:uid="{00000000-0005-0000-0000-000042060000}"/>
    <cellStyle name="Currency 2 2 2 2 9 2" xfId="2153" xr:uid="{00000000-0005-0000-0000-000043060000}"/>
    <cellStyle name="Currency 2 2 2 2 9 2 2" xfId="2154" xr:uid="{00000000-0005-0000-0000-000044060000}"/>
    <cellStyle name="Currency 2 2 2 2 9 3" xfId="2155" xr:uid="{00000000-0005-0000-0000-000045060000}"/>
    <cellStyle name="Currency 2 2 2 3" xfId="120" xr:uid="{00000000-0005-0000-0000-000046060000}"/>
    <cellStyle name="Currency 2 2 2 3 10" xfId="2156" xr:uid="{00000000-0005-0000-0000-000047060000}"/>
    <cellStyle name="Currency 2 2 2 3 10 2" xfId="2157" xr:uid="{00000000-0005-0000-0000-000048060000}"/>
    <cellStyle name="Currency 2 2 2 3 10 2 2" xfId="2158" xr:uid="{00000000-0005-0000-0000-000049060000}"/>
    <cellStyle name="Currency 2 2 2 3 10 3" xfId="2159" xr:uid="{00000000-0005-0000-0000-00004A060000}"/>
    <cellStyle name="Currency 2 2 2 3 11" xfId="2160" xr:uid="{00000000-0005-0000-0000-00004B060000}"/>
    <cellStyle name="Currency 2 2 2 3 11 2" xfId="2161" xr:uid="{00000000-0005-0000-0000-00004C060000}"/>
    <cellStyle name="Currency 2 2 2 3 12" xfId="2162" xr:uid="{00000000-0005-0000-0000-00004D060000}"/>
    <cellStyle name="Currency 2 2 2 3 12 2" xfId="2163" xr:uid="{00000000-0005-0000-0000-00004E060000}"/>
    <cellStyle name="Currency 2 2 2 3 13" xfId="2164" xr:uid="{00000000-0005-0000-0000-00004F060000}"/>
    <cellStyle name="Currency 2 2 2 3 14" xfId="2165" xr:uid="{00000000-0005-0000-0000-000050060000}"/>
    <cellStyle name="Currency 2 2 2 3 15" xfId="2166" xr:uid="{00000000-0005-0000-0000-000051060000}"/>
    <cellStyle name="Currency 2 2 2 3 2" xfId="121" xr:uid="{00000000-0005-0000-0000-000052060000}"/>
    <cellStyle name="Currency 2 2 2 3 2 2" xfId="2167" xr:uid="{00000000-0005-0000-0000-000053060000}"/>
    <cellStyle name="Currency 2 2 2 3 2 2 2" xfId="2168" xr:uid="{00000000-0005-0000-0000-000054060000}"/>
    <cellStyle name="Currency 2 2 2 3 2 2 3" xfId="2169" xr:uid="{00000000-0005-0000-0000-000055060000}"/>
    <cellStyle name="Currency 2 2 2 3 2 2 3 2" xfId="2170" xr:uid="{00000000-0005-0000-0000-000056060000}"/>
    <cellStyle name="Currency 2 2 2 3 2 2 3 3" xfId="2171" xr:uid="{00000000-0005-0000-0000-000057060000}"/>
    <cellStyle name="Currency 2 2 2 3 2 2 4" xfId="2172" xr:uid="{00000000-0005-0000-0000-000058060000}"/>
    <cellStyle name="Currency 2 2 2 3 2 2 4 2" xfId="2173" xr:uid="{00000000-0005-0000-0000-000059060000}"/>
    <cellStyle name="Currency 2 2 2 3 2 2 4 2 2" xfId="2174" xr:uid="{00000000-0005-0000-0000-00005A060000}"/>
    <cellStyle name="Currency 2 2 2 3 2 2 4 3" xfId="2175" xr:uid="{00000000-0005-0000-0000-00005B060000}"/>
    <cellStyle name="Currency 2 2 2 3 2 2 5" xfId="2176" xr:uid="{00000000-0005-0000-0000-00005C060000}"/>
    <cellStyle name="Currency 2 2 2 3 2 2 5 2" xfId="2177" xr:uid="{00000000-0005-0000-0000-00005D060000}"/>
    <cellStyle name="Currency 2 2 2 3 2 2 5 2 2" xfId="2178" xr:uid="{00000000-0005-0000-0000-00005E060000}"/>
    <cellStyle name="Currency 2 2 2 3 2 2 5 3" xfId="2179" xr:uid="{00000000-0005-0000-0000-00005F060000}"/>
    <cellStyle name="Currency 2 2 2 3 2 2 6" xfId="2180" xr:uid="{00000000-0005-0000-0000-000060060000}"/>
    <cellStyle name="Currency 2 2 2 3 2 2 6 2" xfId="2181" xr:uid="{00000000-0005-0000-0000-000061060000}"/>
    <cellStyle name="Currency 2 2 2 3 2 2 6 2 2" xfId="2182" xr:uid="{00000000-0005-0000-0000-000062060000}"/>
    <cellStyle name="Currency 2 2 2 3 2 2 6 3" xfId="2183" xr:uid="{00000000-0005-0000-0000-000063060000}"/>
    <cellStyle name="Currency 2 2 2 3 2 2 7" xfId="2184" xr:uid="{00000000-0005-0000-0000-000064060000}"/>
    <cellStyle name="Currency 2 2 2 3 2 2 7 2" xfId="2185" xr:uid="{00000000-0005-0000-0000-000065060000}"/>
    <cellStyle name="Currency 2 2 2 3 2 2 8" xfId="2186" xr:uid="{00000000-0005-0000-0000-000066060000}"/>
    <cellStyle name="Currency 2 2 2 3 2 2 8 2" xfId="2187" xr:uid="{00000000-0005-0000-0000-000067060000}"/>
    <cellStyle name="Currency 2 2 2 3 2 2 9" xfId="2188" xr:uid="{00000000-0005-0000-0000-000068060000}"/>
    <cellStyle name="Currency 2 2 2 3 2 3" xfId="2189" xr:uid="{00000000-0005-0000-0000-000069060000}"/>
    <cellStyle name="Currency 2 2 2 3 2 3 2" xfId="2190" xr:uid="{00000000-0005-0000-0000-00006A060000}"/>
    <cellStyle name="Currency 2 2 2 3 2 3 3" xfId="2191" xr:uid="{00000000-0005-0000-0000-00006B060000}"/>
    <cellStyle name="Currency 2 2 2 3 2 3 3 2" xfId="2192" xr:uid="{00000000-0005-0000-0000-00006C060000}"/>
    <cellStyle name="Currency 2 2 2 3 2 3 3 3" xfId="2193" xr:uid="{00000000-0005-0000-0000-00006D060000}"/>
    <cellStyle name="Currency 2 2 2 3 2 3 4" xfId="2194" xr:uid="{00000000-0005-0000-0000-00006E060000}"/>
    <cellStyle name="Currency 2 2 2 3 2 3 4 2" xfId="2195" xr:uid="{00000000-0005-0000-0000-00006F060000}"/>
    <cellStyle name="Currency 2 2 2 3 2 3 4 2 2" xfId="2196" xr:uid="{00000000-0005-0000-0000-000070060000}"/>
    <cellStyle name="Currency 2 2 2 3 2 3 4 3" xfId="2197" xr:uid="{00000000-0005-0000-0000-000071060000}"/>
    <cellStyle name="Currency 2 2 2 3 2 3 5" xfId="2198" xr:uid="{00000000-0005-0000-0000-000072060000}"/>
    <cellStyle name="Currency 2 2 2 3 2 3 5 2" xfId="2199" xr:uid="{00000000-0005-0000-0000-000073060000}"/>
    <cellStyle name="Currency 2 2 2 3 2 3 5 2 2" xfId="2200" xr:uid="{00000000-0005-0000-0000-000074060000}"/>
    <cellStyle name="Currency 2 2 2 3 2 3 5 3" xfId="2201" xr:uid="{00000000-0005-0000-0000-000075060000}"/>
    <cellStyle name="Currency 2 2 2 3 2 3 6" xfId="2202" xr:uid="{00000000-0005-0000-0000-000076060000}"/>
    <cellStyle name="Currency 2 2 2 3 2 3 6 2" xfId="2203" xr:uid="{00000000-0005-0000-0000-000077060000}"/>
    <cellStyle name="Currency 2 2 2 3 2 3 6 2 2" xfId="2204" xr:uid="{00000000-0005-0000-0000-000078060000}"/>
    <cellStyle name="Currency 2 2 2 3 2 3 6 3" xfId="2205" xr:uid="{00000000-0005-0000-0000-000079060000}"/>
    <cellStyle name="Currency 2 2 2 3 2 3 7" xfId="2206" xr:uid="{00000000-0005-0000-0000-00007A060000}"/>
    <cellStyle name="Currency 2 2 2 3 2 3 7 2" xfId="2207" xr:uid="{00000000-0005-0000-0000-00007B060000}"/>
    <cellStyle name="Currency 2 2 2 3 2 3 8" xfId="2208" xr:uid="{00000000-0005-0000-0000-00007C060000}"/>
    <cellStyle name="Currency 2 2 2 3 2 3 8 2" xfId="2209" xr:uid="{00000000-0005-0000-0000-00007D060000}"/>
    <cellStyle name="Currency 2 2 2 3 2 3 9" xfId="2210" xr:uid="{00000000-0005-0000-0000-00007E060000}"/>
    <cellStyle name="Currency 2 2 2 3 2 4" xfId="2211" xr:uid="{00000000-0005-0000-0000-00007F060000}"/>
    <cellStyle name="Currency 2 2 2 3 2 4 2" xfId="2212" xr:uid="{00000000-0005-0000-0000-000080060000}"/>
    <cellStyle name="Currency 2 2 2 3 2 4 3" xfId="2213" xr:uid="{00000000-0005-0000-0000-000081060000}"/>
    <cellStyle name="Currency 2 2 2 3 2 4 3 2" xfId="2214" xr:uid="{00000000-0005-0000-0000-000082060000}"/>
    <cellStyle name="Currency 2 2 2 3 2 4 3 2 2" xfId="2215" xr:uid="{00000000-0005-0000-0000-000083060000}"/>
    <cellStyle name="Currency 2 2 2 3 2 4 3 3" xfId="2216" xr:uid="{00000000-0005-0000-0000-000084060000}"/>
    <cellStyle name="Currency 2 2 2 3 2 4 4" xfId="2217" xr:uid="{00000000-0005-0000-0000-000085060000}"/>
    <cellStyle name="Currency 2 2 2 3 2 4 4 2" xfId="2218" xr:uid="{00000000-0005-0000-0000-000086060000}"/>
    <cellStyle name="Currency 2 2 2 3 2 4 4 2 2" xfId="2219" xr:uid="{00000000-0005-0000-0000-000087060000}"/>
    <cellStyle name="Currency 2 2 2 3 2 4 4 3" xfId="2220" xr:uid="{00000000-0005-0000-0000-000088060000}"/>
    <cellStyle name="Currency 2 2 2 3 2 4 5" xfId="2221" xr:uid="{00000000-0005-0000-0000-000089060000}"/>
    <cellStyle name="Currency 2 2 2 3 2 4 5 2" xfId="2222" xr:uid="{00000000-0005-0000-0000-00008A060000}"/>
    <cellStyle name="Currency 2 2 2 3 2 4 5 2 2" xfId="2223" xr:uid="{00000000-0005-0000-0000-00008B060000}"/>
    <cellStyle name="Currency 2 2 2 3 2 4 5 3" xfId="2224" xr:uid="{00000000-0005-0000-0000-00008C060000}"/>
    <cellStyle name="Currency 2 2 2 3 2 4 6" xfId="2225" xr:uid="{00000000-0005-0000-0000-00008D060000}"/>
    <cellStyle name="Currency 2 2 2 3 2 4 6 2" xfId="2226" xr:uid="{00000000-0005-0000-0000-00008E060000}"/>
    <cellStyle name="Currency 2 2 2 3 2 4 7" xfId="2227" xr:uid="{00000000-0005-0000-0000-00008F060000}"/>
    <cellStyle name="Currency 2 2 2 3 2 4 7 2" xfId="2228" xr:uid="{00000000-0005-0000-0000-000090060000}"/>
    <cellStyle name="Currency 2 2 2 3 2 4 8" xfId="2229" xr:uid="{00000000-0005-0000-0000-000091060000}"/>
    <cellStyle name="Currency 2 2 2 3 2 4 9" xfId="2230" xr:uid="{00000000-0005-0000-0000-000092060000}"/>
    <cellStyle name="Currency 2 2 2 3 2 5" xfId="2231" xr:uid="{00000000-0005-0000-0000-000093060000}"/>
    <cellStyle name="Currency 2 2 2 3 2 5 2" xfId="2232" xr:uid="{00000000-0005-0000-0000-000094060000}"/>
    <cellStyle name="Currency 2 2 2 3 2 5 3" xfId="2233" xr:uid="{00000000-0005-0000-0000-000095060000}"/>
    <cellStyle name="Currency 2 2 2 3 2 6" xfId="2234" xr:uid="{00000000-0005-0000-0000-000096060000}"/>
    <cellStyle name="Currency 2 2 2 3 2 6 2" xfId="2235" xr:uid="{00000000-0005-0000-0000-000097060000}"/>
    <cellStyle name="Currency 2 2 2 3 2 6 2 2" xfId="2236" xr:uid="{00000000-0005-0000-0000-000098060000}"/>
    <cellStyle name="Currency 2 2 2 3 2 6 2 2 2" xfId="2237" xr:uid="{00000000-0005-0000-0000-000099060000}"/>
    <cellStyle name="Currency 2 2 2 3 2 6 2 3" xfId="2238" xr:uid="{00000000-0005-0000-0000-00009A060000}"/>
    <cellStyle name="Currency 2 2 2 3 2 6 3" xfId="2239" xr:uid="{00000000-0005-0000-0000-00009B060000}"/>
    <cellStyle name="Currency 2 2 2 3 2 6 3 2" xfId="2240" xr:uid="{00000000-0005-0000-0000-00009C060000}"/>
    <cellStyle name="Currency 2 2 2 3 2 6 3 2 2" xfId="2241" xr:uid="{00000000-0005-0000-0000-00009D060000}"/>
    <cellStyle name="Currency 2 2 2 3 2 6 3 3" xfId="2242" xr:uid="{00000000-0005-0000-0000-00009E060000}"/>
    <cellStyle name="Currency 2 2 2 3 2 6 4" xfId="2243" xr:uid="{00000000-0005-0000-0000-00009F060000}"/>
    <cellStyle name="Currency 2 2 2 3 2 6 4 2" xfId="2244" xr:uid="{00000000-0005-0000-0000-0000A0060000}"/>
    <cellStyle name="Currency 2 2 2 3 2 6 4 2 2" xfId="2245" xr:uid="{00000000-0005-0000-0000-0000A1060000}"/>
    <cellStyle name="Currency 2 2 2 3 2 6 4 3" xfId="2246" xr:uid="{00000000-0005-0000-0000-0000A2060000}"/>
    <cellStyle name="Currency 2 2 2 3 2 6 5" xfId="2247" xr:uid="{00000000-0005-0000-0000-0000A3060000}"/>
    <cellStyle name="Currency 2 2 2 3 2 6 5 2" xfId="2248" xr:uid="{00000000-0005-0000-0000-0000A4060000}"/>
    <cellStyle name="Currency 2 2 2 3 2 6 6" xfId="2249" xr:uid="{00000000-0005-0000-0000-0000A5060000}"/>
    <cellStyle name="Currency 2 2 2 3 2 6 6 2" xfId="2250" xr:uid="{00000000-0005-0000-0000-0000A6060000}"/>
    <cellStyle name="Currency 2 2 2 3 2 6 7" xfId="2251" xr:uid="{00000000-0005-0000-0000-0000A7060000}"/>
    <cellStyle name="Currency 2 2 2 3 2 7" xfId="2252" xr:uid="{00000000-0005-0000-0000-0000A8060000}"/>
    <cellStyle name="Currency 2 2 2 3 2 7 2" xfId="2253" xr:uid="{00000000-0005-0000-0000-0000A9060000}"/>
    <cellStyle name="Currency 2 2 2 3 2 7 2 2" xfId="2254" xr:uid="{00000000-0005-0000-0000-0000AA060000}"/>
    <cellStyle name="Currency 2 2 2 3 2 7 3" xfId="2255" xr:uid="{00000000-0005-0000-0000-0000AB060000}"/>
    <cellStyle name="Currency 2 2 2 3 2 8" xfId="2256" xr:uid="{00000000-0005-0000-0000-0000AC060000}"/>
    <cellStyle name="Currency 2 2 2 3 2 8 2" xfId="2257" xr:uid="{00000000-0005-0000-0000-0000AD060000}"/>
    <cellStyle name="Currency 2 2 2 3 2 8 2 2" xfId="2258" xr:uid="{00000000-0005-0000-0000-0000AE060000}"/>
    <cellStyle name="Currency 2 2 2 3 2 8 3" xfId="2259" xr:uid="{00000000-0005-0000-0000-0000AF060000}"/>
    <cellStyle name="Currency 2 2 2 3 3" xfId="122" xr:uid="{00000000-0005-0000-0000-0000B0060000}"/>
    <cellStyle name="Currency 2 2 2 3 3 10" xfId="2260" xr:uid="{00000000-0005-0000-0000-0000B1060000}"/>
    <cellStyle name="Currency 2 2 2 3 3 2" xfId="123" xr:uid="{00000000-0005-0000-0000-0000B2060000}"/>
    <cellStyle name="Currency 2 2 2 3 3 2 2" xfId="2261" xr:uid="{00000000-0005-0000-0000-0000B3060000}"/>
    <cellStyle name="Currency 2 2 2 3 3 2 3" xfId="2262" xr:uid="{00000000-0005-0000-0000-0000B4060000}"/>
    <cellStyle name="Currency 2 2 2 3 3 2 3 2" xfId="2263" xr:uid="{00000000-0005-0000-0000-0000B5060000}"/>
    <cellStyle name="Currency 2 2 2 3 3 2 3 3" xfId="2264" xr:uid="{00000000-0005-0000-0000-0000B6060000}"/>
    <cellStyle name="Currency 2 2 2 3 3 2 4" xfId="2265" xr:uid="{00000000-0005-0000-0000-0000B7060000}"/>
    <cellStyle name="Currency 2 2 2 3 3 2 4 2" xfId="2266" xr:uid="{00000000-0005-0000-0000-0000B8060000}"/>
    <cellStyle name="Currency 2 2 2 3 3 2 4 2 2" xfId="2267" xr:uid="{00000000-0005-0000-0000-0000B9060000}"/>
    <cellStyle name="Currency 2 2 2 3 3 2 4 3" xfId="2268" xr:uid="{00000000-0005-0000-0000-0000BA060000}"/>
    <cellStyle name="Currency 2 2 2 3 3 2 5" xfId="2269" xr:uid="{00000000-0005-0000-0000-0000BB060000}"/>
    <cellStyle name="Currency 2 2 2 3 3 2 5 2" xfId="2270" xr:uid="{00000000-0005-0000-0000-0000BC060000}"/>
    <cellStyle name="Currency 2 2 2 3 3 2 5 2 2" xfId="2271" xr:uid="{00000000-0005-0000-0000-0000BD060000}"/>
    <cellStyle name="Currency 2 2 2 3 3 2 5 3" xfId="2272" xr:uid="{00000000-0005-0000-0000-0000BE060000}"/>
    <cellStyle name="Currency 2 2 2 3 3 2 6" xfId="2273" xr:uid="{00000000-0005-0000-0000-0000BF060000}"/>
    <cellStyle name="Currency 2 2 2 3 3 2 6 2" xfId="2274" xr:uid="{00000000-0005-0000-0000-0000C0060000}"/>
    <cellStyle name="Currency 2 2 2 3 3 2 6 2 2" xfId="2275" xr:uid="{00000000-0005-0000-0000-0000C1060000}"/>
    <cellStyle name="Currency 2 2 2 3 3 2 6 3" xfId="2276" xr:uid="{00000000-0005-0000-0000-0000C2060000}"/>
    <cellStyle name="Currency 2 2 2 3 3 2 7" xfId="2277" xr:uid="{00000000-0005-0000-0000-0000C3060000}"/>
    <cellStyle name="Currency 2 2 2 3 3 2 7 2" xfId="2278" xr:uid="{00000000-0005-0000-0000-0000C4060000}"/>
    <cellStyle name="Currency 2 2 2 3 3 2 8" xfId="2279" xr:uid="{00000000-0005-0000-0000-0000C5060000}"/>
    <cellStyle name="Currency 2 2 2 3 3 2 8 2" xfId="2280" xr:uid="{00000000-0005-0000-0000-0000C6060000}"/>
    <cellStyle name="Currency 2 2 2 3 3 2 9" xfId="2281" xr:uid="{00000000-0005-0000-0000-0000C7060000}"/>
    <cellStyle name="Currency 2 2 2 3 3 3" xfId="124" xr:uid="{00000000-0005-0000-0000-0000C8060000}"/>
    <cellStyle name="Currency 2 2 2 3 3 4" xfId="2282" xr:uid="{00000000-0005-0000-0000-0000C9060000}"/>
    <cellStyle name="Currency 2 2 2 3 3 4 2" xfId="2283" xr:uid="{00000000-0005-0000-0000-0000CA060000}"/>
    <cellStyle name="Currency 2 2 2 3 3 4 3" xfId="2284" xr:uid="{00000000-0005-0000-0000-0000CB060000}"/>
    <cellStyle name="Currency 2 2 2 3 3 5" xfId="2285" xr:uid="{00000000-0005-0000-0000-0000CC060000}"/>
    <cellStyle name="Currency 2 2 2 3 3 5 2" xfId="2286" xr:uid="{00000000-0005-0000-0000-0000CD060000}"/>
    <cellStyle name="Currency 2 2 2 3 3 5 2 2" xfId="2287" xr:uid="{00000000-0005-0000-0000-0000CE060000}"/>
    <cellStyle name="Currency 2 2 2 3 3 5 3" xfId="2288" xr:uid="{00000000-0005-0000-0000-0000CF060000}"/>
    <cellStyle name="Currency 2 2 2 3 3 6" xfId="2289" xr:uid="{00000000-0005-0000-0000-0000D0060000}"/>
    <cellStyle name="Currency 2 2 2 3 3 6 2" xfId="2290" xr:uid="{00000000-0005-0000-0000-0000D1060000}"/>
    <cellStyle name="Currency 2 2 2 3 3 6 2 2" xfId="2291" xr:uid="{00000000-0005-0000-0000-0000D2060000}"/>
    <cellStyle name="Currency 2 2 2 3 3 6 3" xfId="2292" xr:uid="{00000000-0005-0000-0000-0000D3060000}"/>
    <cellStyle name="Currency 2 2 2 3 3 7" xfId="2293" xr:uid="{00000000-0005-0000-0000-0000D4060000}"/>
    <cellStyle name="Currency 2 2 2 3 3 7 2" xfId="2294" xr:uid="{00000000-0005-0000-0000-0000D5060000}"/>
    <cellStyle name="Currency 2 2 2 3 3 7 2 2" xfId="2295" xr:uid="{00000000-0005-0000-0000-0000D6060000}"/>
    <cellStyle name="Currency 2 2 2 3 3 7 3" xfId="2296" xr:uid="{00000000-0005-0000-0000-0000D7060000}"/>
    <cellStyle name="Currency 2 2 2 3 3 8" xfId="2297" xr:uid="{00000000-0005-0000-0000-0000D8060000}"/>
    <cellStyle name="Currency 2 2 2 3 3 8 2" xfId="2298" xr:uid="{00000000-0005-0000-0000-0000D9060000}"/>
    <cellStyle name="Currency 2 2 2 3 3 9" xfId="2299" xr:uid="{00000000-0005-0000-0000-0000DA060000}"/>
    <cellStyle name="Currency 2 2 2 3 3 9 2" xfId="2300" xr:uid="{00000000-0005-0000-0000-0000DB060000}"/>
    <cellStyle name="Currency 2 2 2 3 4" xfId="125" xr:uid="{00000000-0005-0000-0000-0000DC060000}"/>
    <cellStyle name="Currency 2 2 2 3 4 2" xfId="126" xr:uid="{00000000-0005-0000-0000-0000DD060000}"/>
    <cellStyle name="Currency 2 2 2 3 4 2 10" xfId="2301" xr:uid="{00000000-0005-0000-0000-0000DE060000}"/>
    <cellStyle name="Currency 2 2 2 3 4 2 2" xfId="2302" xr:uid="{00000000-0005-0000-0000-0000DF060000}"/>
    <cellStyle name="Currency 2 2 2 3 4 2 3" xfId="2303" xr:uid="{00000000-0005-0000-0000-0000E0060000}"/>
    <cellStyle name="Currency 2 2 2 3 4 2 4" xfId="2304" xr:uid="{00000000-0005-0000-0000-0000E1060000}"/>
    <cellStyle name="Currency 2 2 2 3 4 2 4 2" xfId="2305" xr:uid="{00000000-0005-0000-0000-0000E2060000}"/>
    <cellStyle name="Currency 2 2 2 3 4 2 4 2 2" xfId="2306" xr:uid="{00000000-0005-0000-0000-0000E3060000}"/>
    <cellStyle name="Currency 2 2 2 3 4 2 4 3" xfId="2307" xr:uid="{00000000-0005-0000-0000-0000E4060000}"/>
    <cellStyle name="Currency 2 2 2 3 4 2 5" xfId="2308" xr:uid="{00000000-0005-0000-0000-0000E5060000}"/>
    <cellStyle name="Currency 2 2 2 3 4 2 5 2" xfId="2309" xr:uid="{00000000-0005-0000-0000-0000E6060000}"/>
    <cellStyle name="Currency 2 2 2 3 4 2 5 2 2" xfId="2310" xr:uid="{00000000-0005-0000-0000-0000E7060000}"/>
    <cellStyle name="Currency 2 2 2 3 4 2 5 3" xfId="2311" xr:uid="{00000000-0005-0000-0000-0000E8060000}"/>
    <cellStyle name="Currency 2 2 2 3 4 2 6" xfId="2312" xr:uid="{00000000-0005-0000-0000-0000E9060000}"/>
    <cellStyle name="Currency 2 2 2 3 4 2 6 2" xfId="2313" xr:uid="{00000000-0005-0000-0000-0000EA060000}"/>
    <cellStyle name="Currency 2 2 2 3 4 2 6 2 2" xfId="2314" xr:uid="{00000000-0005-0000-0000-0000EB060000}"/>
    <cellStyle name="Currency 2 2 2 3 4 2 6 3" xfId="2315" xr:uid="{00000000-0005-0000-0000-0000EC060000}"/>
    <cellStyle name="Currency 2 2 2 3 4 2 7" xfId="2316" xr:uid="{00000000-0005-0000-0000-0000ED060000}"/>
    <cellStyle name="Currency 2 2 2 3 4 2 7 2" xfId="2317" xr:uid="{00000000-0005-0000-0000-0000EE060000}"/>
    <cellStyle name="Currency 2 2 2 3 4 2 8" xfId="2318" xr:uid="{00000000-0005-0000-0000-0000EF060000}"/>
    <cellStyle name="Currency 2 2 2 3 4 2 8 2" xfId="2319" xr:uid="{00000000-0005-0000-0000-0000F0060000}"/>
    <cellStyle name="Currency 2 2 2 3 4 2 9" xfId="2320" xr:uid="{00000000-0005-0000-0000-0000F1060000}"/>
    <cellStyle name="Currency 2 2 2 3 4 3" xfId="127" xr:uid="{00000000-0005-0000-0000-0000F2060000}"/>
    <cellStyle name="Currency 2 2 2 3 4 4" xfId="2321" xr:uid="{00000000-0005-0000-0000-0000F3060000}"/>
    <cellStyle name="Currency 2 2 2 3 4 4 2" xfId="2322" xr:uid="{00000000-0005-0000-0000-0000F4060000}"/>
    <cellStyle name="Currency 2 2 2 3 4 4 2 2" xfId="2323" xr:uid="{00000000-0005-0000-0000-0000F5060000}"/>
    <cellStyle name="Currency 2 2 2 3 4 4 3" xfId="2324" xr:uid="{00000000-0005-0000-0000-0000F6060000}"/>
    <cellStyle name="Currency 2 2 2 3 4 5" xfId="2325" xr:uid="{00000000-0005-0000-0000-0000F7060000}"/>
    <cellStyle name="Currency 2 2 2 3 4 5 2" xfId="2326" xr:uid="{00000000-0005-0000-0000-0000F8060000}"/>
    <cellStyle name="Currency 2 2 2 3 4 5 2 2" xfId="2327" xr:uid="{00000000-0005-0000-0000-0000F9060000}"/>
    <cellStyle name="Currency 2 2 2 3 4 5 3" xfId="2328" xr:uid="{00000000-0005-0000-0000-0000FA060000}"/>
    <cellStyle name="Currency 2 2 2 3 5" xfId="2329" xr:uid="{00000000-0005-0000-0000-0000FB060000}"/>
    <cellStyle name="Currency 2 2 2 3 5 2" xfId="2330" xr:uid="{00000000-0005-0000-0000-0000FC060000}"/>
    <cellStyle name="Currency 2 2 2 3 5 3" xfId="2331" xr:uid="{00000000-0005-0000-0000-0000FD060000}"/>
    <cellStyle name="Currency 2 2 2 3 5 3 2" xfId="2332" xr:uid="{00000000-0005-0000-0000-0000FE060000}"/>
    <cellStyle name="Currency 2 2 2 3 5 3 3" xfId="2333" xr:uid="{00000000-0005-0000-0000-0000FF060000}"/>
    <cellStyle name="Currency 2 2 2 3 5 4" xfId="2334" xr:uid="{00000000-0005-0000-0000-000000070000}"/>
    <cellStyle name="Currency 2 2 2 3 5 4 2" xfId="2335" xr:uid="{00000000-0005-0000-0000-000001070000}"/>
    <cellStyle name="Currency 2 2 2 3 5 4 2 2" xfId="2336" xr:uid="{00000000-0005-0000-0000-000002070000}"/>
    <cellStyle name="Currency 2 2 2 3 5 4 3" xfId="2337" xr:uid="{00000000-0005-0000-0000-000003070000}"/>
    <cellStyle name="Currency 2 2 2 3 5 5" xfId="2338" xr:uid="{00000000-0005-0000-0000-000004070000}"/>
    <cellStyle name="Currency 2 2 2 3 5 5 2" xfId="2339" xr:uid="{00000000-0005-0000-0000-000005070000}"/>
    <cellStyle name="Currency 2 2 2 3 5 5 2 2" xfId="2340" xr:uid="{00000000-0005-0000-0000-000006070000}"/>
    <cellStyle name="Currency 2 2 2 3 5 5 3" xfId="2341" xr:uid="{00000000-0005-0000-0000-000007070000}"/>
    <cellStyle name="Currency 2 2 2 3 5 6" xfId="2342" xr:uid="{00000000-0005-0000-0000-000008070000}"/>
    <cellStyle name="Currency 2 2 2 3 5 6 2" xfId="2343" xr:uid="{00000000-0005-0000-0000-000009070000}"/>
    <cellStyle name="Currency 2 2 2 3 5 6 2 2" xfId="2344" xr:uid="{00000000-0005-0000-0000-00000A070000}"/>
    <cellStyle name="Currency 2 2 2 3 5 6 3" xfId="2345" xr:uid="{00000000-0005-0000-0000-00000B070000}"/>
    <cellStyle name="Currency 2 2 2 3 5 7" xfId="2346" xr:uid="{00000000-0005-0000-0000-00000C070000}"/>
    <cellStyle name="Currency 2 2 2 3 5 7 2" xfId="2347" xr:uid="{00000000-0005-0000-0000-00000D070000}"/>
    <cellStyle name="Currency 2 2 2 3 5 8" xfId="2348" xr:uid="{00000000-0005-0000-0000-00000E070000}"/>
    <cellStyle name="Currency 2 2 2 3 5 8 2" xfId="2349" xr:uid="{00000000-0005-0000-0000-00000F070000}"/>
    <cellStyle name="Currency 2 2 2 3 5 9" xfId="2350" xr:uid="{00000000-0005-0000-0000-000010070000}"/>
    <cellStyle name="Currency 2 2 2 3 6" xfId="2351" xr:uid="{00000000-0005-0000-0000-000011070000}"/>
    <cellStyle name="Currency 2 2 2 3 6 2" xfId="2352" xr:uid="{00000000-0005-0000-0000-000012070000}"/>
    <cellStyle name="Currency 2 2 2 3 6 3" xfId="2353" xr:uid="{00000000-0005-0000-0000-000013070000}"/>
    <cellStyle name="Currency 2 2 2 3 7" xfId="2354" xr:uid="{00000000-0005-0000-0000-000014070000}"/>
    <cellStyle name="Currency 2 2 2 3 8" xfId="2355" xr:uid="{00000000-0005-0000-0000-000015070000}"/>
    <cellStyle name="Currency 2 2 2 3 8 2" xfId="2356" xr:uid="{00000000-0005-0000-0000-000016070000}"/>
    <cellStyle name="Currency 2 2 2 3 8 2 2" xfId="2357" xr:uid="{00000000-0005-0000-0000-000017070000}"/>
    <cellStyle name="Currency 2 2 2 3 8 3" xfId="2358" xr:uid="{00000000-0005-0000-0000-000018070000}"/>
    <cellStyle name="Currency 2 2 2 3 8 4" xfId="2359" xr:uid="{00000000-0005-0000-0000-000019070000}"/>
    <cellStyle name="Currency 2 2 2 3 9" xfId="2360" xr:uid="{00000000-0005-0000-0000-00001A070000}"/>
    <cellStyle name="Currency 2 2 2 3 9 2" xfId="2361" xr:uid="{00000000-0005-0000-0000-00001B070000}"/>
    <cellStyle name="Currency 2 2 2 3 9 2 2" xfId="2362" xr:uid="{00000000-0005-0000-0000-00001C070000}"/>
    <cellStyle name="Currency 2 2 2 3 9 3" xfId="2363" xr:uid="{00000000-0005-0000-0000-00001D070000}"/>
    <cellStyle name="Currency 2 2 2 4" xfId="128" xr:uid="{00000000-0005-0000-0000-00001E070000}"/>
    <cellStyle name="Currency 2 2 2 4 2" xfId="2364" xr:uid="{00000000-0005-0000-0000-00001F070000}"/>
    <cellStyle name="Currency 2 2 2 4 2 2" xfId="2365" xr:uid="{00000000-0005-0000-0000-000020070000}"/>
    <cellStyle name="Currency 2 2 2 4 2 3" xfId="2366" xr:uid="{00000000-0005-0000-0000-000021070000}"/>
    <cellStyle name="Currency 2 2 2 4 2 3 2" xfId="2367" xr:uid="{00000000-0005-0000-0000-000022070000}"/>
    <cellStyle name="Currency 2 2 2 4 2 3 3" xfId="2368" xr:uid="{00000000-0005-0000-0000-000023070000}"/>
    <cellStyle name="Currency 2 2 2 4 2 4" xfId="2369" xr:uid="{00000000-0005-0000-0000-000024070000}"/>
    <cellStyle name="Currency 2 2 2 4 2 4 2" xfId="2370" xr:uid="{00000000-0005-0000-0000-000025070000}"/>
    <cellStyle name="Currency 2 2 2 4 2 4 2 2" xfId="2371" xr:uid="{00000000-0005-0000-0000-000026070000}"/>
    <cellStyle name="Currency 2 2 2 4 2 4 3" xfId="2372" xr:uid="{00000000-0005-0000-0000-000027070000}"/>
    <cellStyle name="Currency 2 2 2 4 2 5" xfId="2373" xr:uid="{00000000-0005-0000-0000-000028070000}"/>
    <cellStyle name="Currency 2 2 2 4 2 5 2" xfId="2374" xr:uid="{00000000-0005-0000-0000-000029070000}"/>
    <cellStyle name="Currency 2 2 2 4 2 5 2 2" xfId="2375" xr:uid="{00000000-0005-0000-0000-00002A070000}"/>
    <cellStyle name="Currency 2 2 2 4 2 5 3" xfId="2376" xr:uid="{00000000-0005-0000-0000-00002B070000}"/>
    <cellStyle name="Currency 2 2 2 4 2 6" xfId="2377" xr:uid="{00000000-0005-0000-0000-00002C070000}"/>
    <cellStyle name="Currency 2 2 2 4 2 6 2" xfId="2378" xr:uid="{00000000-0005-0000-0000-00002D070000}"/>
    <cellStyle name="Currency 2 2 2 4 2 6 2 2" xfId="2379" xr:uid="{00000000-0005-0000-0000-00002E070000}"/>
    <cellStyle name="Currency 2 2 2 4 2 6 3" xfId="2380" xr:uid="{00000000-0005-0000-0000-00002F070000}"/>
    <cellStyle name="Currency 2 2 2 4 2 7" xfId="2381" xr:uid="{00000000-0005-0000-0000-000030070000}"/>
    <cellStyle name="Currency 2 2 2 4 2 7 2" xfId="2382" xr:uid="{00000000-0005-0000-0000-000031070000}"/>
    <cellStyle name="Currency 2 2 2 4 2 8" xfId="2383" xr:uid="{00000000-0005-0000-0000-000032070000}"/>
    <cellStyle name="Currency 2 2 2 4 2 8 2" xfId="2384" xr:uid="{00000000-0005-0000-0000-000033070000}"/>
    <cellStyle name="Currency 2 2 2 4 2 9" xfId="2385" xr:uid="{00000000-0005-0000-0000-000034070000}"/>
    <cellStyle name="Currency 2 2 2 4 3" xfId="2386" xr:uid="{00000000-0005-0000-0000-000035070000}"/>
    <cellStyle name="Currency 2 2 2 4 3 2" xfId="2387" xr:uid="{00000000-0005-0000-0000-000036070000}"/>
    <cellStyle name="Currency 2 2 2 4 3 3" xfId="2388" xr:uid="{00000000-0005-0000-0000-000037070000}"/>
    <cellStyle name="Currency 2 2 2 4 3 3 2" xfId="2389" xr:uid="{00000000-0005-0000-0000-000038070000}"/>
    <cellStyle name="Currency 2 2 2 4 3 3 3" xfId="2390" xr:uid="{00000000-0005-0000-0000-000039070000}"/>
    <cellStyle name="Currency 2 2 2 4 3 4" xfId="2391" xr:uid="{00000000-0005-0000-0000-00003A070000}"/>
    <cellStyle name="Currency 2 2 2 4 3 4 2" xfId="2392" xr:uid="{00000000-0005-0000-0000-00003B070000}"/>
    <cellStyle name="Currency 2 2 2 4 3 4 2 2" xfId="2393" xr:uid="{00000000-0005-0000-0000-00003C070000}"/>
    <cellStyle name="Currency 2 2 2 4 3 4 3" xfId="2394" xr:uid="{00000000-0005-0000-0000-00003D070000}"/>
    <cellStyle name="Currency 2 2 2 4 3 5" xfId="2395" xr:uid="{00000000-0005-0000-0000-00003E070000}"/>
    <cellStyle name="Currency 2 2 2 4 3 5 2" xfId="2396" xr:uid="{00000000-0005-0000-0000-00003F070000}"/>
    <cellStyle name="Currency 2 2 2 4 3 5 2 2" xfId="2397" xr:uid="{00000000-0005-0000-0000-000040070000}"/>
    <cellStyle name="Currency 2 2 2 4 3 5 3" xfId="2398" xr:uid="{00000000-0005-0000-0000-000041070000}"/>
    <cellStyle name="Currency 2 2 2 4 3 6" xfId="2399" xr:uid="{00000000-0005-0000-0000-000042070000}"/>
    <cellStyle name="Currency 2 2 2 4 3 6 2" xfId="2400" xr:uid="{00000000-0005-0000-0000-000043070000}"/>
    <cellStyle name="Currency 2 2 2 4 3 6 2 2" xfId="2401" xr:uid="{00000000-0005-0000-0000-000044070000}"/>
    <cellStyle name="Currency 2 2 2 4 3 6 3" xfId="2402" xr:uid="{00000000-0005-0000-0000-000045070000}"/>
    <cellStyle name="Currency 2 2 2 4 3 7" xfId="2403" xr:uid="{00000000-0005-0000-0000-000046070000}"/>
    <cellStyle name="Currency 2 2 2 4 3 7 2" xfId="2404" xr:uid="{00000000-0005-0000-0000-000047070000}"/>
    <cellStyle name="Currency 2 2 2 4 3 8" xfId="2405" xr:uid="{00000000-0005-0000-0000-000048070000}"/>
    <cellStyle name="Currency 2 2 2 4 3 8 2" xfId="2406" xr:uid="{00000000-0005-0000-0000-000049070000}"/>
    <cellStyle name="Currency 2 2 2 4 3 9" xfId="2407" xr:uid="{00000000-0005-0000-0000-00004A070000}"/>
    <cellStyle name="Currency 2 2 2 4 4" xfId="2408" xr:uid="{00000000-0005-0000-0000-00004B070000}"/>
    <cellStyle name="Currency 2 2 2 4 4 2" xfId="2409" xr:uid="{00000000-0005-0000-0000-00004C070000}"/>
    <cellStyle name="Currency 2 2 2 4 4 3" xfId="2410" xr:uid="{00000000-0005-0000-0000-00004D070000}"/>
    <cellStyle name="Currency 2 2 2 4 4 3 2" xfId="2411" xr:uid="{00000000-0005-0000-0000-00004E070000}"/>
    <cellStyle name="Currency 2 2 2 4 4 3 2 2" xfId="2412" xr:uid="{00000000-0005-0000-0000-00004F070000}"/>
    <cellStyle name="Currency 2 2 2 4 4 3 3" xfId="2413" xr:uid="{00000000-0005-0000-0000-000050070000}"/>
    <cellStyle name="Currency 2 2 2 4 4 4" xfId="2414" xr:uid="{00000000-0005-0000-0000-000051070000}"/>
    <cellStyle name="Currency 2 2 2 4 4 4 2" xfId="2415" xr:uid="{00000000-0005-0000-0000-000052070000}"/>
    <cellStyle name="Currency 2 2 2 4 4 4 2 2" xfId="2416" xr:uid="{00000000-0005-0000-0000-000053070000}"/>
    <cellStyle name="Currency 2 2 2 4 4 4 3" xfId="2417" xr:uid="{00000000-0005-0000-0000-000054070000}"/>
    <cellStyle name="Currency 2 2 2 4 4 5" xfId="2418" xr:uid="{00000000-0005-0000-0000-000055070000}"/>
    <cellStyle name="Currency 2 2 2 4 4 5 2" xfId="2419" xr:uid="{00000000-0005-0000-0000-000056070000}"/>
    <cellStyle name="Currency 2 2 2 4 4 5 2 2" xfId="2420" xr:uid="{00000000-0005-0000-0000-000057070000}"/>
    <cellStyle name="Currency 2 2 2 4 4 5 3" xfId="2421" xr:uid="{00000000-0005-0000-0000-000058070000}"/>
    <cellStyle name="Currency 2 2 2 4 4 6" xfId="2422" xr:uid="{00000000-0005-0000-0000-000059070000}"/>
    <cellStyle name="Currency 2 2 2 4 4 6 2" xfId="2423" xr:uid="{00000000-0005-0000-0000-00005A070000}"/>
    <cellStyle name="Currency 2 2 2 4 4 7" xfId="2424" xr:uid="{00000000-0005-0000-0000-00005B070000}"/>
    <cellStyle name="Currency 2 2 2 4 4 7 2" xfId="2425" xr:uid="{00000000-0005-0000-0000-00005C070000}"/>
    <cellStyle name="Currency 2 2 2 4 4 8" xfId="2426" xr:uid="{00000000-0005-0000-0000-00005D070000}"/>
    <cellStyle name="Currency 2 2 2 4 4 9" xfId="2427" xr:uid="{00000000-0005-0000-0000-00005E070000}"/>
    <cellStyle name="Currency 2 2 2 4 5" xfId="2428" xr:uid="{00000000-0005-0000-0000-00005F070000}"/>
    <cellStyle name="Currency 2 2 2 4 5 2" xfId="2429" xr:uid="{00000000-0005-0000-0000-000060070000}"/>
    <cellStyle name="Currency 2 2 2 4 5 3" xfId="2430" xr:uid="{00000000-0005-0000-0000-000061070000}"/>
    <cellStyle name="Currency 2 2 2 4 6" xfId="2431" xr:uid="{00000000-0005-0000-0000-000062070000}"/>
    <cellStyle name="Currency 2 2 2 4 6 2" xfId="2432" xr:uid="{00000000-0005-0000-0000-000063070000}"/>
    <cellStyle name="Currency 2 2 2 4 6 2 2" xfId="2433" xr:uid="{00000000-0005-0000-0000-000064070000}"/>
    <cellStyle name="Currency 2 2 2 4 6 2 2 2" xfId="2434" xr:uid="{00000000-0005-0000-0000-000065070000}"/>
    <cellStyle name="Currency 2 2 2 4 6 2 3" xfId="2435" xr:uid="{00000000-0005-0000-0000-000066070000}"/>
    <cellStyle name="Currency 2 2 2 4 6 3" xfId="2436" xr:uid="{00000000-0005-0000-0000-000067070000}"/>
    <cellStyle name="Currency 2 2 2 4 6 3 2" xfId="2437" xr:uid="{00000000-0005-0000-0000-000068070000}"/>
    <cellStyle name="Currency 2 2 2 4 6 3 2 2" xfId="2438" xr:uid="{00000000-0005-0000-0000-000069070000}"/>
    <cellStyle name="Currency 2 2 2 4 6 3 3" xfId="2439" xr:uid="{00000000-0005-0000-0000-00006A070000}"/>
    <cellStyle name="Currency 2 2 2 4 6 4" xfId="2440" xr:uid="{00000000-0005-0000-0000-00006B070000}"/>
    <cellStyle name="Currency 2 2 2 4 6 4 2" xfId="2441" xr:uid="{00000000-0005-0000-0000-00006C070000}"/>
    <cellStyle name="Currency 2 2 2 4 6 4 2 2" xfId="2442" xr:uid="{00000000-0005-0000-0000-00006D070000}"/>
    <cellStyle name="Currency 2 2 2 4 6 4 3" xfId="2443" xr:uid="{00000000-0005-0000-0000-00006E070000}"/>
    <cellStyle name="Currency 2 2 2 4 6 5" xfId="2444" xr:uid="{00000000-0005-0000-0000-00006F070000}"/>
    <cellStyle name="Currency 2 2 2 4 6 5 2" xfId="2445" xr:uid="{00000000-0005-0000-0000-000070070000}"/>
    <cellStyle name="Currency 2 2 2 4 6 6" xfId="2446" xr:uid="{00000000-0005-0000-0000-000071070000}"/>
    <cellStyle name="Currency 2 2 2 4 6 6 2" xfId="2447" xr:uid="{00000000-0005-0000-0000-000072070000}"/>
    <cellStyle name="Currency 2 2 2 4 6 7" xfId="2448" xr:uid="{00000000-0005-0000-0000-000073070000}"/>
    <cellStyle name="Currency 2 2 2 4 7" xfId="2449" xr:uid="{00000000-0005-0000-0000-000074070000}"/>
    <cellStyle name="Currency 2 2 2 4 7 2" xfId="2450" xr:uid="{00000000-0005-0000-0000-000075070000}"/>
    <cellStyle name="Currency 2 2 2 4 7 2 2" xfId="2451" xr:uid="{00000000-0005-0000-0000-000076070000}"/>
    <cellStyle name="Currency 2 2 2 4 7 3" xfId="2452" xr:uid="{00000000-0005-0000-0000-000077070000}"/>
    <cellStyle name="Currency 2 2 2 4 8" xfId="2453" xr:uid="{00000000-0005-0000-0000-000078070000}"/>
    <cellStyle name="Currency 2 2 2 4 8 2" xfId="2454" xr:uid="{00000000-0005-0000-0000-000079070000}"/>
    <cellStyle name="Currency 2 2 2 4 8 2 2" xfId="2455" xr:uid="{00000000-0005-0000-0000-00007A070000}"/>
    <cellStyle name="Currency 2 2 2 4 8 3" xfId="2456" xr:uid="{00000000-0005-0000-0000-00007B070000}"/>
    <cellStyle name="Currency 2 2 2 5" xfId="129" xr:uid="{00000000-0005-0000-0000-00007C070000}"/>
    <cellStyle name="Currency 2 2 2 5 10" xfId="2457" xr:uid="{00000000-0005-0000-0000-00007D070000}"/>
    <cellStyle name="Currency 2 2 2 5 2" xfId="130" xr:uid="{00000000-0005-0000-0000-00007E070000}"/>
    <cellStyle name="Currency 2 2 2 5 2 2" xfId="2458" xr:uid="{00000000-0005-0000-0000-00007F070000}"/>
    <cellStyle name="Currency 2 2 2 5 2 3" xfId="2459" xr:uid="{00000000-0005-0000-0000-000080070000}"/>
    <cellStyle name="Currency 2 2 2 5 2 3 2" xfId="2460" xr:uid="{00000000-0005-0000-0000-000081070000}"/>
    <cellStyle name="Currency 2 2 2 5 2 3 3" xfId="2461" xr:uid="{00000000-0005-0000-0000-000082070000}"/>
    <cellStyle name="Currency 2 2 2 5 2 4" xfId="2462" xr:uid="{00000000-0005-0000-0000-000083070000}"/>
    <cellStyle name="Currency 2 2 2 5 2 4 2" xfId="2463" xr:uid="{00000000-0005-0000-0000-000084070000}"/>
    <cellStyle name="Currency 2 2 2 5 2 4 2 2" xfId="2464" xr:uid="{00000000-0005-0000-0000-000085070000}"/>
    <cellStyle name="Currency 2 2 2 5 2 4 3" xfId="2465" xr:uid="{00000000-0005-0000-0000-000086070000}"/>
    <cellStyle name="Currency 2 2 2 5 2 5" xfId="2466" xr:uid="{00000000-0005-0000-0000-000087070000}"/>
    <cellStyle name="Currency 2 2 2 5 2 5 2" xfId="2467" xr:uid="{00000000-0005-0000-0000-000088070000}"/>
    <cellStyle name="Currency 2 2 2 5 2 5 2 2" xfId="2468" xr:uid="{00000000-0005-0000-0000-000089070000}"/>
    <cellStyle name="Currency 2 2 2 5 2 5 3" xfId="2469" xr:uid="{00000000-0005-0000-0000-00008A070000}"/>
    <cellStyle name="Currency 2 2 2 5 2 6" xfId="2470" xr:uid="{00000000-0005-0000-0000-00008B070000}"/>
    <cellStyle name="Currency 2 2 2 5 2 6 2" xfId="2471" xr:uid="{00000000-0005-0000-0000-00008C070000}"/>
    <cellStyle name="Currency 2 2 2 5 2 6 2 2" xfId="2472" xr:uid="{00000000-0005-0000-0000-00008D070000}"/>
    <cellStyle name="Currency 2 2 2 5 2 6 3" xfId="2473" xr:uid="{00000000-0005-0000-0000-00008E070000}"/>
    <cellStyle name="Currency 2 2 2 5 2 7" xfId="2474" xr:uid="{00000000-0005-0000-0000-00008F070000}"/>
    <cellStyle name="Currency 2 2 2 5 2 7 2" xfId="2475" xr:uid="{00000000-0005-0000-0000-000090070000}"/>
    <cellStyle name="Currency 2 2 2 5 2 8" xfId="2476" xr:uid="{00000000-0005-0000-0000-000091070000}"/>
    <cellStyle name="Currency 2 2 2 5 2 8 2" xfId="2477" xr:uid="{00000000-0005-0000-0000-000092070000}"/>
    <cellStyle name="Currency 2 2 2 5 2 9" xfId="2478" xr:uid="{00000000-0005-0000-0000-000093070000}"/>
    <cellStyle name="Currency 2 2 2 5 3" xfId="131" xr:uid="{00000000-0005-0000-0000-000094070000}"/>
    <cellStyle name="Currency 2 2 2 5 4" xfId="2479" xr:uid="{00000000-0005-0000-0000-000095070000}"/>
    <cellStyle name="Currency 2 2 2 5 4 2" xfId="2480" xr:uid="{00000000-0005-0000-0000-000096070000}"/>
    <cellStyle name="Currency 2 2 2 5 4 3" xfId="2481" xr:uid="{00000000-0005-0000-0000-000097070000}"/>
    <cellStyle name="Currency 2 2 2 5 5" xfId="2482" xr:uid="{00000000-0005-0000-0000-000098070000}"/>
    <cellStyle name="Currency 2 2 2 5 5 2" xfId="2483" xr:uid="{00000000-0005-0000-0000-000099070000}"/>
    <cellStyle name="Currency 2 2 2 5 5 2 2" xfId="2484" xr:uid="{00000000-0005-0000-0000-00009A070000}"/>
    <cellStyle name="Currency 2 2 2 5 5 3" xfId="2485" xr:uid="{00000000-0005-0000-0000-00009B070000}"/>
    <cellStyle name="Currency 2 2 2 5 6" xfId="2486" xr:uid="{00000000-0005-0000-0000-00009C070000}"/>
    <cellStyle name="Currency 2 2 2 5 6 2" xfId="2487" xr:uid="{00000000-0005-0000-0000-00009D070000}"/>
    <cellStyle name="Currency 2 2 2 5 6 2 2" xfId="2488" xr:uid="{00000000-0005-0000-0000-00009E070000}"/>
    <cellStyle name="Currency 2 2 2 5 6 3" xfId="2489" xr:uid="{00000000-0005-0000-0000-00009F070000}"/>
    <cellStyle name="Currency 2 2 2 5 7" xfId="2490" xr:uid="{00000000-0005-0000-0000-0000A0070000}"/>
    <cellStyle name="Currency 2 2 2 5 7 2" xfId="2491" xr:uid="{00000000-0005-0000-0000-0000A1070000}"/>
    <cellStyle name="Currency 2 2 2 5 7 2 2" xfId="2492" xr:uid="{00000000-0005-0000-0000-0000A2070000}"/>
    <cellStyle name="Currency 2 2 2 5 7 3" xfId="2493" xr:uid="{00000000-0005-0000-0000-0000A3070000}"/>
    <cellStyle name="Currency 2 2 2 5 8" xfId="2494" xr:uid="{00000000-0005-0000-0000-0000A4070000}"/>
    <cellStyle name="Currency 2 2 2 5 8 2" xfId="2495" xr:uid="{00000000-0005-0000-0000-0000A5070000}"/>
    <cellStyle name="Currency 2 2 2 5 9" xfId="2496" xr:uid="{00000000-0005-0000-0000-0000A6070000}"/>
    <cellStyle name="Currency 2 2 2 5 9 2" xfId="2497" xr:uid="{00000000-0005-0000-0000-0000A7070000}"/>
    <cellStyle name="Currency 2 2 2 6" xfId="132" xr:uid="{00000000-0005-0000-0000-0000A8070000}"/>
    <cellStyle name="Currency 2 2 2 6 2" xfId="133" xr:uid="{00000000-0005-0000-0000-0000A9070000}"/>
    <cellStyle name="Currency 2 2 2 6 2 10" xfId="2498" xr:uid="{00000000-0005-0000-0000-0000AA070000}"/>
    <cellStyle name="Currency 2 2 2 6 2 2" xfId="2499" xr:uid="{00000000-0005-0000-0000-0000AB070000}"/>
    <cellStyle name="Currency 2 2 2 6 2 3" xfId="2500" xr:uid="{00000000-0005-0000-0000-0000AC070000}"/>
    <cellStyle name="Currency 2 2 2 6 2 4" xfId="2501" xr:uid="{00000000-0005-0000-0000-0000AD070000}"/>
    <cellStyle name="Currency 2 2 2 6 2 4 2" xfId="2502" xr:uid="{00000000-0005-0000-0000-0000AE070000}"/>
    <cellStyle name="Currency 2 2 2 6 2 4 2 2" xfId="2503" xr:uid="{00000000-0005-0000-0000-0000AF070000}"/>
    <cellStyle name="Currency 2 2 2 6 2 4 3" xfId="2504" xr:uid="{00000000-0005-0000-0000-0000B0070000}"/>
    <cellStyle name="Currency 2 2 2 6 2 5" xfId="2505" xr:uid="{00000000-0005-0000-0000-0000B1070000}"/>
    <cellStyle name="Currency 2 2 2 6 2 5 2" xfId="2506" xr:uid="{00000000-0005-0000-0000-0000B2070000}"/>
    <cellStyle name="Currency 2 2 2 6 2 5 2 2" xfId="2507" xr:uid="{00000000-0005-0000-0000-0000B3070000}"/>
    <cellStyle name="Currency 2 2 2 6 2 5 3" xfId="2508" xr:uid="{00000000-0005-0000-0000-0000B4070000}"/>
    <cellStyle name="Currency 2 2 2 6 2 6" xfId="2509" xr:uid="{00000000-0005-0000-0000-0000B5070000}"/>
    <cellStyle name="Currency 2 2 2 6 2 6 2" xfId="2510" xr:uid="{00000000-0005-0000-0000-0000B6070000}"/>
    <cellStyle name="Currency 2 2 2 6 2 6 2 2" xfId="2511" xr:uid="{00000000-0005-0000-0000-0000B7070000}"/>
    <cellStyle name="Currency 2 2 2 6 2 6 3" xfId="2512" xr:uid="{00000000-0005-0000-0000-0000B8070000}"/>
    <cellStyle name="Currency 2 2 2 6 2 7" xfId="2513" xr:uid="{00000000-0005-0000-0000-0000B9070000}"/>
    <cellStyle name="Currency 2 2 2 6 2 7 2" xfId="2514" xr:uid="{00000000-0005-0000-0000-0000BA070000}"/>
    <cellStyle name="Currency 2 2 2 6 2 8" xfId="2515" xr:uid="{00000000-0005-0000-0000-0000BB070000}"/>
    <cellStyle name="Currency 2 2 2 6 2 8 2" xfId="2516" xr:uid="{00000000-0005-0000-0000-0000BC070000}"/>
    <cellStyle name="Currency 2 2 2 6 2 9" xfId="2517" xr:uid="{00000000-0005-0000-0000-0000BD070000}"/>
    <cellStyle name="Currency 2 2 2 6 3" xfId="134" xr:uid="{00000000-0005-0000-0000-0000BE070000}"/>
    <cellStyle name="Currency 2 2 2 6 4" xfId="2518" xr:uid="{00000000-0005-0000-0000-0000BF070000}"/>
    <cellStyle name="Currency 2 2 2 6 4 2" xfId="2519" xr:uid="{00000000-0005-0000-0000-0000C0070000}"/>
    <cellStyle name="Currency 2 2 2 6 4 2 2" xfId="2520" xr:uid="{00000000-0005-0000-0000-0000C1070000}"/>
    <cellStyle name="Currency 2 2 2 6 4 3" xfId="2521" xr:uid="{00000000-0005-0000-0000-0000C2070000}"/>
    <cellStyle name="Currency 2 2 2 6 5" xfId="2522" xr:uid="{00000000-0005-0000-0000-0000C3070000}"/>
    <cellStyle name="Currency 2 2 2 6 5 2" xfId="2523" xr:uid="{00000000-0005-0000-0000-0000C4070000}"/>
    <cellStyle name="Currency 2 2 2 6 5 2 2" xfId="2524" xr:uid="{00000000-0005-0000-0000-0000C5070000}"/>
    <cellStyle name="Currency 2 2 2 6 5 3" xfId="2525" xr:uid="{00000000-0005-0000-0000-0000C6070000}"/>
    <cellStyle name="Currency 2 2 2 7" xfId="2526" xr:uid="{00000000-0005-0000-0000-0000C7070000}"/>
    <cellStyle name="Currency 2 2 2 7 2" xfId="2527" xr:uid="{00000000-0005-0000-0000-0000C8070000}"/>
    <cellStyle name="Currency 2 2 2 7 3" xfId="2528" xr:uid="{00000000-0005-0000-0000-0000C9070000}"/>
    <cellStyle name="Currency 2 2 2 7 3 2" xfId="2529" xr:uid="{00000000-0005-0000-0000-0000CA070000}"/>
    <cellStyle name="Currency 2 2 2 7 3 3" xfId="2530" xr:uid="{00000000-0005-0000-0000-0000CB070000}"/>
    <cellStyle name="Currency 2 2 2 7 4" xfId="2531" xr:uid="{00000000-0005-0000-0000-0000CC070000}"/>
    <cellStyle name="Currency 2 2 2 7 4 2" xfId="2532" xr:uid="{00000000-0005-0000-0000-0000CD070000}"/>
    <cellStyle name="Currency 2 2 2 7 4 2 2" xfId="2533" xr:uid="{00000000-0005-0000-0000-0000CE070000}"/>
    <cellStyle name="Currency 2 2 2 7 4 3" xfId="2534" xr:uid="{00000000-0005-0000-0000-0000CF070000}"/>
    <cellStyle name="Currency 2 2 2 7 5" xfId="2535" xr:uid="{00000000-0005-0000-0000-0000D0070000}"/>
    <cellStyle name="Currency 2 2 2 7 5 2" xfId="2536" xr:uid="{00000000-0005-0000-0000-0000D1070000}"/>
    <cellStyle name="Currency 2 2 2 7 5 2 2" xfId="2537" xr:uid="{00000000-0005-0000-0000-0000D2070000}"/>
    <cellStyle name="Currency 2 2 2 7 5 3" xfId="2538" xr:uid="{00000000-0005-0000-0000-0000D3070000}"/>
    <cellStyle name="Currency 2 2 2 7 6" xfId="2539" xr:uid="{00000000-0005-0000-0000-0000D4070000}"/>
    <cellStyle name="Currency 2 2 2 7 6 2" xfId="2540" xr:uid="{00000000-0005-0000-0000-0000D5070000}"/>
    <cellStyle name="Currency 2 2 2 7 6 2 2" xfId="2541" xr:uid="{00000000-0005-0000-0000-0000D6070000}"/>
    <cellStyle name="Currency 2 2 2 7 6 3" xfId="2542" xr:uid="{00000000-0005-0000-0000-0000D7070000}"/>
    <cellStyle name="Currency 2 2 2 7 7" xfId="2543" xr:uid="{00000000-0005-0000-0000-0000D8070000}"/>
    <cellStyle name="Currency 2 2 2 7 7 2" xfId="2544" xr:uid="{00000000-0005-0000-0000-0000D9070000}"/>
    <cellStyle name="Currency 2 2 2 7 8" xfId="2545" xr:uid="{00000000-0005-0000-0000-0000DA070000}"/>
    <cellStyle name="Currency 2 2 2 7 8 2" xfId="2546" xr:uid="{00000000-0005-0000-0000-0000DB070000}"/>
    <cellStyle name="Currency 2 2 2 7 9" xfId="2547" xr:uid="{00000000-0005-0000-0000-0000DC070000}"/>
    <cellStyle name="Currency 2 2 2 8" xfId="2548" xr:uid="{00000000-0005-0000-0000-0000DD070000}"/>
    <cellStyle name="Currency 2 2 2 8 2" xfId="2549" xr:uid="{00000000-0005-0000-0000-0000DE070000}"/>
    <cellStyle name="Currency 2 2 2 8 3" xfId="2550" xr:uid="{00000000-0005-0000-0000-0000DF070000}"/>
    <cellStyle name="Currency 2 2 2 9" xfId="2551" xr:uid="{00000000-0005-0000-0000-0000E0070000}"/>
    <cellStyle name="Currency 2 2 3" xfId="135" xr:uid="{00000000-0005-0000-0000-0000E1070000}"/>
    <cellStyle name="Currency 2 2 3 2" xfId="2552" xr:uid="{00000000-0005-0000-0000-0000E2070000}"/>
    <cellStyle name="Currency 2 2 4" xfId="2553" xr:uid="{00000000-0005-0000-0000-0000E3070000}"/>
    <cellStyle name="Currency 2 20" xfId="2554" xr:uid="{00000000-0005-0000-0000-0000E4070000}"/>
    <cellStyle name="Currency 2 20 2" xfId="2555" xr:uid="{00000000-0005-0000-0000-0000E5070000}"/>
    <cellStyle name="Currency 2 20 2 2" xfId="2556" xr:uid="{00000000-0005-0000-0000-0000E6070000}"/>
    <cellStyle name="Currency 2 20 3" xfId="2557" xr:uid="{00000000-0005-0000-0000-0000E7070000}"/>
    <cellStyle name="Currency 2 21" xfId="2558" xr:uid="{00000000-0005-0000-0000-0000E8070000}"/>
    <cellStyle name="Currency 2 21 2" xfId="2559" xr:uid="{00000000-0005-0000-0000-0000E9070000}"/>
    <cellStyle name="Currency 2 22" xfId="2560" xr:uid="{00000000-0005-0000-0000-0000EA070000}"/>
    <cellStyle name="Currency 2 22 2" xfId="2561" xr:uid="{00000000-0005-0000-0000-0000EB070000}"/>
    <cellStyle name="Currency 2 23" xfId="2562" xr:uid="{00000000-0005-0000-0000-0000EC070000}"/>
    <cellStyle name="Currency 2 24" xfId="2563" xr:uid="{00000000-0005-0000-0000-0000ED070000}"/>
    <cellStyle name="Currency 2 25" xfId="2564" xr:uid="{00000000-0005-0000-0000-0000EE070000}"/>
    <cellStyle name="Currency 2 3" xfId="136" xr:uid="{00000000-0005-0000-0000-0000EF070000}"/>
    <cellStyle name="Currency 2 3 2" xfId="137" xr:uid="{00000000-0005-0000-0000-0000F0070000}"/>
    <cellStyle name="Currency 2 3 2 2" xfId="2565" xr:uid="{00000000-0005-0000-0000-0000F1070000}"/>
    <cellStyle name="Currency 2 3 3" xfId="2566" xr:uid="{00000000-0005-0000-0000-0000F2070000}"/>
    <cellStyle name="Currency 2 4" xfId="138" xr:uid="{00000000-0005-0000-0000-0000F3070000}"/>
    <cellStyle name="Currency 2 4 10" xfId="2567" xr:uid="{00000000-0005-0000-0000-0000F4070000}"/>
    <cellStyle name="Currency 2 4 10 2" xfId="2568" xr:uid="{00000000-0005-0000-0000-0000F5070000}"/>
    <cellStyle name="Currency 2 4 10 3" xfId="2569" xr:uid="{00000000-0005-0000-0000-0000F6070000}"/>
    <cellStyle name="Currency 2 4 11" xfId="2570" xr:uid="{00000000-0005-0000-0000-0000F7070000}"/>
    <cellStyle name="Currency 2 4 12" xfId="2571" xr:uid="{00000000-0005-0000-0000-0000F8070000}"/>
    <cellStyle name="Currency 2 4 12 2" xfId="2572" xr:uid="{00000000-0005-0000-0000-0000F9070000}"/>
    <cellStyle name="Currency 2 4 12 2 2" xfId="2573" xr:uid="{00000000-0005-0000-0000-0000FA070000}"/>
    <cellStyle name="Currency 2 4 12 3" xfId="2574" xr:uid="{00000000-0005-0000-0000-0000FB070000}"/>
    <cellStyle name="Currency 2 4 12 4" xfId="2575" xr:uid="{00000000-0005-0000-0000-0000FC070000}"/>
    <cellStyle name="Currency 2 4 13" xfId="2576" xr:uid="{00000000-0005-0000-0000-0000FD070000}"/>
    <cellStyle name="Currency 2 4 13 2" xfId="2577" xr:uid="{00000000-0005-0000-0000-0000FE070000}"/>
    <cellStyle name="Currency 2 4 13 2 2" xfId="2578" xr:uid="{00000000-0005-0000-0000-0000FF070000}"/>
    <cellStyle name="Currency 2 4 13 3" xfId="2579" xr:uid="{00000000-0005-0000-0000-000000080000}"/>
    <cellStyle name="Currency 2 4 14" xfId="2580" xr:uid="{00000000-0005-0000-0000-000001080000}"/>
    <cellStyle name="Currency 2 4 14 2" xfId="2581" xr:uid="{00000000-0005-0000-0000-000002080000}"/>
    <cellStyle name="Currency 2 4 14 2 2" xfId="2582" xr:uid="{00000000-0005-0000-0000-000003080000}"/>
    <cellStyle name="Currency 2 4 14 3" xfId="2583" xr:uid="{00000000-0005-0000-0000-000004080000}"/>
    <cellStyle name="Currency 2 4 15" xfId="2584" xr:uid="{00000000-0005-0000-0000-000005080000}"/>
    <cellStyle name="Currency 2 4 15 2" xfId="2585" xr:uid="{00000000-0005-0000-0000-000006080000}"/>
    <cellStyle name="Currency 2 4 16" xfId="2586" xr:uid="{00000000-0005-0000-0000-000007080000}"/>
    <cellStyle name="Currency 2 4 16 2" xfId="2587" xr:uid="{00000000-0005-0000-0000-000008080000}"/>
    <cellStyle name="Currency 2 4 17" xfId="2588" xr:uid="{00000000-0005-0000-0000-000009080000}"/>
    <cellStyle name="Currency 2 4 18" xfId="2589" xr:uid="{00000000-0005-0000-0000-00000A080000}"/>
    <cellStyle name="Currency 2 4 19" xfId="2590" xr:uid="{00000000-0005-0000-0000-00000B080000}"/>
    <cellStyle name="Currency 2 4 2" xfId="139" xr:uid="{00000000-0005-0000-0000-00000C080000}"/>
    <cellStyle name="Currency 2 4 2 10" xfId="2591" xr:uid="{00000000-0005-0000-0000-00000D080000}"/>
    <cellStyle name="Currency 2 4 2 10 2" xfId="2592" xr:uid="{00000000-0005-0000-0000-00000E080000}"/>
    <cellStyle name="Currency 2 4 2 10 2 2" xfId="2593" xr:uid="{00000000-0005-0000-0000-00000F080000}"/>
    <cellStyle name="Currency 2 4 2 10 3" xfId="2594" xr:uid="{00000000-0005-0000-0000-000010080000}"/>
    <cellStyle name="Currency 2 4 2 10 4" xfId="2595" xr:uid="{00000000-0005-0000-0000-000011080000}"/>
    <cellStyle name="Currency 2 4 2 11" xfId="2596" xr:uid="{00000000-0005-0000-0000-000012080000}"/>
    <cellStyle name="Currency 2 4 2 11 2" xfId="2597" xr:uid="{00000000-0005-0000-0000-000013080000}"/>
    <cellStyle name="Currency 2 4 2 11 2 2" xfId="2598" xr:uid="{00000000-0005-0000-0000-000014080000}"/>
    <cellStyle name="Currency 2 4 2 11 3" xfId="2599" xr:uid="{00000000-0005-0000-0000-000015080000}"/>
    <cellStyle name="Currency 2 4 2 12" xfId="2600" xr:uid="{00000000-0005-0000-0000-000016080000}"/>
    <cellStyle name="Currency 2 4 2 12 2" xfId="2601" xr:uid="{00000000-0005-0000-0000-000017080000}"/>
    <cellStyle name="Currency 2 4 2 12 2 2" xfId="2602" xr:uid="{00000000-0005-0000-0000-000018080000}"/>
    <cellStyle name="Currency 2 4 2 12 3" xfId="2603" xr:uid="{00000000-0005-0000-0000-000019080000}"/>
    <cellStyle name="Currency 2 4 2 13" xfId="2604" xr:uid="{00000000-0005-0000-0000-00001A080000}"/>
    <cellStyle name="Currency 2 4 2 13 2" xfId="2605" xr:uid="{00000000-0005-0000-0000-00001B080000}"/>
    <cellStyle name="Currency 2 4 2 14" xfId="2606" xr:uid="{00000000-0005-0000-0000-00001C080000}"/>
    <cellStyle name="Currency 2 4 2 14 2" xfId="2607" xr:uid="{00000000-0005-0000-0000-00001D080000}"/>
    <cellStyle name="Currency 2 4 2 15" xfId="2608" xr:uid="{00000000-0005-0000-0000-00001E080000}"/>
    <cellStyle name="Currency 2 4 2 16" xfId="2609" xr:uid="{00000000-0005-0000-0000-00001F080000}"/>
    <cellStyle name="Currency 2 4 2 17" xfId="2610" xr:uid="{00000000-0005-0000-0000-000020080000}"/>
    <cellStyle name="Currency 2 4 2 2" xfId="140" xr:uid="{00000000-0005-0000-0000-000021080000}"/>
    <cellStyle name="Currency 2 4 2 2 10" xfId="2611" xr:uid="{00000000-0005-0000-0000-000022080000}"/>
    <cellStyle name="Currency 2 4 2 2 10 2" xfId="2612" xr:uid="{00000000-0005-0000-0000-000023080000}"/>
    <cellStyle name="Currency 2 4 2 2 10 2 2" xfId="2613" xr:uid="{00000000-0005-0000-0000-000024080000}"/>
    <cellStyle name="Currency 2 4 2 2 10 3" xfId="2614" xr:uid="{00000000-0005-0000-0000-000025080000}"/>
    <cellStyle name="Currency 2 4 2 2 11" xfId="2615" xr:uid="{00000000-0005-0000-0000-000026080000}"/>
    <cellStyle name="Currency 2 4 2 2 11 2" xfId="2616" xr:uid="{00000000-0005-0000-0000-000027080000}"/>
    <cellStyle name="Currency 2 4 2 2 12" xfId="2617" xr:uid="{00000000-0005-0000-0000-000028080000}"/>
    <cellStyle name="Currency 2 4 2 2 12 2" xfId="2618" xr:uid="{00000000-0005-0000-0000-000029080000}"/>
    <cellStyle name="Currency 2 4 2 2 13" xfId="2619" xr:uid="{00000000-0005-0000-0000-00002A080000}"/>
    <cellStyle name="Currency 2 4 2 2 14" xfId="2620" xr:uid="{00000000-0005-0000-0000-00002B080000}"/>
    <cellStyle name="Currency 2 4 2 2 15" xfId="2621" xr:uid="{00000000-0005-0000-0000-00002C080000}"/>
    <cellStyle name="Currency 2 4 2 2 2" xfId="141" xr:uid="{00000000-0005-0000-0000-00002D080000}"/>
    <cellStyle name="Currency 2 4 2 2 2 2" xfId="2622" xr:uid="{00000000-0005-0000-0000-00002E080000}"/>
    <cellStyle name="Currency 2 4 2 2 2 2 2" xfId="2623" xr:uid="{00000000-0005-0000-0000-00002F080000}"/>
    <cellStyle name="Currency 2 4 2 2 2 2 3" xfId="2624" xr:uid="{00000000-0005-0000-0000-000030080000}"/>
    <cellStyle name="Currency 2 4 2 2 2 2 3 2" xfId="2625" xr:uid="{00000000-0005-0000-0000-000031080000}"/>
    <cellStyle name="Currency 2 4 2 2 2 2 3 3" xfId="2626" xr:uid="{00000000-0005-0000-0000-000032080000}"/>
    <cellStyle name="Currency 2 4 2 2 2 2 4" xfId="2627" xr:uid="{00000000-0005-0000-0000-000033080000}"/>
    <cellStyle name="Currency 2 4 2 2 2 2 4 2" xfId="2628" xr:uid="{00000000-0005-0000-0000-000034080000}"/>
    <cellStyle name="Currency 2 4 2 2 2 2 4 2 2" xfId="2629" xr:uid="{00000000-0005-0000-0000-000035080000}"/>
    <cellStyle name="Currency 2 4 2 2 2 2 4 3" xfId="2630" xr:uid="{00000000-0005-0000-0000-000036080000}"/>
    <cellStyle name="Currency 2 4 2 2 2 2 5" xfId="2631" xr:uid="{00000000-0005-0000-0000-000037080000}"/>
    <cellStyle name="Currency 2 4 2 2 2 2 5 2" xfId="2632" xr:uid="{00000000-0005-0000-0000-000038080000}"/>
    <cellStyle name="Currency 2 4 2 2 2 2 5 2 2" xfId="2633" xr:uid="{00000000-0005-0000-0000-000039080000}"/>
    <cellStyle name="Currency 2 4 2 2 2 2 5 3" xfId="2634" xr:uid="{00000000-0005-0000-0000-00003A080000}"/>
    <cellStyle name="Currency 2 4 2 2 2 2 6" xfId="2635" xr:uid="{00000000-0005-0000-0000-00003B080000}"/>
    <cellStyle name="Currency 2 4 2 2 2 2 6 2" xfId="2636" xr:uid="{00000000-0005-0000-0000-00003C080000}"/>
    <cellStyle name="Currency 2 4 2 2 2 2 6 2 2" xfId="2637" xr:uid="{00000000-0005-0000-0000-00003D080000}"/>
    <cellStyle name="Currency 2 4 2 2 2 2 6 3" xfId="2638" xr:uid="{00000000-0005-0000-0000-00003E080000}"/>
    <cellStyle name="Currency 2 4 2 2 2 2 7" xfId="2639" xr:uid="{00000000-0005-0000-0000-00003F080000}"/>
    <cellStyle name="Currency 2 4 2 2 2 2 7 2" xfId="2640" xr:uid="{00000000-0005-0000-0000-000040080000}"/>
    <cellStyle name="Currency 2 4 2 2 2 2 8" xfId="2641" xr:uid="{00000000-0005-0000-0000-000041080000}"/>
    <cellStyle name="Currency 2 4 2 2 2 2 8 2" xfId="2642" xr:uid="{00000000-0005-0000-0000-000042080000}"/>
    <cellStyle name="Currency 2 4 2 2 2 2 9" xfId="2643" xr:uid="{00000000-0005-0000-0000-000043080000}"/>
    <cellStyle name="Currency 2 4 2 2 2 3" xfId="2644" xr:uid="{00000000-0005-0000-0000-000044080000}"/>
    <cellStyle name="Currency 2 4 2 2 2 3 2" xfId="2645" xr:uid="{00000000-0005-0000-0000-000045080000}"/>
    <cellStyle name="Currency 2 4 2 2 2 3 3" xfId="2646" xr:uid="{00000000-0005-0000-0000-000046080000}"/>
    <cellStyle name="Currency 2 4 2 2 2 3 3 2" xfId="2647" xr:uid="{00000000-0005-0000-0000-000047080000}"/>
    <cellStyle name="Currency 2 4 2 2 2 3 3 3" xfId="2648" xr:uid="{00000000-0005-0000-0000-000048080000}"/>
    <cellStyle name="Currency 2 4 2 2 2 3 4" xfId="2649" xr:uid="{00000000-0005-0000-0000-000049080000}"/>
    <cellStyle name="Currency 2 4 2 2 2 3 4 2" xfId="2650" xr:uid="{00000000-0005-0000-0000-00004A080000}"/>
    <cellStyle name="Currency 2 4 2 2 2 3 4 2 2" xfId="2651" xr:uid="{00000000-0005-0000-0000-00004B080000}"/>
    <cellStyle name="Currency 2 4 2 2 2 3 4 3" xfId="2652" xr:uid="{00000000-0005-0000-0000-00004C080000}"/>
    <cellStyle name="Currency 2 4 2 2 2 3 5" xfId="2653" xr:uid="{00000000-0005-0000-0000-00004D080000}"/>
    <cellStyle name="Currency 2 4 2 2 2 3 5 2" xfId="2654" xr:uid="{00000000-0005-0000-0000-00004E080000}"/>
    <cellStyle name="Currency 2 4 2 2 2 3 5 2 2" xfId="2655" xr:uid="{00000000-0005-0000-0000-00004F080000}"/>
    <cellStyle name="Currency 2 4 2 2 2 3 5 3" xfId="2656" xr:uid="{00000000-0005-0000-0000-000050080000}"/>
    <cellStyle name="Currency 2 4 2 2 2 3 6" xfId="2657" xr:uid="{00000000-0005-0000-0000-000051080000}"/>
    <cellStyle name="Currency 2 4 2 2 2 3 6 2" xfId="2658" xr:uid="{00000000-0005-0000-0000-000052080000}"/>
    <cellStyle name="Currency 2 4 2 2 2 3 6 2 2" xfId="2659" xr:uid="{00000000-0005-0000-0000-000053080000}"/>
    <cellStyle name="Currency 2 4 2 2 2 3 6 3" xfId="2660" xr:uid="{00000000-0005-0000-0000-000054080000}"/>
    <cellStyle name="Currency 2 4 2 2 2 3 7" xfId="2661" xr:uid="{00000000-0005-0000-0000-000055080000}"/>
    <cellStyle name="Currency 2 4 2 2 2 3 7 2" xfId="2662" xr:uid="{00000000-0005-0000-0000-000056080000}"/>
    <cellStyle name="Currency 2 4 2 2 2 3 8" xfId="2663" xr:uid="{00000000-0005-0000-0000-000057080000}"/>
    <cellStyle name="Currency 2 4 2 2 2 3 8 2" xfId="2664" xr:uid="{00000000-0005-0000-0000-000058080000}"/>
    <cellStyle name="Currency 2 4 2 2 2 3 9" xfId="2665" xr:uid="{00000000-0005-0000-0000-000059080000}"/>
    <cellStyle name="Currency 2 4 2 2 2 4" xfId="2666" xr:uid="{00000000-0005-0000-0000-00005A080000}"/>
    <cellStyle name="Currency 2 4 2 2 2 4 2" xfId="2667" xr:uid="{00000000-0005-0000-0000-00005B080000}"/>
    <cellStyle name="Currency 2 4 2 2 2 4 3" xfId="2668" xr:uid="{00000000-0005-0000-0000-00005C080000}"/>
    <cellStyle name="Currency 2 4 2 2 2 4 3 2" xfId="2669" xr:uid="{00000000-0005-0000-0000-00005D080000}"/>
    <cellStyle name="Currency 2 4 2 2 2 4 3 2 2" xfId="2670" xr:uid="{00000000-0005-0000-0000-00005E080000}"/>
    <cellStyle name="Currency 2 4 2 2 2 4 3 3" xfId="2671" xr:uid="{00000000-0005-0000-0000-00005F080000}"/>
    <cellStyle name="Currency 2 4 2 2 2 4 4" xfId="2672" xr:uid="{00000000-0005-0000-0000-000060080000}"/>
    <cellStyle name="Currency 2 4 2 2 2 4 4 2" xfId="2673" xr:uid="{00000000-0005-0000-0000-000061080000}"/>
    <cellStyle name="Currency 2 4 2 2 2 4 4 2 2" xfId="2674" xr:uid="{00000000-0005-0000-0000-000062080000}"/>
    <cellStyle name="Currency 2 4 2 2 2 4 4 3" xfId="2675" xr:uid="{00000000-0005-0000-0000-000063080000}"/>
    <cellStyle name="Currency 2 4 2 2 2 4 5" xfId="2676" xr:uid="{00000000-0005-0000-0000-000064080000}"/>
    <cellStyle name="Currency 2 4 2 2 2 4 5 2" xfId="2677" xr:uid="{00000000-0005-0000-0000-000065080000}"/>
    <cellStyle name="Currency 2 4 2 2 2 4 5 2 2" xfId="2678" xr:uid="{00000000-0005-0000-0000-000066080000}"/>
    <cellStyle name="Currency 2 4 2 2 2 4 5 3" xfId="2679" xr:uid="{00000000-0005-0000-0000-000067080000}"/>
    <cellStyle name="Currency 2 4 2 2 2 4 6" xfId="2680" xr:uid="{00000000-0005-0000-0000-000068080000}"/>
    <cellStyle name="Currency 2 4 2 2 2 4 6 2" xfId="2681" xr:uid="{00000000-0005-0000-0000-000069080000}"/>
    <cellStyle name="Currency 2 4 2 2 2 4 7" xfId="2682" xr:uid="{00000000-0005-0000-0000-00006A080000}"/>
    <cellStyle name="Currency 2 4 2 2 2 4 7 2" xfId="2683" xr:uid="{00000000-0005-0000-0000-00006B080000}"/>
    <cellStyle name="Currency 2 4 2 2 2 4 8" xfId="2684" xr:uid="{00000000-0005-0000-0000-00006C080000}"/>
    <cellStyle name="Currency 2 4 2 2 2 4 9" xfId="2685" xr:uid="{00000000-0005-0000-0000-00006D080000}"/>
    <cellStyle name="Currency 2 4 2 2 2 5" xfId="2686" xr:uid="{00000000-0005-0000-0000-00006E080000}"/>
    <cellStyle name="Currency 2 4 2 2 2 5 2" xfId="2687" xr:uid="{00000000-0005-0000-0000-00006F080000}"/>
    <cellStyle name="Currency 2 4 2 2 2 5 3" xfId="2688" xr:uid="{00000000-0005-0000-0000-000070080000}"/>
    <cellStyle name="Currency 2 4 2 2 2 6" xfId="2689" xr:uid="{00000000-0005-0000-0000-000071080000}"/>
    <cellStyle name="Currency 2 4 2 2 2 6 2" xfId="2690" xr:uid="{00000000-0005-0000-0000-000072080000}"/>
    <cellStyle name="Currency 2 4 2 2 2 6 2 2" xfId="2691" xr:uid="{00000000-0005-0000-0000-000073080000}"/>
    <cellStyle name="Currency 2 4 2 2 2 6 2 2 2" xfId="2692" xr:uid="{00000000-0005-0000-0000-000074080000}"/>
    <cellStyle name="Currency 2 4 2 2 2 6 2 3" xfId="2693" xr:uid="{00000000-0005-0000-0000-000075080000}"/>
    <cellStyle name="Currency 2 4 2 2 2 6 3" xfId="2694" xr:uid="{00000000-0005-0000-0000-000076080000}"/>
    <cellStyle name="Currency 2 4 2 2 2 6 3 2" xfId="2695" xr:uid="{00000000-0005-0000-0000-000077080000}"/>
    <cellStyle name="Currency 2 4 2 2 2 6 3 2 2" xfId="2696" xr:uid="{00000000-0005-0000-0000-000078080000}"/>
    <cellStyle name="Currency 2 4 2 2 2 6 3 3" xfId="2697" xr:uid="{00000000-0005-0000-0000-000079080000}"/>
    <cellStyle name="Currency 2 4 2 2 2 6 4" xfId="2698" xr:uid="{00000000-0005-0000-0000-00007A080000}"/>
    <cellStyle name="Currency 2 4 2 2 2 6 4 2" xfId="2699" xr:uid="{00000000-0005-0000-0000-00007B080000}"/>
    <cellStyle name="Currency 2 4 2 2 2 6 4 2 2" xfId="2700" xr:uid="{00000000-0005-0000-0000-00007C080000}"/>
    <cellStyle name="Currency 2 4 2 2 2 6 4 3" xfId="2701" xr:uid="{00000000-0005-0000-0000-00007D080000}"/>
    <cellStyle name="Currency 2 4 2 2 2 6 5" xfId="2702" xr:uid="{00000000-0005-0000-0000-00007E080000}"/>
    <cellStyle name="Currency 2 4 2 2 2 6 5 2" xfId="2703" xr:uid="{00000000-0005-0000-0000-00007F080000}"/>
    <cellStyle name="Currency 2 4 2 2 2 6 6" xfId="2704" xr:uid="{00000000-0005-0000-0000-000080080000}"/>
    <cellStyle name="Currency 2 4 2 2 2 6 6 2" xfId="2705" xr:uid="{00000000-0005-0000-0000-000081080000}"/>
    <cellStyle name="Currency 2 4 2 2 2 6 7" xfId="2706" xr:uid="{00000000-0005-0000-0000-000082080000}"/>
    <cellStyle name="Currency 2 4 2 2 2 7" xfId="2707" xr:uid="{00000000-0005-0000-0000-000083080000}"/>
    <cellStyle name="Currency 2 4 2 2 2 7 2" xfId="2708" xr:uid="{00000000-0005-0000-0000-000084080000}"/>
    <cellStyle name="Currency 2 4 2 2 2 7 2 2" xfId="2709" xr:uid="{00000000-0005-0000-0000-000085080000}"/>
    <cellStyle name="Currency 2 4 2 2 2 7 3" xfId="2710" xr:uid="{00000000-0005-0000-0000-000086080000}"/>
    <cellStyle name="Currency 2 4 2 2 2 8" xfId="2711" xr:uid="{00000000-0005-0000-0000-000087080000}"/>
    <cellStyle name="Currency 2 4 2 2 2 8 2" xfId="2712" xr:uid="{00000000-0005-0000-0000-000088080000}"/>
    <cellStyle name="Currency 2 4 2 2 2 8 2 2" xfId="2713" xr:uid="{00000000-0005-0000-0000-000089080000}"/>
    <cellStyle name="Currency 2 4 2 2 2 8 3" xfId="2714" xr:uid="{00000000-0005-0000-0000-00008A080000}"/>
    <cellStyle name="Currency 2 4 2 2 3" xfId="142" xr:uid="{00000000-0005-0000-0000-00008B080000}"/>
    <cellStyle name="Currency 2 4 2 2 3 10" xfId="2715" xr:uid="{00000000-0005-0000-0000-00008C080000}"/>
    <cellStyle name="Currency 2 4 2 2 3 2" xfId="143" xr:uid="{00000000-0005-0000-0000-00008D080000}"/>
    <cellStyle name="Currency 2 4 2 2 3 2 2" xfId="2716" xr:uid="{00000000-0005-0000-0000-00008E080000}"/>
    <cellStyle name="Currency 2 4 2 2 3 2 3" xfId="2717" xr:uid="{00000000-0005-0000-0000-00008F080000}"/>
    <cellStyle name="Currency 2 4 2 2 3 2 3 2" xfId="2718" xr:uid="{00000000-0005-0000-0000-000090080000}"/>
    <cellStyle name="Currency 2 4 2 2 3 2 3 3" xfId="2719" xr:uid="{00000000-0005-0000-0000-000091080000}"/>
    <cellStyle name="Currency 2 4 2 2 3 2 4" xfId="2720" xr:uid="{00000000-0005-0000-0000-000092080000}"/>
    <cellStyle name="Currency 2 4 2 2 3 2 4 2" xfId="2721" xr:uid="{00000000-0005-0000-0000-000093080000}"/>
    <cellStyle name="Currency 2 4 2 2 3 2 4 2 2" xfId="2722" xr:uid="{00000000-0005-0000-0000-000094080000}"/>
    <cellStyle name="Currency 2 4 2 2 3 2 4 3" xfId="2723" xr:uid="{00000000-0005-0000-0000-000095080000}"/>
    <cellStyle name="Currency 2 4 2 2 3 2 5" xfId="2724" xr:uid="{00000000-0005-0000-0000-000096080000}"/>
    <cellStyle name="Currency 2 4 2 2 3 2 5 2" xfId="2725" xr:uid="{00000000-0005-0000-0000-000097080000}"/>
    <cellStyle name="Currency 2 4 2 2 3 2 5 2 2" xfId="2726" xr:uid="{00000000-0005-0000-0000-000098080000}"/>
    <cellStyle name="Currency 2 4 2 2 3 2 5 3" xfId="2727" xr:uid="{00000000-0005-0000-0000-000099080000}"/>
    <cellStyle name="Currency 2 4 2 2 3 2 6" xfId="2728" xr:uid="{00000000-0005-0000-0000-00009A080000}"/>
    <cellStyle name="Currency 2 4 2 2 3 2 6 2" xfId="2729" xr:uid="{00000000-0005-0000-0000-00009B080000}"/>
    <cellStyle name="Currency 2 4 2 2 3 2 6 2 2" xfId="2730" xr:uid="{00000000-0005-0000-0000-00009C080000}"/>
    <cellStyle name="Currency 2 4 2 2 3 2 6 3" xfId="2731" xr:uid="{00000000-0005-0000-0000-00009D080000}"/>
    <cellStyle name="Currency 2 4 2 2 3 2 7" xfId="2732" xr:uid="{00000000-0005-0000-0000-00009E080000}"/>
    <cellStyle name="Currency 2 4 2 2 3 2 7 2" xfId="2733" xr:uid="{00000000-0005-0000-0000-00009F080000}"/>
    <cellStyle name="Currency 2 4 2 2 3 2 8" xfId="2734" xr:uid="{00000000-0005-0000-0000-0000A0080000}"/>
    <cellStyle name="Currency 2 4 2 2 3 2 8 2" xfId="2735" xr:uid="{00000000-0005-0000-0000-0000A1080000}"/>
    <cellStyle name="Currency 2 4 2 2 3 2 9" xfId="2736" xr:uid="{00000000-0005-0000-0000-0000A2080000}"/>
    <cellStyle name="Currency 2 4 2 2 3 3" xfId="144" xr:uid="{00000000-0005-0000-0000-0000A3080000}"/>
    <cellStyle name="Currency 2 4 2 2 3 4" xfId="2737" xr:uid="{00000000-0005-0000-0000-0000A4080000}"/>
    <cellStyle name="Currency 2 4 2 2 3 4 2" xfId="2738" xr:uid="{00000000-0005-0000-0000-0000A5080000}"/>
    <cellStyle name="Currency 2 4 2 2 3 4 3" xfId="2739" xr:uid="{00000000-0005-0000-0000-0000A6080000}"/>
    <cellStyle name="Currency 2 4 2 2 3 5" xfId="2740" xr:uid="{00000000-0005-0000-0000-0000A7080000}"/>
    <cellStyle name="Currency 2 4 2 2 3 5 2" xfId="2741" xr:uid="{00000000-0005-0000-0000-0000A8080000}"/>
    <cellStyle name="Currency 2 4 2 2 3 5 2 2" xfId="2742" xr:uid="{00000000-0005-0000-0000-0000A9080000}"/>
    <cellStyle name="Currency 2 4 2 2 3 5 3" xfId="2743" xr:uid="{00000000-0005-0000-0000-0000AA080000}"/>
    <cellStyle name="Currency 2 4 2 2 3 6" xfId="2744" xr:uid="{00000000-0005-0000-0000-0000AB080000}"/>
    <cellStyle name="Currency 2 4 2 2 3 6 2" xfId="2745" xr:uid="{00000000-0005-0000-0000-0000AC080000}"/>
    <cellStyle name="Currency 2 4 2 2 3 6 2 2" xfId="2746" xr:uid="{00000000-0005-0000-0000-0000AD080000}"/>
    <cellStyle name="Currency 2 4 2 2 3 6 3" xfId="2747" xr:uid="{00000000-0005-0000-0000-0000AE080000}"/>
    <cellStyle name="Currency 2 4 2 2 3 7" xfId="2748" xr:uid="{00000000-0005-0000-0000-0000AF080000}"/>
    <cellStyle name="Currency 2 4 2 2 3 7 2" xfId="2749" xr:uid="{00000000-0005-0000-0000-0000B0080000}"/>
    <cellStyle name="Currency 2 4 2 2 3 7 2 2" xfId="2750" xr:uid="{00000000-0005-0000-0000-0000B1080000}"/>
    <cellStyle name="Currency 2 4 2 2 3 7 3" xfId="2751" xr:uid="{00000000-0005-0000-0000-0000B2080000}"/>
    <cellStyle name="Currency 2 4 2 2 3 8" xfId="2752" xr:uid="{00000000-0005-0000-0000-0000B3080000}"/>
    <cellStyle name="Currency 2 4 2 2 3 8 2" xfId="2753" xr:uid="{00000000-0005-0000-0000-0000B4080000}"/>
    <cellStyle name="Currency 2 4 2 2 3 9" xfId="2754" xr:uid="{00000000-0005-0000-0000-0000B5080000}"/>
    <cellStyle name="Currency 2 4 2 2 3 9 2" xfId="2755" xr:uid="{00000000-0005-0000-0000-0000B6080000}"/>
    <cellStyle name="Currency 2 4 2 2 4" xfId="145" xr:uid="{00000000-0005-0000-0000-0000B7080000}"/>
    <cellStyle name="Currency 2 4 2 2 4 2" xfId="146" xr:uid="{00000000-0005-0000-0000-0000B8080000}"/>
    <cellStyle name="Currency 2 4 2 2 4 2 10" xfId="2756" xr:uid="{00000000-0005-0000-0000-0000B9080000}"/>
    <cellStyle name="Currency 2 4 2 2 4 2 2" xfId="2757" xr:uid="{00000000-0005-0000-0000-0000BA080000}"/>
    <cellStyle name="Currency 2 4 2 2 4 2 3" xfId="2758" xr:uid="{00000000-0005-0000-0000-0000BB080000}"/>
    <cellStyle name="Currency 2 4 2 2 4 2 4" xfId="2759" xr:uid="{00000000-0005-0000-0000-0000BC080000}"/>
    <cellStyle name="Currency 2 4 2 2 4 2 4 2" xfId="2760" xr:uid="{00000000-0005-0000-0000-0000BD080000}"/>
    <cellStyle name="Currency 2 4 2 2 4 2 4 2 2" xfId="2761" xr:uid="{00000000-0005-0000-0000-0000BE080000}"/>
    <cellStyle name="Currency 2 4 2 2 4 2 4 3" xfId="2762" xr:uid="{00000000-0005-0000-0000-0000BF080000}"/>
    <cellStyle name="Currency 2 4 2 2 4 2 5" xfId="2763" xr:uid="{00000000-0005-0000-0000-0000C0080000}"/>
    <cellStyle name="Currency 2 4 2 2 4 2 5 2" xfId="2764" xr:uid="{00000000-0005-0000-0000-0000C1080000}"/>
    <cellStyle name="Currency 2 4 2 2 4 2 5 2 2" xfId="2765" xr:uid="{00000000-0005-0000-0000-0000C2080000}"/>
    <cellStyle name="Currency 2 4 2 2 4 2 5 3" xfId="2766" xr:uid="{00000000-0005-0000-0000-0000C3080000}"/>
    <cellStyle name="Currency 2 4 2 2 4 2 6" xfId="2767" xr:uid="{00000000-0005-0000-0000-0000C4080000}"/>
    <cellStyle name="Currency 2 4 2 2 4 2 6 2" xfId="2768" xr:uid="{00000000-0005-0000-0000-0000C5080000}"/>
    <cellStyle name="Currency 2 4 2 2 4 2 6 2 2" xfId="2769" xr:uid="{00000000-0005-0000-0000-0000C6080000}"/>
    <cellStyle name="Currency 2 4 2 2 4 2 6 3" xfId="2770" xr:uid="{00000000-0005-0000-0000-0000C7080000}"/>
    <cellStyle name="Currency 2 4 2 2 4 2 7" xfId="2771" xr:uid="{00000000-0005-0000-0000-0000C8080000}"/>
    <cellStyle name="Currency 2 4 2 2 4 2 7 2" xfId="2772" xr:uid="{00000000-0005-0000-0000-0000C9080000}"/>
    <cellStyle name="Currency 2 4 2 2 4 2 8" xfId="2773" xr:uid="{00000000-0005-0000-0000-0000CA080000}"/>
    <cellStyle name="Currency 2 4 2 2 4 2 8 2" xfId="2774" xr:uid="{00000000-0005-0000-0000-0000CB080000}"/>
    <cellStyle name="Currency 2 4 2 2 4 2 9" xfId="2775" xr:uid="{00000000-0005-0000-0000-0000CC080000}"/>
    <cellStyle name="Currency 2 4 2 2 4 3" xfId="147" xr:uid="{00000000-0005-0000-0000-0000CD080000}"/>
    <cellStyle name="Currency 2 4 2 2 4 4" xfId="2776" xr:uid="{00000000-0005-0000-0000-0000CE080000}"/>
    <cellStyle name="Currency 2 4 2 2 4 4 2" xfId="2777" xr:uid="{00000000-0005-0000-0000-0000CF080000}"/>
    <cellStyle name="Currency 2 4 2 2 4 4 2 2" xfId="2778" xr:uid="{00000000-0005-0000-0000-0000D0080000}"/>
    <cellStyle name="Currency 2 4 2 2 4 4 3" xfId="2779" xr:uid="{00000000-0005-0000-0000-0000D1080000}"/>
    <cellStyle name="Currency 2 4 2 2 4 5" xfId="2780" xr:uid="{00000000-0005-0000-0000-0000D2080000}"/>
    <cellStyle name="Currency 2 4 2 2 4 5 2" xfId="2781" xr:uid="{00000000-0005-0000-0000-0000D3080000}"/>
    <cellStyle name="Currency 2 4 2 2 4 5 2 2" xfId="2782" xr:uid="{00000000-0005-0000-0000-0000D4080000}"/>
    <cellStyle name="Currency 2 4 2 2 4 5 3" xfId="2783" xr:uid="{00000000-0005-0000-0000-0000D5080000}"/>
    <cellStyle name="Currency 2 4 2 2 5" xfId="2784" xr:uid="{00000000-0005-0000-0000-0000D6080000}"/>
    <cellStyle name="Currency 2 4 2 2 5 2" xfId="2785" xr:uid="{00000000-0005-0000-0000-0000D7080000}"/>
    <cellStyle name="Currency 2 4 2 2 5 3" xfId="2786" xr:uid="{00000000-0005-0000-0000-0000D8080000}"/>
    <cellStyle name="Currency 2 4 2 2 5 3 2" xfId="2787" xr:uid="{00000000-0005-0000-0000-0000D9080000}"/>
    <cellStyle name="Currency 2 4 2 2 5 3 3" xfId="2788" xr:uid="{00000000-0005-0000-0000-0000DA080000}"/>
    <cellStyle name="Currency 2 4 2 2 5 4" xfId="2789" xr:uid="{00000000-0005-0000-0000-0000DB080000}"/>
    <cellStyle name="Currency 2 4 2 2 5 4 2" xfId="2790" xr:uid="{00000000-0005-0000-0000-0000DC080000}"/>
    <cellStyle name="Currency 2 4 2 2 5 4 2 2" xfId="2791" xr:uid="{00000000-0005-0000-0000-0000DD080000}"/>
    <cellStyle name="Currency 2 4 2 2 5 4 3" xfId="2792" xr:uid="{00000000-0005-0000-0000-0000DE080000}"/>
    <cellStyle name="Currency 2 4 2 2 5 5" xfId="2793" xr:uid="{00000000-0005-0000-0000-0000DF080000}"/>
    <cellStyle name="Currency 2 4 2 2 5 5 2" xfId="2794" xr:uid="{00000000-0005-0000-0000-0000E0080000}"/>
    <cellStyle name="Currency 2 4 2 2 5 5 2 2" xfId="2795" xr:uid="{00000000-0005-0000-0000-0000E1080000}"/>
    <cellStyle name="Currency 2 4 2 2 5 5 3" xfId="2796" xr:uid="{00000000-0005-0000-0000-0000E2080000}"/>
    <cellStyle name="Currency 2 4 2 2 5 6" xfId="2797" xr:uid="{00000000-0005-0000-0000-0000E3080000}"/>
    <cellStyle name="Currency 2 4 2 2 5 6 2" xfId="2798" xr:uid="{00000000-0005-0000-0000-0000E4080000}"/>
    <cellStyle name="Currency 2 4 2 2 5 6 2 2" xfId="2799" xr:uid="{00000000-0005-0000-0000-0000E5080000}"/>
    <cellStyle name="Currency 2 4 2 2 5 6 3" xfId="2800" xr:uid="{00000000-0005-0000-0000-0000E6080000}"/>
    <cellStyle name="Currency 2 4 2 2 5 7" xfId="2801" xr:uid="{00000000-0005-0000-0000-0000E7080000}"/>
    <cellStyle name="Currency 2 4 2 2 5 7 2" xfId="2802" xr:uid="{00000000-0005-0000-0000-0000E8080000}"/>
    <cellStyle name="Currency 2 4 2 2 5 8" xfId="2803" xr:uid="{00000000-0005-0000-0000-0000E9080000}"/>
    <cellStyle name="Currency 2 4 2 2 5 8 2" xfId="2804" xr:uid="{00000000-0005-0000-0000-0000EA080000}"/>
    <cellStyle name="Currency 2 4 2 2 5 9" xfId="2805" xr:uid="{00000000-0005-0000-0000-0000EB080000}"/>
    <cellStyle name="Currency 2 4 2 2 6" xfId="2806" xr:uid="{00000000-0005-0000-0000-0000EC080000}"/>
    <cellStyle name="Currency 2 4 2 2 6 2" xfId="2807" xr:uid="{00000000-0005-0000-0000-0000ED080000}"/>
    <cellStyle name="Currency 2 4 2 2 6 3" xfId="2808" xr:uid="{00000000-0005-0000-0000-0000EE080000}"/>
    <cellStyle name="Currency 2 4 2 2 7" xfId="2809" xr:uid="{00000000-0005-0000-0000-0000EF080000}"/>
    <cellStyle name="Currency 2 4 2 2 8" xfId="2810" xr:uid="{00000000-0005-0000-0000-0000F0080000}"/>
    <cellStyle name="Currency 2 4 2 2 8 2" xfId="2811" xr:uid="{00000000-0005-0000-0000-0000F1080000}"/>
    <cellStyle name="Currency 2 4 2 2 8 2 2" xfId="2812" xr:uid="{00000000-0005-0000-0000-0000F2080000}"/>
    <cellStyle name="Currency 2 4 2 2 8 3" xfId="2813" xr:uid="{00000000-0005-0000-0000-0000F3080000}"/>
    <cellStyle name="Currency 2 4 2 2 8 4" xfId="2814" xr:uid="{00000000-0005-0000-0000-0000F4080000}"/>
    <cellStyle name="Currency 2 4 2 2 9" xfId="2815" xr:uid="{00000000-0005-0000-0000-0000F5080000}"/>
    <cellStyle name="Currency 2 4 2 2 9 2" xfId="2816" xr:uid="{00000000-0005-0000-0000-0000F6080000}"/>
    <cellStyle name="Currency 2 4 2 2 9 2 2" xfId="2817" xr:uid="{00000000-0005-0000-0000-0000F7080000}"/>
    <cellStyle name="Currency 2 4 2 2 9 3" xfId="2818" xr:uid="{00000000-0005-0000-0000-0000F8080000}"/>
    <cellStyle name="Currency 2 4 2 3" xfId="148" xr:uid="{00000000-0005-0000-0000-0000F9080000}"/>
    <cellStyle name="Currency 2 4 2 3 10" xfId="2819" xr:uid="{00000000-0005-0000-0000-0000FA080000}"/>
    <cellStyle name="Currency 2 4 2 3 10 2" xfId="2820" xr:uid="{00000000-0005-0000-0000-0000FB080000}"/>
    <cellStyle name="Currency 2 4 2 3 10 2 2" xfId="2821" xr:uid="{00000000-0005-0000-0000-0000FC080000}"/>
    <cellStyle name="Currency 2 4 2 3 10 3" xfId="2822" xr:uid="{00000000-0005-0000-0000-0000FD080000}"/>
    <cellStyle name="Currency 2 4 2 3 11" xfId="2823" xr:uid="{00000000-0005-0000-0000-0000FE080000}"/>
    <cellStyle name="Currency 2 4 2 3 11 2" xfId="2824" xr:uid="{00000000-0005-0000-0000-0000FF080000}"/>
    <cellStyle name="Currency 2 4 2 3 12" xfId="2825" xr:uid="{00000000-0005-0000-0000-000000090000}"/>
    <cellStyle name="Currency 2 4 2 3 12 2" xfId="2826" xr:uid="{00000000-0005-0000-0000-000001090000}"/>
    <cellStyle name="Currency 2 4 2 3 13" xfId="2827" xr:uid="{00000000-0005-0000-0000-000002090000}"/>
    <cellStyle name="Currency 2 4 2 3 14" xfId="2828" xr:uid="{00000000-0005-0000-0000-000003090000}"/>
    <cellStyle name="Currency 2 4 2 3 15" xfId="2829" xr:uid="{00000000-0005-0000-0000-000004090000}"/>
    <cellStyle name="Currency 2 4 2 3 2" xfId="149" xr:uid="{00000000-0005-0000-0000-000005090000}"/>
    <cellStyle name="Currency 2 4 2 3 2 2" xfId="2830" xr:uid="{00000000-0005-0000-0000-000006090000}"/>
    <cellStyle name="Currency 2 4 2 3 2 2 2" xfId="2831" xr:uid="{00000000-0005-0000-0000-000007090000}"/>
    <cellStyle name="Currency 2 4 2 3 2 2 3" xfId="2832" xr:uid="{00000000-0005-0000-0000-000008090000}"/>
    <cellStyle name="Currency 2 4 2 3 2 2 3 2" xfId="2833" xr:uid="{00000000-0005-0000-0000-000009090000}"/>
    <cellStyle name="Currency 2 4 2 3 2 2 3 3" xfId="2834" xr:uid="{00000000-0005-0000-0000-00000A090000}"/>
    <cellStyle name="Currency 2 4 2 3 2 2 4" xfId="2835" xr:uid="{00000000-0005-0000-0000-00000B090000}"/>
    <cellStyle name="Currency 2 4 2 3 2 2 4 2" xfId="2836" xr:uid="{00000000-0005-0000-0000-00000C090000}"/>
    <cellStyle name="Currency 2 4 2 3 2 2 4 2 2" xfId="2837" xr:uid="{00000000-0005-0000-0000-00000D090000}"/>
    <cellStyle name="Currency 2 4 2 3 2 2 4 3" xfId="2838" xr:uid="{00000000-0005-0000-0000-00000E090000}"/>
    <cellStyle name="Currency 2 4 2 3 2 2 5" xfId="2839" xr:uid="{00000000-0005-0000-0000-00000F090000}"/>
    <cellStyle name="Currency 2 4 2 3 2 2 5 2" xfId="2840" xr:uid="{00000000-0005-0000-0000-000010090000}"/>
    <cellStyle name="Currency 2 4 2 3 2 2 5 2 2" xfId="2841" xr:uid="{00000000-0005-0000-0000-000011090000}"/>
    <cellStyle name="Currency 2 4 2 3 2 2 5 3" xfId="2842" xr:uid="{00000000-0005-0000-0000-000012090000}"/>
    <cellStyle name="Currency 2 4 2 3 2 2 6" xfId="2843" xr:uid="{00000000-0005-0000-0000-000013090000}"/>
    <cellStyle name="Currency 2 4 2 3 2 2 6 2" xfId="2844" xr:uid="{00000000-0005-0000-0000-000014090000}"/>
    <cellStyle name="Currency 2 4 2 3 2 2 6 2 2" xfId="2845" xr:uid="{00000000-0005-0000-0000-000015090000}"/>
    <cellStyle name="Currency 2 4 2 3 2 2 6 3" xfId="2846" xr:uid="{00000000-0005-0000-0000-000016090000}"/>
    <cellStyle name="Currency 2 4 2 3 2 2 7" xfId="2847" xr:uid="{00000000-0005-0000-0000-000017090000}"/>
    <cellStyle name="Currency 2 4 2 3 2 2 7 2" xfId="2848" xr:uid="{00000000-0005-0000-0000-000018090000}"/>
    <cellStyle name="Currency 2 4 2 3 2 2 8" xfId="2849" xr:uid="{00000000-0005-0000-0000-000019090000}"/>
    <cellStyle name="Currency 2 4 2 3 2 2 8 2" xfId="2850" xr:uid="{00000000-0005-0000-0000-00001A090000}"/>
    <cellStyle name="Currency 2 4 2 3 2 2 9" xfId="2851" xr:uid="{00000000-0005-0000-0000-00001B090000}"/>
    <cellStyle name="Currency 2 4 2 3 2 3" xfId="2852" xr:uid="{00000000-0005-0000-0000-00001C090000}"/>
    <cellStyle name="Currency 2 4 2 3 2 3 2" xfId="2853" xr:uid="{00000000-0005-0000-0000-00001D090000}"/>
    <cellStyle name="Currency 2 4 2 3 2 3 3" xfId="2854" xr:uid="{00000000-0005-0000-0000-00001E090000}"/>
    <cellStyle name="Currency 2 4 2 3 2 3 3 2" xfId="2855" xr:uid="{00000000-0005-0000-0000-00001F090000}"/>
    <cellStyle name="Currency 2 4 2 3 2 3 3 3" xfId="2856" xr:uid="{00000000-0005-0000-0000-000020090000}"/>
    <cellStyle name="Currency 2 4 2 3 2 3 4" xfId="2857" xr:uid="{00000000-0005-0000-0000-000021090000}"/>
    <cellStyle name="Currency 2 4 2 3 2 3 4 2" xfId="2858" xr:uid="{00000000-0005-0000-0000-000022090000}"/>
    <cellStyle name="Currency 2 4 2 3 2 3 4 2 2" xfId="2859" xr:uid="{00000000-0005-0000-0000-000023090000}"/>
    <cellStyle name="Currency 2 4 2 3 2 3 4 3" xfId="2860" xr:uid="{00000000-0005-0000-0000-000024090000}"/>
    <cellStyle name="Currency 2 4 2 3 2 3 5" xfId="2861" xr:uid="{00000000-0005-0000-0000-000025090000}"/>
    <cellStyle name="Currency 2 4 2 3 2 3 5 2" xfId="2862" xr:uid="{00000000-0005-0000-0000-000026090000}"/>
    <cellStyle name="Currency 2 4 2 3 2 3 5 2 2" xfId="2863" xr:uid="{00000000-0005-0000-0000-000027090000}"/>
    <cellStyle name="Currency 2 4 2 3 2 3 5 3" xfId="2864" xr:uid="{00000000-0005-0000-0000-000028090000}"/>
    <cellStyle name="Currency 2 4 2 3 2 3 6" xfId="2865" xr:uid="{00000000-0005-0000-0000-000029090000}"/>
    <cellStyle name="Currency 2 4 2 3 2 3 6 2" xfId="2866" xr:uid="{00000000-0005-0000-0000-00002A090000}"/>
    <cellStyle name="Currency 2 4 2 3 2 3 6 2 2" xfId="2867" xr:uid="{00000000-0005-0000-0000-00002B090000}"/>
    <cellStyle name="Currency 2 4 2 3 2 3 6 3" xfId="2868" xr:uid="{00000000-0005-0000-0000-00002C090000}"/>
    <cellStyle name="Currency 2 4 2 3 2 3 7" xfId="2869" xr:uid="{00000000-0005-0000-0000-00002D090000}"/>
    <cellStyle name="Currency 2 4 2 3 2 3 7 2" xfId="2870" xr:uid="{00000000-0005-0000-0000-00002E090000}"/>
    <cellStyle name="Currency 2 4 2 3 2 3 8" xfId="2871" xr:uid="{00000000-0005-0000-0000-00002F090000}"/>
    <cellStyle name="Currency 2 4 2 3 2 3 8 2" xfId="2872" xr:uid="{00000000-0005-0000-0000-000030090000}"/>
    <cellStyle name="Currency 2 4 2 3 2 3 9" xfId="2873" xr:uid="{00000000-0005-0000-0000-000031090000}"/>
    <cellStyle name="Currency 2 4 2 3 2 4" xfId="2874" xr:uid="{00000000-0005-0000-0000-000032090000}"/>
    <cellStyle name="Currency 2 4 2 3 2 4 2" xfId="2875" xr:uid="{00000000-0005-0000-0000-000033090000}"/>
    <cellStyle name="Currency 2 4 2 3 2 4 3" xfId="2876" xr:uid="{00000000-0005-0000-0000-000034090000}"/>
    <cellStyle name="Currency 2 4 2 3 2 4 3 2" xfId="2877" xr:uid="{00000000-0005-0000-0000-000035090000}"/>
    <cellStyle name="Currency 2 4 2 3 2 4 3 2 2" xfId="2878" xr:uid="{00000000-0005-0000-0000-000036090000}"/>
    <cellStyle name="Currency 2 4 2 3 2 4 3 3" xfId="2879" xr:uid="{00000000-0005-0000-0000-000037090000}"/>
    <cellStyle name="Currency 2 4 2 3 2 4 4" xfId="2880" xr:uid="{00000000-0005-0000-0000-000038090000}"/>
    <cellStyle name="Currency 2 4 2 3 2 4 4 2" xfId="2881" xr:uid="{00000000-0005-0000-0000-000039090000}"/>
    <cellStyle name="Currency 2 4 2 3 2 4 4 2 2" xfId="2882" xr:uid="{00000000-0005-0000-0000-00003A090000}"/>
    <cellStyle name="Currency 2 4 2 3 2 4 4 3" xfId="2883" xr:uid="{00000000-0005-0000-0000-00003B090000}"/>
    <cellStyle name="Currency 2 4 2 3 2 4 5" xfId="2884" xr:uid="{00000000-0005-0000-0000-00003C090000}"/>
    <cellStyle name="Currency 2 4 2 3 2 4 5 2" xfId="2885" xr:uid="{00000000-0005-0000-0000-00003D090000}"/>
    <cellStyle name="Currency 2 4 2 3 2 4 5 2 2" xfId="2886" xr:uid="{00000000-0005-0000-0000-00003E090000}"/>
    <cellStyle name="Currency 2 4 2 3 2 4 5 3" xfId="2887" xr:uid="{00000000-0005-0000-0000-00003F090000}"/>
    <cellStyle name="Currency 2 4 2 3 2 4 6" xfId="2888" xr:uid="{00000000-0005-0000-0000-000040090000}"/>
    <cellStyle name="Currency 2 4 2 3 2 4 6 2" xfId="2889" xr:uid="{00000000-0005-0000-0000-000041090000}"/>
    <cellStyle name="Currency 2 4 2 3 2 4 7" xfId="2890" xr:uid="{00000000-0005-0000-0000-000042090000}"/>
    <cellStyle name="Currency 2 4 2 3 2 4 7 2" xfId="2891" xr:uid="{00000000-0005-0000-0000-000043090000}"/>
    <cellStyle name="Currency 2 4 2 3 2 4 8" xfId="2892" xr:uid="{00000000-0005-0000-0000-000044090000}"/>
    <cellStyle name="Currency 2 4 2 3 2 4 9" xfId="2893" xr:uid="{00000000-0005-0000-0000-000045090000}"/>
    <cellStyle name="Currency 2 4 2 3 2 5" xfId="2894" xr:uid="{00000000-0005-0000-0000-000046090000}"/>
    <cellStyle name="Currency 2 4 2 3 2 5 2" xfId="2895" xr:uid="{00000000-0005-0000-0000-000047090000}"/>
    <cellStyle name="Currency 2 4 2 3 2 5 3" xfId="2896" xr:uid="{00000000-0005-0000-0000-000048090000}"/>
    <cellStyle name="Currency 2 4 2 3 2 6" xfId="2897" xr:uid="{00000000-0005-0000-0000-000049090000}"/>
    <cellStyle name="Currency 2 4 2 3 2 6 2" xfId="2898" xr:uid="{00000000-0005-0000-0000-00004A090000}"/>
    <cellStyle name="Currency 2 4 2 3 2 6 2 2" xfId="2899" xr:uid="{00000000-0005-0000-0000-00004B090000}"/>
    <cellStyle name="Currency 2 4 2 3 2 6 2 2 2" xfId="2900" xr:uid="{00000000-0005-0000-0000-00004C090000}"/>
    <cellStyle name="Currency 2 4 2 3 2 6 2 3" xfId="2901" xr:uid="{00000000-0005-0000-0000-00004D090000}"/>
    <cellStyle name="Currency 2 4 2 3 2 6 3" xfId="2902" xr:uid="{00000000-0005-0000-0000-00004E090000}"/>
    <cellStyle name="Currency 2 4 2 3 2 6 3 2" xfId="2903" xr:uid="{00000000-0005-0000-0000-00004F090000}"/>
    <cellStyle name="Currency 2 4 2 3 2 6 3 2 2" xfId="2904" xr:uid="{00000000-0005-0000-0000-000050090000}"/>
    <cellStyle name="Currency 2 4 2 3 2 6 3 3" xfId="2905" xr:uid="{00000000-0005-0000-0000-000051090000}"/>
    <cellStyle name="Currency 2 4 2 3 2 6 4" xfId="2906" xr:uid="{00000000-0005-0000-0000-000052090000}"/>
    <cellStyle name="Currency 2 4 2 3 2 6 4 2" xfId="2907" xr:uid="{00000000-0005-0000-0000-000053090000}"/>
    <cellStyle name="Currency 2 4 2 3 2 6 4 2 2" xfId="2908" xr:uid="{00000000-0005-0000-0000-000054090000}"/>
    <cellStyle name="Currency 2 4 2 3 2 6 4 3" xfId="2909" xr:uid="{00000000-0005-0000-0000-000055090000}"/>
    <cellStyle name="Currency 2 4 2 3 2 6 5" xfId="2910" xr:uid="{00000000-0005-0000-0000-000056090000}"/>
    <cellStyle name="Currency 2 4 2 3 2 6 5 2" xfId="2911" xr:uid="{00000000-0005-0000-0000-000057090000}"/>
    <cellStyle name="Currency 2 4 2 3 2 6 6" xfId="2912" xr:uid="{00000000-0005-0000-0000-000058090000}"/>
    <cellStyle name="Currency 2 4 2 3 2 6 6 2" xfId="2913" xr:uid="{00000000-0005-0000-0000-000059090000}"/>
    <cellStyle name="Currency 2 4 2 3 2 6 7" xfId="2914" xr:uid="{00000000-0005-0000-0000-00005A090000}"/>
    <cellStyle name="Currency 2 4 2 3 2 7" xfId="2915" xr:uid="{00000000-0005-0000-0000-00005B090000}"/>
    <cellStyle name="Currency 2 4 2 3 2 7 2" xfId="2916" xr:uid="{00000000-0005-0000-0000-00005C090000}"/>
    <cellStyle name="Currency 2 4 2 3 2 7 2 2" xfId="2917" xr:uid="{00000000-0005-0000-0000-00005D090000}"/>
    <cellStyle name="Currency 2 4 2 3 2 7 3" xfId="2918" xr:uid="{00000000-0005-0000-0000-00005E090000}"/>
    <cellStyle name="Currency 2 4 2 3 2 8" xfId="2919" xr:uid="{00000000-0005-0000-0000-00005F090000}"/>
    <cellStyle name="Currency 2 4 2 3 2 8 2" xfId="2920" xr:uid="{00000000-0005-0000-0000-000060090000}"/>
    <cellStyle name="Currency 2 4 2 3 2 8 2 2" xfId="2921" xr:uid="{00000000-0005-0000-0000-000061090000}"/>
    <cellStyle name="Currency 2 4 2 3 2 8 3" xfId="2922" xr:uid="{00000000-0005-0000-0000-000062090000}"/>
    <cellStyle name="Currency 2 4 2 3 3" xfId="150" xr:uid="{00000000-0005-0000-0000-000063090000}"/>
    <cellStyle name="Currency 2 4 2 3 3 10" xfId="2923" xr:uid="{00000000-0005-0000-0000-000064090000}"/>
    <cellStyle name="Currency 2 4 2 3 3 2" xfId="151" xr:uid="{00000000-0005-0000-0000-000065090000}"/>
    <cellStyle name="Currency 2 4 2 3 3 2 2" xfId="2924" xr:uid="{00000000-0005-0000-0000-000066090000}"/>
    <cellStyle name="Currency 2 4 2 3 3 2 3" xfId="2925" xr:uid="{00000000-0005-0000-0000-000067090000}"/>
    <cellStyle name="Currency 2 4 2 3 3 2 3 2" xfId="2926" xr:uid="{00000000-0005-0000-0000-000068090000}"/>
    <cellStyle name="Currency 2 4 2 3 3 2 3 3" xfId="2927" xr:uid="{00000000-0005-0000-0000-000069090000}"/>
    <cellStyle name="Currency 2 4 2 3 3 2 4" xfId="2928" xr:uid="{00000000-0005-0000-0000-00006A090000}"/>
    <cellStyle name="Currency 2 4 2 3 3 2 4 2" xfId="2929" xr:uid="{00000000-0005-0000-0000-00006B090000}"/>
    <cellStyle name="Currency 2 4 2 3 3 2 4 2 2" xfId="2930" xr:uid="{00000000-0005-0000-0000-00006C090000}"/>
    <cellStyle name="Currency 2 4 2 3 3 2 4 3" xfId="2931" xr:uid="{00000000-0005-0000-0000-00006D090000}"/>
    <cellStyle name="Currency 2 4 2 3 3 2 5" xfId="2932" xr:uid="{00000000-0005-0000-0000-00006E090000}"/>
    <cellStyle name="Currency 2 4 2 3 3 2 5 2" xfId="2933" xr:uid="{00000000-0005-0000-0000-00006F090000}"/>
    <cellStyle name="Currency 2 4 2 3 3 2 5 2 2" xfId="2934" xr:uid="{00000000-0005-0000-0000-000070090000}"/>
    <cellStyle name="Currency 2 4 2 3 3 2 5 3" xfId="2935" xr:uid="{00000000-0005-0000-0000-000071090000}"/>
    <cellStyle name="Currency 2 4 2 3 3 2 6" xfId="2936" xr:uid="{00000000-0005-0000-0000-000072090000}"/>
    <cellStyle name="Currency 2 4 2 3 3 2 6 2" xfId="2937" xr:uid="{00000000-0005-0000-0000-000073090000}"/>
    <cellStyle name="Currency 2 4 2 3 3 2 6 2 2" xfId="2938" xr:uid="{00000000-0005-0000-0000-000074090000}"/>
    <cellStyle name="Currency 2 4 2 3 3 2 6 3" xfId="2939" xr:uid="{00000000-0005-0000-0000-000075090000}"/>
    <cellStyle name="Currency 2 4 2 3 3 2 7" xfId="2940" xr:uid="{00000000-0005-0000-0000-000076090000}"/>
    <cellStyle name="Currency 2 4 2 3 3 2 7 2" xfId="2941" xr:uid="{00000000-0005-0000-0000-000077090000}"/>
    <cellStyle name="Currency 2 4 2 3 3 2 8" xfId="2942" xr:uid="{00000000-0005-0000-0000-000078090000}"/>
    <cellStyle name="Currency 2 4 2 3 3 2 8 2" xfId="2943" xr:uid="{00000000-0005-0000-0000-000079090000}"/>
    <cellStyle name="Currency 2 4 2 3 3 2 9" xfId="2944" xr:uid="{00000000-0005-0000-0000-00007A090000}"/>
    <cellStyle name="Currency 2 4 2 3 3 3" xfId="152" xr:uid="{00000000-0005-0000-0000-00007B090000}"/>
    <cellStyle name="Currency 2 4 2 3 3 4" xfId="2945" xr:uid="{00000000-0005-0000-0000-00007C090000}"/>
    <cellStyle name="Currency 2 4 2 3 3 4 2" xfId="2946" xr:uid="{00000000-0005-0000-0000-00007D090000}"/>
    <cellStyle name="Currency 2 4 2 3 3 4 3" xfId="2947" xr:uid="{00000000-0005-0000-0000-00007E090000}"/>
    <cellStyle name="Currency 2 4 2 3 3 5" xfId="2948" xr:uid="{00000000-0005-0000-0000-00007F090000}"/>
    <cellStyle name="Currency 2 4 2 3 3 5 2" xfId="2949" xr:uid="{00000000-0005-0000-0000-000080090000}"/>
    <cellStyle name="Currency 2 4 2 3 3 5 2 2" xfId="2950" xr:uid="{00000000-0005-0000-0000-000081090000}"/>
    <cellStyle name="Currency 2 4 2 3 3 5 3" xfId="2951" xr:uid="{00000000-0005-0000-0000-000082090000}"/>
    <cellStyle name="Currency 2 4 2 3 3 6" xfId="2952" xr:uid="{00000000-0005-0000-0000-000083090000}"/>
    <cellStyle name="Currency 2 4 2 3 3 6 2" xfId="2953" xr:uid="{00000000-0005-0000-0000-000084090000}"/>
    <cellStyle name="Currency 2 4 2 3 3 6 2 2" xfId="2954" xr:uid="{00000000-0005-0000-0000-000085090000}"/>
    <cellStyle name="Currency 2 4 2 3 3 6 3" xfId="2955" xr:uid="{00000000-0005-0000-0000-000086090000}"/>
    <cellStyle name="Currency 2 4 2 3 3 7" xfId="2956" xr:uid="{00000000-0005-0000-0000-000087090000}"/>
    <cellStyle name="Currency 2 4 2 3 3 7 2" xfId="2957" xr:uid="{00000000-0005-0000-0000-000088090000}"/>
    <cellStyle name="Currency 2 4 2 3 3 7 2 2" xfId="2958" xr:uid="{00000000-0005-0000-0000-000089090000}"/>
    <cellStyle name="Currency 2 4 2 3 3 7 3" xfId="2959" xr:uid="{00000000-0005-0000-0000-00008A090000}"/>
    <cellStyle name="Currency 2 4 2 3 3 8" xfId="2960" xr:uid="{00000000-0005-0000-0000-00008B090000}"/>
    <cellStyle name="Currency 2 4 2 3 3 8 2" xfId="2961" xr:uid="{00000000-0005-0000-0000-00008C090000}"/>
    <cellStyle name="Currency 2 4 2 3 3 9" xfId="2962" xr:uid="{00000000-0005-0000-0000-00008D090000}"/>
    <cellStyle name="Currency 2 4 2 3 3 9 2" xfId="2963" xr:uid="{00000000-0005-0000-0000-00008E090000}"/>
    <cellStyle name="Currency 2 4 2 3 4" xfId="153" xr:uid="{00000000-0005-0000-0000-00008F090000}"/>
    <cellStyle name="Currency 2 4 2 3 4 2" xfId="154" xr:uid="{00000000-0005-0000-0000-000090090000}"/>
    <cellStyle name="Currency 2 4 2 3 4 2 10" xfId="2964" xr:uid="{00000000-0005-0000-0000-000091090000}"/>
    <cellStyle name="Currency 2 4 2 3 4 2 2" xfId="2965" xr:uid="{00000000-0005-0000-0000-000092090000}"/>
    <cellStyle name="Currency 2 4 2 3 4 2 3" xfId="2966" xr:uid="{00000000-0005-0000-0000-000093090000}"/>
    <cellStyle name="Currency 2 4 2 3 4 2 4" xfId="2967" xr:uid="{00000000-0005-0000-0000-000094090000}"/>
    <cellStyle name="Currency 2 4 2 3 4 2 4 2" xfId="2968" xr:uid="{00000000-0005-0000-0000-000095090000}"/>
    <cellStyle name="Currency 2 4 2 3 4 2 4 2 2" xfId="2969" xr:uid="{00000000-0005-0000-0000-000096090000}"/>
    <cellStyle name="Currency 2 4 2 3 4 2 4 3" xfId="2970" xr:uid="{00000000-0005-0000-0000-000097090000}"/>
    <cellStyle name="Currency 2 4 2 3 4 2 5" xfId="2971" xr:uid="{00000000-0005-0000-0000-000098090000}"/>
    <cellStyle name="Currency 2 4 2 3 4 2 5 2" xfId="2972" xr:uid="{00000000-0005-0000-0000-000099090000}"/>
    <cellStyle name="Currency 2 4 2 3 4 2 5 2 2" xfId="2973" xr:uid="{00000000-0005-0000-0000-00009A090000}"/>
    <cellStyle name="Currency 2 4 2 3 4 2 5 3" xfId="2974" xr:uid="{00000000-0005-0000-0000-00009B090000}"/>
    <cellStyle name="Currency 2 4 2 3 4 2 6" xfId="2975" xr:uid="{00000000-0005-0000-0000-00009C090000}"/>
    <cellStyle name="Currency 2 4 2 3 4 2 6 2" xfId="2976" xr:uid="{00000000-0005-0000-0000-00009D090000}"/>
    <cellStyle name="Currency 2 4 2 3 4 2 6 2 2" xfId="2977" xr:uid="{00000000-0005-0000-0000-00009E090000}"/>
    <cellStyle name="Currency 2 4 2 3 4 2 6 3" xfId="2978" xr:uid="{00000000-0005-0000-0000-00009F090000}"/>
    <cellStyle name="Currency 2 4 2 3 4 2 7" xfId="2979" xr:uid="{00000000-0005-0000-0000-0000A0090000}"/>
    <cellStyle name="Currency 2 4 2 3 4 2 7 2" xfId="2980" xr:uid="{00000000-0005-0000-0000-0000A1090000}"/>
    <cellStyle name="Currency 2 4 2 3 4 2 8" xfId="2981" xr:uid="{00000000-0005-0000-0000-0000A2090000}"/>
    <cellStyle name="Currency 2 4 2 3 4 2 8 2" xfId="2982" xr:uid="{00000000-0005-0000-0000-0000A3090000}"/>
    <cellStyle name="Currency 2 4 2 3 4 2 9" xfId="2983" xr:uid="{00000000-0005-0000-0000-0000A4090000}"/>
    <cellStyle name="Currency 2 4 2 3 4 3" xfId="155" xr:uid="{00000000-0005-0000-0000-0000A5090000}"/>
    <cellStyle name="Currency 2 4 2 3 4 4" xfId="2984" xr:uid="{00000000-0005-0000-0000-0000A6090000}"/>
    <cellStyle name="Currency 2 4 2 3 4 4 2" xfId="2985" xr:uid="{00000000-0005-0000-0000-0000A7090000}"/>
    <cellStyle name="Currency 2 4 2 3 4 4 2 2" xfId="2986" xr:uid="{00000000-0005-0000-0000-0000A8090000}"/>
    <cellStyle name="Currency 2 4 2 3 4 4 3" xfId="2987" xr:uid="{00000000-0005-0000-0000-0000A9090000}"/>
    <cellStyle name="Currency 2 4 2 3 4 5" xfId="2988" xr:uid="{00000000-0005-0000-0000-0000AA090000}"/>
    <cellStyle name="Currency 2 4 2 3 4 5 2" xfId="2989" xr:uid="{00000000-0005-0000-0000-0000AB090000}"/>
    <cellStyle name="Currency 2 4 2 3 4 5 2 2" xfId="2990" xr:uid="{00000000-0005-0000-0000-0000AC090000}"/>
    <cellStyle name="Currency 2 4 2 3 4 5 3" xfId="2991" xr:uid="{00000000-0005-0000-0000-0000AD090000}"/>
    <cellStyle name="Currency 2 4 2 3 5" xfId="2992" xr:uid="{00000000-0005-0000-0000-0000AE090000}"/>
    <cellStyle name="Currency 2 4 2 3 5 2" xfId="2993" xr:uid="{00000000-0005-0000-0000-0000AF090000}"/>
    <cellStyle name="Currency 2 4 2 3 5 3" xfId="2994" xr:uid="{00000000-0005-0000-0000-0000B0090000}"/>
    <cellStyle name="Currency 2 4 2 3 5 3 2" xfId="2995" xr:uid="{00000000-0005-0000-0000-0000B1090000}"/>
    <cellStyle name="Currency 2 4 2 3 5 3 3" xfId="2996" xr:uid="{00000000-0005-0000-0000-0000B2090000}"/>
    <cellStyle name="Currency 2 4 2 3 5 4" xfId="2997" xr:uid="{00000000-0005-0000-0000-0000B3090000}"/>
    <cellStyle name="Currency 2 4 2 3 5 4 2" xfId="2998" xr:uid="{00000000-0005-0000-0000-0000B4090000}"/>
    <cellStyle name="Currency 2 4 2 3 5 4 2 2" xfId="2999" xr:uid="{00000000-0005-0000-0000-0000B5090000}"/>
    <cellStyle name="Currency 2 4 2 3 5 4 3" xfId="3000" xr:uid="{00000000-0005-0000-0000-0000B6090000}"/>
    <cellStyle name="Currency 2 4 2 3 5 5" xfId="3001" xr:uid="{00000000-0005-0000-0000-0000B7090000}"/>
    <cellStyle name="Currency 2 4 2 3 5 5 2" xfId="3002" xr:uid="{00000000-0005-0000-0000-0000B8090000}"/>
    <cellStyle name="Currency 2 4 2 3 5 5 2 2" xfId="3003" xr:uid="{00000000-0005-0000-0000-0000B9090000}"/>
    <cellStyle name="Currency 2 4 2 3 5 5 3" xfId="3004" xr:uid="{00000000-0005-0000-0000-0000BA090000}"/>
    <cellStyle name="Currency 2 4 2 3 5 6" xfId="3005" xr:uid="{00000000-0005-0000-0000-0000BB090000}"/>
    <cellStyle name="Currency 2 4 2 3 5 6 2" xfId="3006" xr:uid="{00000000-0005-0000-0000-0000BC090000}"/>
    <cellStyle name="Currency 2 4 2 3 5 6 2 2" xfId="3007" xr:uid="{00000000-0005-0000-0000-0000BD090000}"/>
    <cellStyle name="Currency 2 4 2 3 5 6 3" xfId="3008" xr:uid="{00000000-0005-0000-0000-0000BE090000}"/>
    <cellStyle name="Currency 2 4 2 3 5 7" xfId="3009" xr:uid="{00000000-0005-0000-0000-0000BF090000}"/>
    <cellStyle name="Currency 2 4 2 3 5 7 2" xfId="3010" xr:uid="{00000000-0005-0000-0000-0000C0090000}"/>
    <cellStyle name="Currency 2 4 2 3 5 8" xfId="3011" xr:uid="{00000000-0005-0000-0000-0000C1090000}"/>
    <cellStyle name="Currency 2 4 2 3 5 8 2" xfId="3012" xr:uid="{00000000-0005-0000-0000-0000C2090000}"/>
    <cellStyle name="Currency 2 4 2 3 5 9" xfId="3013" xr:uid="{00000000-0005-0000-0000-0000C3090000}"/>
    <cellStyle name="Currency 2 4 2 3 6" xfId="3014" xr:uid="{00000000-0005-0000-0000-0000C4090000}"/>
    <cellStyle name="Currency 2 4 2 3 6 2" xfId="3015" xr:uid="{00000000-0005-0000-0000-0000C5090000}"/>
    <cellStyle name="Currency 2 4 2 3 6 3" xfId="3016" xr:uid="{00000000-0005-0000-0000-0000C6090000}"/>
    <cellStyle name="Currency 2 4 2 3 7" xfId="3017" xr:uid="{00000000-0005-0000-0000-0000C7090000}"/>
    <cellStyle name="Currency 2 4 2 3 8" xfId="3018" xr:uid="{00000000-0005-0000-0000-0000C8090000}"/>
    <cellStyle name="Currency 2 4 2 3 8 2" xfId="3019" xr:uid="{00000000-0005-0000-0000-0000C9090000}"/>
    <cellStyle name="Currency 2 4 2 3 8 2 2" xfId="3020" xr:uid="{00000000-0005-0000-0000-0000CA090000}"/>
    <cellStyle name="Currency 2 4 2 3 8 3" xfId="3021" xr:uid="{00000000-0005-0000-0000-0000CB090000}"/>
    <cellStyle name="Currency 2 4 2 3 8 4" xfId="3022" xr:uid="{00000000-0005-0000-0000-0000CC090000}"/>
    <cellStyle name="Currency 2 4 2 3 9" xfId="3023" xr:uid="{00000000-0005-0000-0000-0000CD090000}"/>
    <cellStyle name="Currency 2 4 2 3 9 2" xfId="3024" xr:uid="{00000000-0005-0000-0000-0000CE090000}"/>
    <cellStyle name="Currency 2 4 2 3 9 2 2" xfId="3025" xr:uid="{00000000-0005-0000-0000-0000CF090000}"/>
    <cellStyle name="Currency 2 4 2 3 9 3" xfId="3026" xr:uid="{00000000-0005-0000-0000-0000D0090000}"/>
    <cellStyle name="Currency 2 4 2 4" xfId="156" xr:uid="{00000000-0005-0000-0000-0000D1090000}"/>
    <cellStyle name="Currency 2 4 2 4 2" xfId="3027" xr:uid="{00000000-0005-0000-0000-0000D2090000}"/>
    <cellStyle name="Currency 2 4 2 4 2 2" xfId="3028" xr:uid="{00000000-0005-0000-0000-0000D3090000}"/>
    <cellStyle name="Currency 2 4 2 4 2 3" xfId="3029" xr:uid="{00000000-0005-0000-0000-0000D4090000}"/>
    <cellStyle name="Currency 2 4 2 4 2 3 2" xfId="3030" xr:uid="{00000000-0005-0000-0000-0000D5090000}"/>
    <cellStyle name="Currency 2 4 2 4 2 3 3" xfId="3031" xr:uid="{00000000-0005-0000-0000-0000D6090000}"/>
    <cellStyle name="Currency 2 4 2 4 2 4" xfId="3032" xr:uid="{00000000-0005-0000-0000-0000D7090000}"/>
    <cellStyle name="Currency 2 4 2 4 2 4 2" xfId="3033" xr:uid="{00000000-0005-0000-0000-0000D8090000}"/>
    <cellStyle name="Currency 2 4 2 4 2 4 2 2" xfId="3034" xr:uid="{00000000-0005-0000-0000-0000D9090000}"/>
    <cellStyle name="Currency 2 4 2 4 2 4 3" xfId="3035" xr:uid="{00000000-0005-0000-0000-0000DA090000}"/>
    <cellStyle name="Currency 2 4 2 4 2 5" xfId="3036" xr:uid="{00000000-0005-0000-0000-0000DB090000}"/>
    <cellStyle name="Currency 2 4 2 4 2 5 2" xfId="3037" xr:uid="{00000000-0005-0000-0000-0000DC090000}"/>
    <cellStyle name="Currency 2 4 2 4 2 5 2 2" xfId="3038" xr:uid="{00000000-0005-0000-0000-0000DD090000}"/>
    <cellStyle name="Currency 2 4 2 4 2 5 3" xfId="3039" xr:uid="{00000000-0005-0000-0000-0000DE090000}"/>
    <cellStyle name="Currency 2 4 2 4 2 6" xfId="3040" xr:uid="{00000000-0005-0000-0000-0000DF090000}"/>
    <cellStyle name="Currency 2 4 2 4 2 6 2" xfId="3041" xr:uid="{00000000-0005-0000-0000-0000E0090000}"/>
    <cellStyle name="Currency 2 4 2 4 2 6 2 2" xfId="3042" xr:uid="{00000000-0005-0000-0000-0000E1090000}"/>
    <cellStyle name="Currency 2 4 2 4 2 6 3" xfId="3043" xr:uid="{00000000-0005-0000-0000-0000E2090000}"/>
    <cellStyle name="Currency 2 4 2 4 2 7" xfId="3044" xr:uid="{00000000-0005-0000-0000-0000E3090000}"/>
    <cellStyle name="Currency 2 4 2 4 2 7 2" xfId="3045" xr:uid="{00000000-0005-0000-0000-0000E4090000}"/>
    <cellStyle name="Currency 2 4 2 4 2 8" xfId="3046" xr:uid="{00000000-0005-0000-0000-0000E5090000}"/>
    <cellStyle name="Currency 2 4 2 4 2 8 2" xfId="3047" xr:uid="{00000000-0005-0000-0000-0000E6090000}"/>
    <cellStyle name="Currency 2 4 2 4 2 9" xfId="3048" xr:uid="{00000000-0005-0000-0000-0000E7090000}"/>
    <cellStyle name="Currency 2 4 2 4 3" xfId="3049" xr:uid="{00000000-0005-0000-0000-0000E8090000}"/>
    <cellStyle name="Currency 2 4 2 4 3 2" xfId="3050" xr:uid="{00000000-0005-0000-0000-0000E9090000}"/>
    <cellStyle name="Currency 2 4 2 4 3 3" xfId="3051" xr:uid="{00000000-0005-0000-0000-0000EA090000}"/>
    <cellStyle name="Currency 2 4 2 4 3 3 2" xfId="3052" xr:uid="{00000000-0005-0000-0000-0000EB090000}"/>
    <cellStyle name="Currency 2 4 2 4 3 3 3" xfId="3053" xr:uid="{00000000-0005-0000-0000-0000EC090000}"/>
    <cellStyle name="Currency 2 4 2 4 3 4" xfId="3054" xr:uid="{00000000-0005-0000-0000-0000ED090000}"/>
    <cellStyle name="Currency 2 4 2 4 3 4 2" xfId="3055" xr:uid="{00000000-0005-0000-0000-0000EE090000}"/>
    <cellStyle name="Currency 2 4 2 4 3 4 2 2" xfId="3056" xr:uid="{00000000-0005-0000-0000-0000EF090000}"/>
    <cellStyle name="Currency 2 4 2 4 3 4 3" xfId="3057" xr:uid="{00000000-0005-0000-0000-0000F0090000}"/>
    <cellStyle name="Currency 2 4 2 4 3 5" xfId="3058" xr:uid="{00000000-0005-0000-0000-0000F1090000}"/>
    <cellStyle name="Currency 2 4 2 4 3 5 2" xfId="3059" xr:uid="{00000000-0005-0000-0000-0000F2090000}"/>
    <cellStyle name="Currency 2 4 2 4 3 5 2 2" xfId="3060" xr:uid="{00000000-0005-0000-0000-0000F3090000}"/>
    <cellStyle name="Currency 2 4 2 4 3 5 3" xfId="3061" xr:uid="{00000000-0005-0000-0000-0000F4090000}"/>
    <cellStyle name="Currency 2 4 2 4 3 6" xfId="3062" xr:uid="{00000000-0005-0000-0000-0000F5090000}"/>
    <cellStyle name="Currency 2 4 2 4 3 6 2" xfId="3063" xr:uid="{00000000-0005-0000-0000-0000F6090000}"/>
    <cellStyle name="Currency 2 4 2 4 3 6 2 2" xfId="3064" xr:uid="{00000000-0005-0000-0000-0000F7090000}"/>
    <cellStyle name="Currency 2 4 2 4 3 6 3" xfId="3065" xr:uid="{00000000-0005-0000-0000-0000F8090000}"/>
    <cellStyle name="Currency 2 4 2 4 3 7" xfId="3066" xr:uid="{00000000-0005-0000-0000-0000F9090000}"/>
    <cellStyle name="Currency 2 4 2 4 3 7 2" xfId="3067" xr:uid="{00000000-0005-0000-0000-0000FA090000}"/>
    <cellStyle name="Currency 2 4 2 4 3 8" xfId="3068" xr:uid="{00000000-0005-0000-0000-0000FB090000}"/>
    <cellStyle name="Currency 2 4 2 4 3 8 2" xfId="3069" xr:uid="{00000000-0005-0000-0000-0000FC090000}"/>
    <cellStyle name="Currency 2 4 2 4 3 9" xfId="3070" xr:uid="{00000000-0005-0000-0000-0000FD090000}"/>
    <cellStyle name="Currency 2 4 2 4 4" xfId="3071" xr:uid="{00000000-0005-0000-0000-0000FE090000}"/>
    <cellStyle name="Currency 2 4 2 4 4 2" xfId="3072" xr:uid="{00000000-0005-0000-0000-0000FF090000}"/>
    <cellStyle name="Currency 2 4 2 4 4 3" xfId="3073" xr:uid="{00000000-0005-0000-0000-0000000A0000}"/>
    <cellStyle name="Currency 2 4 2 4 4 3 2" xfId="3074" xr:uid="{00000000-0005-0000-0000-0000010A0000}"/>
    <cellStyle name="Currency 2 4 2 4 4 3 2 2" xfId="3075" xr:uid="{00000000-0005-0000-0000-0000020A0000}"/>
    <cellStyle name="Currency 2 4 2 4 4 3 3" xfId="3076" xr:uid="{00000000-0005-0000-0000-0000030A0000}"/>
    <cellStyle name="Currency 2 4 2 4 4 4" xfId="3077" xr:uid="{00000000-0005-0000-0000-0000040A0000}"/>
    <cellStyle name="Currency 2 4 2 4 4 4 2" xfId="3078" xr:uid="{00000000-0005-0000-0000-0000050A0000}"/>
    <cellStyle name="Currency 2 4 2 4 4 4 2 2" xfId="3079" xr:uid="{00000000-0005-0000-0000-0000060A0000}"/>
    <cellStyle name="Currency 2 4 2 4 4 4 3" xfId="3080" xr:uid="{00000000-0005-0000-0000-0000070A0000}"/>
    <cellStyle name="Currency 2 4 2 4 4 5" xfId="3081" xr:uid="{00000000-0005-0000-0000-0000080A0000}"/>
    <cellStyle name="Currency 2 4 2 4 4 5 2" xfId="3082" xr:uid="{00000000-0005-0000-0000-0000090A0000}"/>
    <cellStyle name="Currency 2 4 2 4 4 5 2 2" xfId="3083" xr:uid="{00000000-0005-0000-0000-00000A0A0000}"/>
    <cellStyle name="Currency 2 4 2 4 4 5 3" xfId="3084" xr:uid="{00000000-0005-0000-0000-00000B0A0000}"/>
    <cellStyle name="Currency 2 4 2 4 4 6" xfId="3085" xr:uid="{00000000-0005-0000-0000-00000C0A0000}"/>
    <cellStyle name="Currency 2 4 2 4 4 6 2" xfId="3086" xr:uid="{00000000-0005-0000-0000-00000D0A0000}"/>
    <cellStyle name="Currency 2 4 2 4 4 7" xfId="3087" xr:uid="{00000000-0005-0000-0000-00000E0A0000}"/>
    <cellStyle name="Currency 2 4 2 4 4 7 2" xfId="3088" xr:uid="{00000000-0005-0000-0000-00000F0A0000}"/>
    <cellStyle name="Currency 2 4 2 4 4 8" xfId="3089" xr:uid="{00000000-0005-0000-0000-0000100A0000}"/>
    <cellStyle name="Currency 2 4 2 4 4 9" xfId="3090" xr:uid="{00000000-0005-0000-0000-0000110A0000}"/>
    <cellStyle name="Currency 2 4 2 4 5" xfId="3091" xr:uid="{00000000-0005-0000-0000-0000120A0000}"/>
    <cellStyle name="Currency 2 4 2 4 5 2" xfId="3092" xr:uid="{00000000-0005-0000-0000-0000130A0000}"/>
    <cellStyle name="Currency 2 4 2 4 5 3" xfId="3093" xr:uid="{00000000-0005-0000-0000-0000140A0000}"/>
    <cellStyle name="Currency 2 4 2 4 6" xfId="3094" xr:uid="{00000000-0005-0000-0000-0000150A0000}"/>
    <cellStyle name="Currency 2 4 2 4 6 2" xfId="3095" xr:uid="{00000000-0005-0000-0000-0000160A0000}"/>
    <cellStyle name="Currency 2 4 2 4 6 2 2" xfId="3096" xr:uid="{00000000-0005-0000-0000-0000170A0000}"/>
    <cellStyle name="Currency 2 4 2 4 6 2 2 2" xfId="3097" xr:uid="{00000000-0005-0000-0000-0000180A0000}"/>
    <cellStyle name="Currency 2 4 2 4 6 2 3" xfId="3098" xr:uid="{00000000-0005-0000-0000-0000190A0000}"/>
    <cellStyle name="Currency 2 4 2 4 6 3" xfId="3099" xr:uid="{00000000-0005-0000-0000-00001A0A0000}"/>
    <cellStyle name="Currency 2 4 2 4 6 3 2" xfId="3100" xr:uid="{00000000-0005-0000-0000-00001B0A0000}"/>
    <cellStyle name="Currency 2 4 2 4 6 3 2 2" xfId="3101" xr:uid="{00000000-0005-0000-0000-00001C0A0000}"/>
    <cellStyle name="Currency 2 4 2 4 6 3 3" xfId="3102" xr:uid="{00000000-0005-0000-0000-00001D0A0000}"/>
    <cellStyle name="Currency 2 4 2 4 6 4" xfId="3103" xr:uid="{00000000-0005-0000-0000-00001E0A0000}"/>
    <cellStyle name="Currency 2 4 2 4 6 4 2" xfId="3104" xr:uid="{00000000-0005-0000-0000-00001F0A0000}"/>
    <cellStyle name="Currency 2 4 2 4 6 4 2 2" xfId="3105" xr:uid="{00000000-0005-0000-0000-0000200A0000}"/>
    <cellStyle name="Currency 2 4 2 4 6 4 3" xfId="3106" xr:uid="{00000000-0005-0000-0000-0000210A0000}"/>
    <cellStyle name="Currency 2 4 2 4 6 5" xfId="3107" xr:uid="{00000000-0005-0000-0000-0000220A0000}"/>
    <cellStyle name="Currency 2 4 2 4 6 5 2" xfId="3108" xr:uid="{00000000-0005-0000-0000-0000230A0000}"/>
    <cellStyle name="Currency 2 4 2 4 6 6" xfId="3109" xr:uid="{00000000-0005-0000-0000-0000240A0000}"/>
    <cellStyle name="Currency 2 4 2 4 6 6 2" xfId="3110" xr:uid="{00000000-0005-0000-0000-0000250A0000}"/>
    <cellStyle name="Currency 2 4 2 4 6 7" xfId="3111" xr:uid="{00000000-0005-0000-0000-0000260A0000}"/>
    <cellStyle name="Currency 2 4 2 4 7" xfId="3112" xr:uid="{00000000-0005-0000-0000-0000270A0000}"/>
    <cellStyle name="Currency 2 4 2 4 7 2" xfId="3113" xr:uid="{00000000-0005-0000-0000-0000280A0000}"/>
    <cellStyle name="Currency 2 4 2 4 7 2 2" xfId="3114" xr:uid="{00000000-0005-0000-0000-0000290A0000}"/>
    <cellStyle name="Currency 2 4 2 4 7 3" xfId="3115" xr:uid="{00000000-0005-0000-0000-00002A0A0000}"/>
    <cellStyle name="Currency 2 4 2 4 8" xfId="3116" xr:uid="{00000000-0005-0000-0000-00002B0A0000}"/>
    <cellStyle name="Currency 2 4 2 4 8 2" xfId="3117" xr:uid="{00000000-0005-0000-0000-00002C0A0000}"/>
    <cellStyle name="Currency 2 4 2 4 8 2 2" xfId="3118" xr:uid="{00000000-0005-0000-0000-00002D0A0000}"/>
    <cellStyle name="Currency 2 4 2 4 8 3" xfId="3119" xr:uid="{00000000-0005-0000-0000-00002E0A0000}"/>
    <cellStyle name="Currency 2 4 2 5" xfId="157" xr:uid="{00000000-0005-0000-0000-00002F0A0000}"/>
    <cellStyle name="Currency 2 4 2 5 10" xfId="3120" xr:uid="{00000000-0005-0000-0000-0000300A0000}"/>
    <cellStyle name="Currency 2 4 2 5 2" xfId="158" xr:uid="{00000000-0005-0000-0000-0000310A0000}"/>
    <cellStyle name="Currency 2 4 2 5 2 2" xfId="3121" xr:uid="{00000000-0005-0000-0000-0000320A0000}"/>
    <cellStyle name="Currency 2 4 2 5 2 3" xfId="3122" xr:uid="{00000000-0005-0000-0000-0000330A0000}"/>
    <cellStyle name="Currency 2 4 2 5 2 3 2" xfId="3123" xr:uid="{00000000-0005-0000-0000-0000340A0000}"/>
    <cellStyle name="Currency 2 4 2 5 2 3 3" xfId="3124" xr:uid="{00000000-0005-0000-0000-0000350A0000}"/>
    <cellStyle name="Currency 2 4 2 5 2 4" xfId="3125" xr:uid="{00000000-0005-0000-0000-0000360A0000}"/>
    <cellStyle name="Currency 2 4 2 5 2 4 2" xfId="3126" xr:uid="{00000000-0005-0000-0000-0000370A0000}"/>
    <cellStyle name="Currency 2 4 2 5 2 4 2 2" xfId="3127" xr:uid="{00000000-0005-0000-0000-0000380A0000}"/>
    <cellStyle name="Currency 2 4 2 5 2 4 3" xfId="3128" xr:uid="{00000000-0005-0000-0000-0000390A0000}"/>
    <cellStyle name="Currency 2 4 2 5 2 5" xfId="3129" xr:uid="{00000000-0005-0000-0000-00003A0A0000}"/>
    <cellStyle name="Currency 2 4 2 5 2 5 2" xfId="3130" xr:uid="{00000000-0005-0000-0000-00003B0A0000}"/>
    <cellStyle name="Currency 2 4 2 5 2 5 2 2" xfId="3131" xr:uid="{00000000-0005-0000-0000-00003C0A0000}"/>
    <cellStyle name="Currency 2 4 2 5 2 5 3" xfId="3132" xr:uid="{00000000-0005-0000-0000-00003D0A0000}"/>
    <cellStyle name="Currency 2 4 2 5 2 6" xfId="3133" xr:uid="{00000000-0005-0000-0000-00003E0A0000}"/>
    <cellStyle name="Currency 2 4 2 5 2 6 2" xfId="3134" xr:uid="{00000000-0005-0000-0000-00003F0A0000}"/>
    <cellStyle name="Currency 2 4 2 5 2 6 2 2" xfId="3135" xr:uid="{00000000-0005-0000-0000-0000400A0000}"/>
    <cellStyle name="Currency 2 4 2 5 2 6 3" xfId="3136" xr:uid="{00000000-0005-0000-0000-0000410A0000}"/>
    <cellStyle name="Currency 2 4 2 5 2 7" xfId="3137" xr:uid="{00000000-0005-0000-0000-0000420A0000}"/>
    <cellStyle name="Currency 2 4 2 5 2 7 2" xfId="3138" xr:uid="{00000000-0005-0000-0000-0000430A0000}"/>
    <cellStyle name="Currency 2 4 2 5 2 8" xfId="3139" xr:uid="{00000000-0005-0000-0000-0000440A0000}"/>
    <cellStyle name="Currency 2 4 2 5 2 8 2" xfId="3140" xr:uid="{00000000-0005-0000-0000-0000450A0000}"/>
    <cellStyle name="Currency 2 4 2 5 2 9" xfId="3141" xr:uid="{00000000-0005-0000-0000-0000460A0000}"/>
    <cellStyle name="Currency 2 4 2 5 3" xfId="159" xr:uid="{00000000-0005-0000-0000-0000470A0000}"/>
    <cellStyle name="Currency 2 4 2 5 4" xfId="3142" xr:uid="{00000000-0005-0000-0000-0000480A0000}"/>
    <cellStyle name="Currency 2 4 2 5 4 2" xfId="3143" xr:uid="{00000000-0005-0000-0000-0000490A0000}"/>
    <cellStyle name="Currency 2 4 2 5 4 3" xfId="3144" xr:uid="{00000000-0005-0000-0000-00004A0A0000}"/>
    <cellStyle name="Currency 2 4 2 5 5" xfId="3145" xr:uid="{00000000-0005-0000-0000-00004B0A0000}"/>
    <cellStyle name="Currency 2 4 2 5 5 2" xfId="3146" xr:uid="{00000000-0005-0000-0000-00004C0A0000}"/>
    <cellStyle name="Currency 2 4 2 5 5 2 2" xfId="3147" xr:uid="{00000000-0005-0000-0000-00004D0A0000}"/>
    <cellStyle name="Currency 2 4 2 5 5 3" xfId="3148" xr:uid="{00000000-0005-0000-0000-00004E0A0000}"/>
    <cellStyle name="Currency 2 4 2 5 6" xfId="3149" xr:uid="{00000000-0005-0000-0000-00004F0A0000}"/>
    <cellStyle name="Currency 2 4 2 5 6 2" xfId="3150" xr:uid="{00000000-0005-0000-0000-0000500A0000}"/>
    <cellStyle name="Currency 2 4 2 5 6 2 2" xfId="3151" xr:uid="{00000000-0005-0000-0000-0000510A0000}"/>
    <cellStyle name="Currency 2 4 2 5 6 3" xfId="3152" xr:uid="{00000000-0005-0000-0000-0000520A0000}"/>
    <cellStyle name="Currency 2 4 2 5 7" xfId="3153" xr:uid="{00000000-0005-0000-0000-0000530A0000}"/>
    <cellStyle name="Currency 2 4 2 5 7 2" xfId="3154" xr:uid="{00000000-0005-0000-0000-0000540A0000}"/>
    <cellStyle name="Currency 2 4 2 5 7 2 2" xfId="3155" xr:uid="{00000000-0005-0000-0000-0000550A0000}"/>
    <cellStyle name="Currency 2 4 2 5 7 3" xfId="3156" xr:uid="{00000000-0005-0000-0000-0000560A0000}"/>
    <cellStyle name="Currency 2 4 2 5 8" xfId="3157" xr:uid="{00000000-0005-0000-0000-0000570A0000}"/>
    <cellStyle name="Currency 2 4 2 5 8 2" xfId="3158" xr:uid="{00000000-0005-0000-0000-0000580A0000}"/>
    <cellStyle name="Currency 2 4 2 5 9" xfId="3159" xr:uid="{00000000-0005-0000-0000-0000590A0000}"/>
    <cellStyle name="Currency 2 4 2 5 9 2" xfId="3160" xr:uid="{00000000-0005-0000-0000-00005A0A0000}"/>
    <cellStyle name="Currency 2 4 2 6" xfId="160" xr:uid="{00000000-0005-0000-0000-00005B0A0000}"/>
    <cellStyle name="Currency 2 4 2 6 2" xfId="161" xr:uid="{00000000-0005-0000-0000-00005C0A0000}"/>
    <cellStyle name="Currency 2 4 2 6 2 10" xfId="3161" xr:uid="{00000000-0005-0000-0000-00005D0A0000}"/>
    <cellStyle name="Currency 2 4 2 6 2 2" xfId="3162" xr:uid="{00000000-0005-0000-0000-00005E0A0000}"/>
    <cellStyle name="Currency 2 4 2 6 2 3" xfId="3163" xr:uid="{00000000-0005-0000-0000-00005F0A0000}"/>
    <cellStyle name="Currency 2 4 2 6 2 4" xfId="3164" xr:uid="{00000000-0005-0000-0000-0000600A0000}"/>
    <cellStyle name="Currency 2 4 2 6 2 4 2" xfId="3165" xr:uid="{00000000-0005-0000-0000-0000610A0000}"/>
    <cellStyle name="Currency 2 4 2 6 2 4 2 2" xfId="3166" xr:uid="{00000000-0005-0000-0000-0000620A0000}"/>
    <cellStyle name="Currency 2 4 2 6 2 4 3" xfId="3167" xr:uid="{00000000-0005-0000-0000-0000630A0000}"/>
    <cellStyle name="Currency 2 4 2 6 2 5" xfId="3168" xr:uid="{00000000-0005-0000-0000-0000640A0000}"/>
    <cellStyle name="Currency 2 4 2 6 2 5 2" xfId="3169" xr:uid="{00000000-0005-0000-0000-0000650A0000}"/>
    <cellStyle name="Currency 2 4 2 6 2 5 2 2" xfId="3170" xr:uid="{00000000-0005-0000-0000-0000660A0000}"/>
    <cellStyle name="Currency 2 4 2 6 2 5 3" xfId="3171" xr:uid="{00000000-0005-0000-0000-0000670A0000}"/>
    <cellStyle name="Currency 2 4 2 6 2 6" xfId="3172" xr:uid="{00000000-0005-0000-0000-0000680A0000}"/>
    <cellStyle name="Currency 2 4 2 6 2 6 2" xfId="3173" xr:uid="{00000000-0005-0000-0000-0000690A0000}"/>
    <cellStyle name="Currency 2 4 2 6 2 6 2 2" xfId="3174" xr:uid="{00000000-0005-0000-0000-00006A0A0000}"/>
    <cellStyle name="Currency 2 4 2 6 2 6 3" xfId="3175" xr:uid="{00000000-0005-0000-0000-00006B0A0000}"/>
    <cellStyle name="Currency 2 4 2 6 2 7" xfId="3176" xr:uid="{00000000-0005-0000-0000-00006C0A0000}"/>
    <cellStyle name="Currency 2 4 2 6 2 7 2" xfId="3177" xr:uid="{00000000-0005-0000-0000-00006D0A0000}"/>
    <cellStyle name="Currency 2 4 2 6 2 8" xfId="3178" xr:uid="{00000000-0005-0000-0000-00006E0A0000}"/>
    <cellStyle name="Currency 2 4 2 6 2 8 2" xfId="3179" xr:uid="{00000000-0005-0000-0000-00006F0A0000}"/>
    <cellStyle name="Currency 2 4 2 6 2 9" xfId="3180" xr:uid="{00000000-0005-0000-0000-0000700A0000}"/>
    <cellStyle name="Currency 2 4 2 6 3" xfId="162" xr:uid="{00000000-0005-0000-0000-0000710A0000}"/>
    <cellStyle name="Currency 2 4 2 6 4" xfId="3181" xr:uid="{00000000-0005-0000-0000-0000720A0000}"/>
    <cellStyle name="Currency 2 4 2 6 4 2" xfId="3182" xr:uid="{00000000-0005-0000-0000-0000730A0000}"/>
    <cellStyle name="Currency 2 4 2 6 4 2 2" xfId="3183" xr:uid="{00000000-0005-0000-0000-0000740A0000}"/>
    <cellStyle name="Currency 2 4 2 6 4 3" xfId="3184" xr:uid="{00000000-0005-0000-0000-0000750A0000}"/>
    <cellStyle name="Currency 2 4 2 6 5" xfId="3185" xr:uid="{00000000-0005-0000-0000-0000760A0000}"/>
    <cellStyle name="Currency 2 4 2 6 5 2" xfId="3186" xr:uid="{00000000-0005-0000-0000-0000770A0000}"/>
    <cellStyle name="Currency 2 4 2 6 5 2 2" xfId="3187" xr:uid="{00000000-0005-0000-0000-0000780A0000}"/>
    <cellStyle name="Currency 2 4 2 6 5 3" xfId="3188" xr:uid="{00000000-0005-0000-0000-0000790A0000}"/>
    <cellStyle name="Currency 2 4 2 7" xfId="3189" xr:uid="{00000000-0005-0000-0000-00007A0A0000}"/>
    <cellStyle name="Currency 2 4 2 7 2" xfId="3190" xr:uid="{00000000-0005-0000-0000-00007B0A0000}"/>
    <cellStyle name="Currency 2 4 2 7 3" xfId="3191" xr:uid="{00000000-0005-0000-0000-00007C0A0000}"/>
    <cellStyle name="Currency 2 4 2 7 3 2" xfId="3192" xr:uid="{00000000-0005-0000-0000-00007D0A0000}"/>
    <cellStyle name="Currency 2 4 2 7 3 3" xfId="3193" xr:uid="{00000000-0005-0000-0000-00007E0A0000}"/>
    <cellStyle name="Currency 2 4 2 7 4" xfId="3194" xr:uid="{00000000-0005-0000-0000-00007F0A0000}"/>
    <cellStyle name="Currency 2 4 2 7 4 2" xfId="3195" xr:uid="{00000000-0005-0000-0000-0000800A0000}"/>
    <cellStyle name="Currency 2 4 2 7 4 2 2" xfId="3196" xr:uid="{00000000-0005-0000-0000-0000810A0000}"/>
    <cellStyle name="Currency 2 4 2 7 4 3" xfId="3197" xr:uid="{00000000-0005-0000-0000-0000820A0000}"/>
    <cellStyle name="Currency 2 4 2 7 5" xfId="3198" xr:uid="{00000000-0005-0000-0000-0000830A0000}"/>
    <cellStyle name="Currency 2 4 2 7 5 2" xfId="3199" xr:uid="{00000000-0005-0000-0000-0000840A0000}"/>
    <cellStyle name="Currency 2 4 2 7 5 2 2" xfId="3200" xr:uid="{00000000-0005-0000-0000-0000850A0000}"/>
    <cellStyle name="Currency 2 4 2 7 5 3" xfId="3201" xr:uid="{00000000-0005-0000-0000-0000860A0000}"/>
    <cellStyle name="Currency 2 4 2 7 6" xfId="3202" xr:uid="{00000000-0005-0000-0000-0000870A0000}"/>
    <cellStyle name="Currency 2 4 2 7 6 2" xfId="3203" xr:uid="{00000000-0005-0000-0000-0000880A0000}"/>
    <cellStyle name="Currency 2 4 2 7 6 2 2" xfId="3204" xr:uid="{00000000-0005-0000-0000-0000890A0000}"/>
    <cellStyle name="Currency 2 4 2 7 6 3" xfId="3205" xr:uid="{00000000-0005-0000-0000-00008A0A0000}"/>
    <cellStyle name="Currency 2 4 2 7 7" xfId="3206" xr:uid="{00000000-0005-0000-0000-00008B0A0000}"/>
    <cellStyle name="Currency 2 4 2 7 7 2" xfId="3207" xr:uid="{00000000-0005-0000-0000-00008C0A0000}"/>
    <cellStyle name="Currency 2 4 2 7 8" xfId="3208" xr:uid="{00000000-0005-0000-0000-00008D0A0000}"/>
    <cellStyle name="Currency 2 4 2 7 8 2" xfId="3209" xr:uid="{00000000-0005-0000-0000-00008E0A0000}"/>
    <cellStyle name="Currency 2 4 2 7 9" xfId="3210" xr:uid="{00000000-0005-0000-0000-00008F0A0000}"/>
    <cellStyle name="Currency 2 4 2 8" xfId="3211" xr:uid="{00000000-0005-0000-0000-0000900A0000}"/>
    <cellStyle name="Currency 2 4 2 8 2" xfId="3212" xr:uid="{00000000-0005-0000-0000-0000910A0000}"/>
    <cellStyle name="Currency 2 4 2 8 3" xfId="3213" xr:uid="{00000000-0005-0000-0000-0000920A0000}"/>
    <cellStyle name="Currency 2 4 2 9" xfId="3214" xr:uid="{00000000-0005-0000-0000-0000930A0000}"/>
    <cellStyle name="Currency 2 4 3" xfId="163" xr:uid="{00000000-0005-0000-0000-0000940A0000}"/>
    <cellStyle name="Currency 2 4 3 10" xfId="3215" xr:uid="{00000000-0005-0000-0000-0000950A0000}"/>
    <cellStyle name="Currency 2 4 3 10 2" xfId="3216" xr:uid="{00000000-0005-0000-0000-0000960A0000}"/>
    <cellStyle name="Currency 2 4 3 10 2 2" xfId="3217" xr:uid="{00000000-0005-0000-0000-0000970A0000}"/>
    <cellStyle name="Currency 2 4 3 10 3" xfId="3218" xr:uid="{00000000-0005-0000-0000-0000980A0000}"/>
    <cellStyle name="Currency 2 4 3 10 4" xfId="3219" xr:uid="{00000000-0005-0000-0000-0000990A0000}"/>
    <cellStyle name="Currency 2 4 3 11" xfId="3220" xr:uid="{00000000-0005-0000-0000-00009A0A0000}"/>
    <cellStyle name="Currency 2 4 3 11 2" xfId="3221" xr:uid="{00000000-0005-0000-0000-00009B0A0000}"/>
    <cellStyle name="Currency 2 4 3 11 2 2" xfId="3222" xr:uid="{00000000-0005-0000-0000-00009C0A0000}"/>
    <cellStyle name="Currency 2 4 3 11 3" xfId="3223" xr:uid="{00000000-0005-0000-0000-00009D0A0000}"/>
    <cellStyle name="Currency 2 4 3 12" xfId="3224" xr:uid="{00000000-0005-0000-0000-00009E0A0000}"/>
    <cellStyle name="Currency 2 4 3 12 2" xfId="3225" xr:uid="{00000000-0005-0000-0000-00009F0A0000}"/>
    <cellStyle name="Currency 2 4 3 12 2 2" xfId="3226" xr:uid="{00000000-0005-0000-0000-0000A00A0000}"/>
    <cellStyle name="Currency 2 4 3 12 3" xfId="3227" xr:uid="{00000000-0005-0000-0000-0000A10A0000}"/>
    <cellStyle name="Currency 2 4 3 13" xfId="3228" xr:uid="{00000000-0005-0000-0000-0000A20A0000}"/>
    <cellStyle name="Currency 2 4 3 13 2" xfId="3229" xr:uid="{00000000-0005-0000-0000-0000A30A0000}"/>
    <cellStyle name="Currency 2 4 3 14" xfId="3230" xr:uid="{00000000-0005-0000-0000-0000A40A0000}"/>
    <cellStyle name="Currency 2 4 3 14 2" xfId="3231" xr:uid="{00000000-0005-0000-0000-0000A50A0000}"/>
    <cellStyle name="Currency 2 4 3 15" xfId="3232" xr:uid="{00000000-0005-0000-0000-0000A60A0000}"/>
    <cellStyle name="Currency 2 4 3 16" xfId="3233" xr:uid="{00000000-0005-0000-0000-0000A70A0000}"/>
    <cellStyle name="Currency 2 4 3 17" xfId="3234" xr:uid="{00000000-0005-0000-0000-0000A80A0000}"/>
    <cellStyle name="Currency 2 4 3 2" xfId="164" xr:uid="{00000000-0005-0000-0000-0000A90A0000}"/>
    <cellStyle name="Currency 2 4 3 2 10" xfId="3235" xr:uid="{00000000-0005-0000-0000-0000AA0A0000}"/>
    <cellStyle name="Currency 2 4 3 2 10 2" xfId="3236" xr:uid="{00000000-0005-0000-0000-0000AB0A0000}"/>
    <cellStyle name="Currency 2 4 3 2 10 2 2" xfId="3237" xr:uid="{00000000-0005-0000-0000-0000AC0A0000}"/>
    <cellStyle name="Currency 2 4 3 2 10 3" xfId="3238" xr:uid="{00000000-0005-0000-0000-0000AD0A0000}"/>
    <cellStyle name="Currency 2 4 3 2 11" xfId="3239" xr:uid="{00000000-0005-0000-0000-0000AE0A0000}"/>
    <cellStyle name="Currency 2 4 3 2 11 2" xfId="3240" xr:uid="{00000000-0005-0000-0000-0000AF0A0000}"/>
    <cellStyle name="Currency 2 4 3 2 12" xfId="3241" xr:uid="{00000000-0005-0000-0000-0000B00A0000}"/>
    <cellStyle name="Currency 2 4 3 2 12 2" xfId="3242" xr:uid="{00000000-0005-0000-0000-0000B10A0000}"/>
    <cellStyle name="Currency 2 4 3 2 13" xfId="3243" xr:uid="{00000000-0005-0000-0000-0000B20A0000}"/>
    <cellStyle name="Currency 2 4 3 2 14" xfId="3244" xr:uid="{00000000-0005-0000-0000-0000B30A0000}"/>
    <cellStyle name="Currency 2 4 3 2 15" xfId="3245" xr:uid="{00000000-0005-0000-0000-0000B40A0000}"/>
    <cellStyle name="Currency 2 4 3 2 2" xfId="165" xr:uid="{00000000-0005-0000-0000-0000B50A0000}"/>
    <cellStyle name="Currency 2 4 3 2 2 2" xfId="3246" xr:uid="{00000000-0005-0000-0000-0000B60A0000}"/>
    <cellStyle name="Currency 2 4 3 2 2 2 2" xfId="3247" xr:uid="{00000000-0005-0000-0000-0000B70A0000}"/>
    <cellStyle name="Currency 2 4 3 2 2 2 3" xfId="3248" xr:uid="{00000000-0005-0000-0000-0000B80A0000}"/>
    <cellStyle name="Currency 2 4 3 2 2 2 3 2" xfId="3249" xr:uid="{00000000-0005-0000-0000-0000B90A0000}"/>
    <cellStyle name="Currency 2 4 3 2 2 2 3 3" xfId="3250" xr:uid="{00000000-0005-0000-0000-0000BA0A0000}"/>
    <cellStyle name="Currency 2 4 3 2 2 2 4" xfId="3251" xr:uid="{00000000-0005-0000-0000-0000BB0A0000}"/>
    <cellStyle name="Currency 2 4 3 2 2 2 4 2" xfId="3252" xr:uid="{00000000-0005-0000-0000-0000BC0A0000}"/>
    <cellStyle name="Currency 2 4 3 2 2 2 4 2 2" xfId="3253" xr:uid="{00000000-0005-0000-0000-0000BD0A0000}"/>
    <cellStyle name="Currency 2 4 3 2 2 2 4 3" xfId="3254" xr:uid="{00000000-0005-0000-0000-0000BE0A0000}"/>
    <cellStyle name="Currency 2 4 3 2 2 2 5" xfId="3255" xr:uid="{00000000-0005-0000-0000-0000BF0A0000}"/>
    <cellStyle name="Currency 2 4 3 2 2 2 5 2" xfId="3256" xr:uid="{00000000-0005-0000-0000-0000C00A0000}"/>
    <cellStyle name="Currency 2 4 3 2 2 2 5 2 2" xfId="3257" xr:uid="{00000000-0005-0000-0000-0000C10A0000}"/>
    <cellStyle name="Currency 2 4 3 2 2 2 5 3" xfId="3258" xr:uid="{00000000-0005-0000-0000-0000C20A0000}"/>
    <cellStyle name="Currency 2 4 3 2 2 2 6" xfId="3259" xr:uid="{00000000-0005-0000-0000-0000C30A0000}"/>
    <cellStyle name="Currency 2 4 3 2 2 2 6 2" xfId="3260" xr:uid="{00000000-0005-0000-0000-0000C40A0000}"/>
    <cellStyle name="Currency 2 4 3 2 2 2 6 2 2" xfId="3261" xr:uid="{00000000-0005-0000-0000-0000C50A0000}"/>
    <cellStyle name="Currency 2 4 3 2 2 2 6 3" xfId="3262" xr:uid="{00000000-0005-0000-0000-0000C60A0000}"/>
    <cellStyle name="Currency 2 4 3 2 2 2 7" xfId="3263" xr:uid="{00000000-0005-0000-0000-0000C70A0000}"/>
    <cellStyle name="Currency 2 4 3 2 2 2 7 2" xfId="3264" xr:uid="{00000000-0005-0000-0000-0000C80A0000}"/>
    <cellStyle name="Currency 2 4 3 2 2 2 8" xfId="3265" xr:uid="{00000000-0005-0000-0000-0000C90A0000}"/>
    <cellStyle name="Currency 2 4 3 2 2 2 8 2" xfId="3266" xr:uid="{00000000-0005-0000-0000-0000CA0A0000}"/>
    <cellStyle name="Currency 2 4 3 2 2 2 9" xfId="3267" xr:uid="{00000000-0005-0000-0000-0000CB0A0000}"/>
    <cellStyle name="Currency 2 4 3 2 2 3" xfId="3268" xr:uid="{00000000-0005-0000-0000-0000CC0A0000}"/>
    <cellStyle name="Currency 2 4 3 2 2 3 2" xfId="3269" xr:uid="{00000000-0005-0000-0000-0000CD0A0000}"/>
    <cellStyle name="Currency 2 4 3 2 2 3 3" xfId="3270" xr:uid="{00000000-0005-0000-0000-0000CE0A0000}"/>
    <cellStyle name="Currency 2 4 3 2 2 3 3 2" xfId="3271" xr:uid="{00000000-0005-0000-0000-0000CF0A0000}"/>
    <cellStyle name="Currency 2 4 3 2 2 3 3 3" xfId="3272" xr:uid="{00000000-0005-0000-0000-0000D00A0000}"/>
    <cellStyle name="Currency 2 4 3 2 2 3 4" xfId="3273" xr:uid="{00000000-0005-0000-0000-0000D10A0000}"/>
    <cellStyle name="Currency 2 4 3 2 2 3 4 2" xfId="3274" xr:uid="{00000000-0005-0000-0000-0000D20A0000}"/>
    <cellStyle name="Currency 2 4 3 2 2 3 4 2 2" xfId="3275" xr:uid="{00000000-0005-0000-0000-0000D30A0000}"/>
    <cellStyle name="Currency 2 4 3 2 2 3 4 3" xfId="3276" xr:uid="{00000000-0005-0000-0000-0000D40A0000}"/>
    <cellStyle name="Currency 2 4 3 2 2 3 5" xfId="3277" xr:uid="{00000000-0005-0000-0000-0000D50A0000}"/>
    <cellStyle name="Currency 2 4 3 2 2 3 5 2" xfId="3278" xr:uid="{00000000-0005-0000-0000-0000D60A0000}"/>
    <cellStyle name="Currency 2 4 3 2 2 3 5 2 2" xfId="3279" xr:uid="{00000000-0005-0000-0000-0000D70A0000}"/>
    <cellStyle name="Currency 2 4 3 2 2 3 5 3" xfId="3280" xr:uid="{00000000-0005-0000-0000-0000D80A0000}"/>
    <cellStyle name="Currency 2 4 3 2 2 3 6" xfId="3281" xr:uid="{00000000-0005-0000-0000-0000D90A0000}"/>
    <cellStyle name="Currency 2 4 3 2 2 3 6 2" xfId="3282" xr:uid="{00000000-0005-0000-0000-0000DA0A0000}"/>
    <cellStyle name="Currency 2 4 3 2 2 3 6 2 2" xfId="3283" xr:uid="{00000000-0005-0000-0000-0000DB0A0000}"/>
    <cellStyle name="Currency 2 4 3 2 2 3 6 3" xfId="3284" xr:uid="{00000000-0005-0000-0000-0000DC0A0000}"/>
    <cellStyle name="Currency 2 4 3 2 2 3 7" xfId="3285" xr:uid="{00000000-0005-0000-0000-0000DD0A0000}"/>
    <cellStyle name="Currency 2 4 3 2 2 3 7 2" xfId="3286" xr:uid="{00000000-0005-0000-0000-0000DE0A0000}"/>
    <cellStyle name="Currency 2 4 3 2 2 3 8" xfId="3287" xr:uid="{00000000-0005-0000-0000-0000DF0A0000}"/>
    <cellStyle name="Currency 2 4 3 2 2 3 8 2" xfId="3288" xr:uid="{00000000-0005-0000-0000-0000E00A0000}"/>
    <cellStyle name="Currency 2 4 3 2 2 3 9" xfId="3289" xr:uid="{00000000-0005-0000-0000-0000E10A0000}"/>
    <cellStyle name="Currency 2 4 3 2 2 4" xfId="3290" xr:uid="{00000000-0005-0000-0000-0000E20A0000}"/>
    <cellStyle name="Currency 2 4 3 2 2 4 2" xfId="3291" xr:uid="{00000000-0005-0000-0000-0000E30A0000}"/>
    <cellStyle name="Currency 2 4 3 2 2 4 3" xfId="3292" xr:uid="{00000000-0005-0000-0000-0000E40A0000}"/>
    <cellStyle name="Currency 2 4 3 2 2 4 3 2" xfId="3293" xr:uid="{00000000-0005-0000-0000-0000E50A0000}"/>
    <cellStyle name="Currency 2 4 3 2 2 4 3 2 2" xfId="3294" xr:uid="{00000000-0005-0000-0000-0000E60A0000}"/>
    <cellStyle name="Currency 2 4 3 2 2 4 3 3" xfId="3295" xr:uid="{00000000-0005-0000-0000-0000E70A0000}"/>
    <cellStyle name="Currency 2 4 3 2 2 4 4" xfId="3296" xr:uid="{00000000-0005-0000-0000-0000E80A0000}"/>
    <cellStyle name="Currency 2 4 3 2 2 4 4 2" xfId="3297" xr:uid="{00000000-0005-0000-0000-0000E90A0000}"/>
    <cellStyle name="Currency 2 4 3 2 2 4 4 2 2" xfId="3298" xr:uid="{00000000-0005-0000-0000-0000EA0A0000}"/>
    <cellStyle name="Currency 2 4 3 2 2 4 4 3" xfId="3299" xr:uid="{00000000-0005-0000-0000-0000EB0A0000}"/>
    <cellStyle name="Currency 2 4 3 2 2 4 5" xfId="3300" xr:uid="{00000000-0005-0000-0000-0000EC0A0000}"/>
    <cellStyle name="Currency 2 4 3 2 2 4 5 2" xfId="3301" xr:uid="{00000000-0005-0000-0000-0000ED0A0000}"/>
    <cellStyle name="Currency 2 4 3 2 2 4 5 2 2" xfId="3302" xr:uid="{00000000-0005-0000-0000-0000EE0A0000}"/>
    <cellStyle name="Currency 2 4 3 2 2 4 5 3" xfId="3303" xr:uid="{00000000-0005-0000-0000-0000EF0A0000}"/>
    <cellStyle name="Currency 2 4 3 2 2 4 6" xfId="3304" xr:uid="{00000000-0005-0000-0000-0000F00A0000}"/>
    <cellStyle name="Currency 2 4 3 2 2 4 6 2" xfId="3305" xr:uid="{00000000-0005-0000-0000-0000F10A0000}"/>
    <cellStyle name="Currency 2 4 3 2 2 4 7" xfId="3306" xr:uid="{00000000-0005-0000-0000-0000F20A0000}"/>
    <cellStyle name="Currency 2 4 3 2 2 4 7 2" xfId="3307" xr:uid="{00000000-0005-0000-0000-0000F30A0000}"/>
    <cellStyle name="Currency 2 4 3 2 2 4 8" xfId="3308" xr:uid="{00000000-0005-0000-0000-0000F40A0000}"/>
    <cellStyle name="Currency 2 4 3 2 2 4 9" xfId="3309" xr:uid="{00000000-0005-0000-0000-0000F50A0000}"/>
    <cellStyle name="Currency 2 4 3 2 2 5" xfId="3310" xr:uid="{00000000-0005-0000-0000-0000F60A0000}"/>
    <cellStyle name="Currency 2 4 3 2 2 5 2" xfId="3311" xr:uid="{00000000-0005-0000-0000-0000F70A0000}"/>
    <cellStyle name="Currency 2 4 3 2 2 5 3" xfId="3312" xr:uid="{00000000-0005-0000-0000-0000F80A0000}"/>
    <cellStyle name="Currency 2 4 3 2 2 6" xfId="3313" xr:uid="{00000000-0005-0000-0000-0000F90A0000}"/>
    <cellStyle name="Currency 2 4 3 2 2 6 2" xfId="3314" xr:uid="{00000000-0005-0000-0000-0000FA0A0000}"/>
    <cellStyle name="Currency 2 4 3 2 2 6 2 2" xfId="3315" xr:uid="{00000000-0005-0000-0000-0000FB0A0000}"/>
    <cellStyle name="Currency 2 4 3 2 2 6 2 2 2" xfId="3316" xr:uid="{00000000-0005-0000-0000-0000FC0A0000}"/>
    <cellStyle name="Currency 2 4 3 2 2 6 2 3" xfId="3317" xr:uid="{00000000-0005-0000-0000-0000FD0A0000}"/>
    <cellStyle name="Currency 2 4 3 2 2 6 3" xfId="3318" xr:uid="{00000000-0005-0000-0000-0000FE0A0000}"/>
    <cellStyle name="Currency 2 4 3 2 2 6 3 2" xfId="3319" xr:uid="{00000000-0005-0000-0000-0000FF0A0000}"/>
    <cellStyle name="Currency 2 4 3 2 2 6 3 2 2" xfId="3320" xr:uid="{00000000-0005-0000-0000-0000000B0000}"/>
    <cellStyle name="Currency 2 4 3 2 2 6 3 3" xfId="3321" xr:uid="{00000000-0005-0000-0000-0000010B0000}"/>
    <cellStyle name="Currency 2 4 3 2 2 6 4" xfId="3322" xr:uid="{00000000-0005-0000-0000-0000020B0000}"/>
    <cellStyle name="Currency 2 4 3 2 2 6 4 2" xfId="3323" xr:uid="{00000000-0005-0000-0000-0000030B0000}"/>
    <cellStyle name="Currency 2 4 3 2 2 6 4 2 2" xfId="3324" xr:uid="{00000000-0005-0000-0000-0000040B0000}"/>
    <cellStyle name="Currency 2 4 3 2 2 6 4 3" xfId="3325" xr:uid="{00000000-0005-0000-0000-0000050B0000}"/>
    <cellStyle name="Currency 2 4 3 2 2 6 5" xfId="3326" xr:uid="{00000000-0005-0000-0000-0000060B0000}"/>
    <cellStyle name="Currency 2 4 3 2 2 6 5 2" xfId="3327" xr:uid="{00000000-0005-0000-0000-0000070B0000}"/>
    <cellStyle name="Currency 2 4 3 2 2 6 6" xfId="3328" xr:uid="{00000000-0005-0000-0000-0000080B0000}"/>
    <cellStyle name="Currency 2 4 3 2 2 6 6 2" xfId="3329" xr:uid="{00000000-0005-0000-0000-0000090B0000}"/>
    <cellStyle name="Currency 2 4 3 2 2 6 7" xfId="3330" xr:uid="{00000000-0005-0000-0000-00000A0B0000}"/>
    <cellStyle name="Currency 2 4 3 2 2 7" xfId="3331" xr:uid="{00000000-0005-0000-0000-00000B0B0000}"/>
    <cellStyle name="Currency 2 4 3 2 2 7 2" xfId="3332" xr:uid="{00000000-0005-0000-0000-00000C0B0000}"/>
    <cellStyle name="Currency 2 4 3 2 2 7 2 2" xfId="3333" xr:uid="{00000000-0005-0000-0000-00000D0B0000}"/>
    <cellStyle name="Currency 2 4 3 2 2 7 3" xfId="3334" xr:uid="{00000000-0005-0000-0000-00000E0B0000}"/>
    <cellStyle name="Currency 2 4 3 2 2 8" xfId="3335" xr:uid="{00000000-0005-0000-0000-00000F0B0000}"/>
    <cellStyle name="Currency 2 4 3 2 2 8 2" xfId="3336" xr:uid="{00000000-0005-0000-0000-0000100B0000}"/>
    <cellStyle name="Currency 2 4 3 2 2 8 2 2" xfId="3337" xr:uid="{00000000-0005-0000-0000-0000110B0000}"/>
    <cellStyle name="Currency 2 4 3 2 2 8 3" xfId="3338" xr:uid="{00000000-0005-0000-0000-0000120B0000}"/>
    <cellStyle name="Currency 2 4 3 2 3" xfId="166" xr:uid="{00000000-0005-0000-0000-0000130B0000}"/>
    <cellStyle name="Currency 2 4 3 2 3 10" xfId="3339" xr:uid="{00000000-0005-0000-0000-0000140B0000}"/>
    <cellStyle name="Currency 2 4 3 2 3 2" xfId="167" xr:uid="{00000000-0005-0000-0000-0000150B0000}"/>
    <cellStyle name="Currency 2 4 3 2 3 2 2" xfId="3340" xr:uid="{00000000-0005-0000-0000-0000160B0000}"/>
    <cellStyle name="Currency 2 4 3 2 3 2 3" xfId="3341" xr:uid="{00000000-0005-0000-0000-0000170B0000}"/>
    <cellStyle name="Currency 2 4 3 2 3 2 3 2" xfId="3342" xr:uid="{00000000-0005-0000-0000-0000180B0000}"/>
    <cellStyle name="Currency 2 4 3 2 3 2 3 3" xfId="3343" xr:uid="{00000000-0005-0000-0000-0000190B0000}"/>
    <cellStyle name="Currency 2 4 3 2 3 2 4" xfId="3344" xr:uid="{00000000-0005-0000-0000-00001A0B0000}"/>
    <cellStyle name="Currency 2 4 3 2 3 2 4 2" xfId="3345" xr:uid="{00000000-0005-0000-0000-00001B0B0000}"/>
    <cellStyle name="Currency 2 4 3 2 3 2 4 2 2" xfId="3346" xr:uid="{00000000-0005-0000-0000-00001C0B0000}"/>
    <cellStyle name="Currency 2 4 3 2 3 2 4 3" xfId="3347" xr:uid="{00000000-0005-0000-0000-00001D0B0000}"/>
    <cellStyle name="Currency 2 4 3 2 3 2 5" xfId="3348" xr:uid="{00000000-0005-0000-0000-00001E0B0000}"/>
    <cellStyle name="Currency 2 4 3 2 3 2 5 2" xfId="3349" xr:uid="{00000000-0005-0000-0000-00001F0B0000}"/>
    <cellStyle name="Currency 2 4 3 2 3 2 5 2 2" xfId="3350" xr:uid="{00000000-0005-0000-0000-0000200B0000}"/>
    <cellStyle name="Currency 2 4 3 2 3 2 5 3" xfId="3351" xr:uid="{00000000-0005-0000-0000-0000210B0000}"/>
    <cellStyle name="Currency 2 4 3 2 3 2 6" xfId="3352" xr:uid="{00000000-0005-0000-0000-0000220B0000}"/>
    <cellStyle name="Currency 2 4 3 2 3 2 6 2" xfId="3353" xr:uid="{00000000-0005-0000-0000-0000230B0000}"/>
    <cellStyle name="Currency 2 4 3 2 3 2 6 2 2" xfId="3354" xr:uid="{00000000-0005-0000-0000-0000240B0000}"/>
    <cellStyle name="Currency 2 4 3 2 3 2 6 3" xfId="3355" xr:uid="{00000000-0005-0000-0000-0000250B0000}"/>
    <cellStyle name="Currency 2 4 3 2 3 2 7" xfId="3356" xr:uid="{00000000-0005-0000-0000-0000260B0000}"/>
    <cellStyle name="Currency 2 4 3 2 3 2 7 2" xfId="3357" xr:uid="{00000000-0005-0000-0000-0000270B0000}"/>
    <cellStyle name="Currency 2 4 3 2 3 2 8" xfId="3358" xr:uid="{00000000-0005-0000-0000-0000280B0000}"/>
    <cellStyle name="Currency 2 4 3 2 3 2 8 2" xfId="3359" xr:uid="{00000000-0005-0000-0000-0000290B0000}"/>
    <cellStyle name="Currency 2 4 3 2 3 2 9" xfId="3360" xr:uid="{00000000-0005-0000-0000-00002A0B0000}"/>
    <cellStyle name="Currency 2 4 3 2 3 3" xfId="168" xr:uid="{00000000-0005-0000-0000-00002B0B0000}"/>
    <cellStyle name="Currency 2 4 3 2 3 4" xfId="3361" xr:uid="{00000000-0005-0000-0000-00002C0B0000}"/>
    <cellStyle name="Currency 2 4 3 2 3 4 2" xfId="3362" xr:uid="{00000000-0005-0000-0000-00002D0B0000}"/>
    <cellStyle name="Currency 2 4 3 2 3 4 3" xfId="3363" xr:uid="{00000000-0005-0000-0000-00002E0B0000}"/>
    <cellStyle name="Currency 2 4 3 2 3 5" xfId="3364" xr:uid="{00000000-0005-0000-0000-00002F0B0000}"/>
    <cellStyle name="Currency 2 4 3 2 3 5 2" xfId="3365" xr:uid="{00000000-0005-0000-0000-0000300B0000}"/>
    <cellStyle name="Currency 2 4 3 2 3 5 2 2" xfId="3366" xr:uid="{00000000-0005-0000-0000-0000310B0000}"/>
    <cellStyle name="Currency 2 4 3 2 3 5 3" xfId="3367" xr:uid="{00000000-0005-0000-0000-0000320B0000}"/>
    <cellStyle name="Currency 2 4 3 2 3 6" xfId="3368" xr:uid="{00000000-0005-0000-0000-0000330B0000}"/>
    <cellStyle name="Currency 2 4 3 2 3 6 2" xfId="3369" xr:uid="{00000000-0005-0000-0000-0000340B0000}"/>
    <cellStyle name="Currency 2 4 3 2 3 6 2 2" xfId="3370" xr:uid="{00000000-0005-0000-0000-0000350B0000}"/>
    <cellStyle name="Currency 2 4 3 2 3 6 3" xfId="3371" xr:uid="{00000000-0005-0000-0000-0000360B0000}"/>
    <cellStyle name="Currency 2 4 3 2 3 7" xfId="3372" xr:uid="{00000000-0005-0000-0000-0000370B0000}"/>
    <cellStyle name="Currency 2 4 3 2 3 7 2" xfId="3373" xr:uid="{00000000-0005-0000-0000-0000380B0000}"/>
    <cellStyle name="Currency 2 4 3 2 3 7 2 2" xfId="3374" xr:uid="{00000000-0005-0000-0000-0000390B0000}"/>
    <cellStyle name="Currency 2 4 3 2 3 7 3" xfId="3375" xr:uid="{00000000-0005-0000-0000-00003A0B0000}"/>
    <cellStyle name="Currency 2 4 3 2 3 8" xfId="3376" xr:uid="{00000000-0005-0000-0000-00003B0B0000}"/>
    <cellStyle name="Currency 2 4 3 2 3 8 2" xfId="3377" xr:uid="{00000000-0005-0000-0000-00003C0B0000}"/>
    <cellStyle name="Currency 2 4 3 2 3 9" xfId="3378" xr:uid="{00000000-0005-0000-0000-00003D0B0000}"/>
    <cellStyle name="Currency 2 4 3 2 3 9 2" xfId="3379" xr:uid="{00000000-0005-0000-0000-00003E0B0000}"/>
    <cellStyle name="Currency 2 4 3 2 4" xfId="169" xr:uid="{00000000-0005-0000-0000-00003F0B0000}"/>
    <cellStyle name="Currency 2 4 3 2 4 2" xfId="170" xr:uid="{00000000-0005-0000-0000-0000400B0000}"/>
    <cellStyle name="Currency 2 4 3 2 4 2 10" xfId="3380" xr:uid="{00000000-0005-0000-0000-0000410B0000}"/>
    <cellStyle name="Currency 2 4 3 2 4 2 2" xfId="3381" xr:uid="{00000000-0005-0000-0000-0000420B0000}"/>
    <cellStyle name="Currency 2 4 3 2 4 2 3" xfId="3382" xr:uid="{00000000-0005-0000-0000-0000430B0000}"/>
    <cellStyle name="Currency 2 4 3 2 4 2 4" xfId="3383" xr:uid="{00000000-0005-0000-0000-0000440B0000}"/>
    <cellStyle name="Currency 2 4 3 2 4 2 4 2" xfId="3384" xr:uid="{00000000-0005-0000-0000-0000450B0000}"/>
    <cellStyle name="Currency 2 4 3 2 4 2 4 2 2" xfId="3385" xr:uid="{00000000-0005-0000-0000-0000460B0000}"/>
    <cellStyle name="Currency 2 4 3 2 4 2 4 3" xfId="3386" xr:uid="{00000000-0005-0000-0000-0000470B0000}"/>
    <cellStyle name="Currency 2 4 3 2 4 2 5" xfId="3387" xr:uid="{00000000-0005-0000-0000-0000480B0000}"/>
    <cellStyle name="Currency 2 4 3 2 4 2 5 2" xfId="3388" xr:uid="{00000000-0005-0000-0000-0000490B0000}"/>
    <cellStyle name="Currency 2 4 3 2 4 2 5 2 2" xfId="3389" xr:uid="{00000000-0005-0000-0000-00004A0B0000}"/>
    <cellStyle name="Currency 2 4 3 2 4 2 5 3" xfId="3390" xr:uid="{00000000-0005-0000-0000-00004B0B0000}"/>
    <cellStyle name="Currency 2 4 3 2 4 2 6" xfId="3391" xr:uid="{00000000-0005-0000-0000-00004C0B0000}"/>
    <cellStyle name="Currency 2 4 3 2 4 2 6 2" xfId="3392" xr:uid="{00000000-0005-0000-0000-00004D0B0000}"/>
    <cellStyle name="Currency 2 4 3 2 4 2 6 2 2" xfId="3393" xr:uid="{00000000-0005-0000-0000-00004E0B0000}"/>
    <cellStyle name="Currency 2 4 3 2 4 2 6 3" xfId="3394" xr:uid="{00000000-0005-0000-0000-00004F0B0000}"/>
    <cellStyle name="Currency 2 4 3 2 4 2 7" xfId="3395" xr:uid="{00000000-0005-0000-0000-0000500B0000}"/>
    <cellStyle name="Currency 2 4 3 2 4 2 7 2" xfId="3396" xr:uid="{00000000-0005-0000-0000-0000510B0000}"/>
    <cellStyle name="Currency 2 4 3 2 4 2 8" xfId="3397" xr:uid="{00000000-0005-0000-0000-0000520B0000}"/>
    <cellStyle name="Currency 2 4 3 2 4 2 8 2" xfId="3398" xr:uid="{00000000-0005-0000-0000-0000530B0000}"/>
    <cellStyle name="Currency 2 4 3 2 4 2 9" xfId="3399" xr:uid="{00000000-0005-0000-0000-0000540B0000}"/>
    <cellStyle name="Currency 2 4 3 2 4 3" xfId="171" xr:uid="{00000000-0005-0000-0000-0000550B0000}"/>
    <cellStyle name="Currency 2 4 3 2 4 4" xfId="3400" xr:uid="{00000000-0005-0000-0000-0000560B0000}"/>
    <cellStyle name="Currency 2 4 3 2 4 4 2" xfId="3401" xr:uid="{00000000-0005-0000-0000-0000570B0000}"/>
    <cellStyle name="Currency 2 4 3 2 4 4 2 2" xfId="3402" xr:uid="{00000000-0005-0000-0000-0000580B0000}"/>
    <cellStyle name="Currency 2 4 3 2 4 4 3" xfId="3403" xr:uid="{00000000-0005-0000-0000-0000590B0000}"/>
    <cellStyle name="Currency 2 4 3 2 4 5" xfId="3404" xr:uid="{00000000-0005-0000-0000-00005A0B0000}"/>
    <cellStyle name="Currency 2 4 3 2 4 5 2" xfId="3405" xr:uid="{00000000-0005-0000-0000-00005B0B0000}"/>
    <cellStyle name="Currency 2 4 3 2 4 5 2 2" xfId="3406" xr:uid="{00000000-0005-0000-0000-00005C0B0000}"/>
    <cellStyle name="Currency 2 4 3 2 4 5 3" xfId="3407" xr:uid="{00000000-0005-0000-0000-00005D0B0000}"/>
    <cellStyle name="Currency 2 4 3 2 5" xfId="3408" xr:uid="{00000000-0005-0000-0000-00005E0B0000}"/>
    <cellStyle name="Currency 2 4 3 2 5 2" xfId="3409" xr:uid="{00000000-0005-0000-0000-00005F0B0000}"/>
    <cellStyle name="Currency 2 4 3 2 5 3" xfId="3410" xr:uid="{00000000-0005-0000-0000-0000600B0000}"/>
    <cellStyle name="Currency 2 4 3 2 5 3 2" xfId="3411" xr:uid="{00000000-0005-0000-0000-0000610B0000}"/>
    <cellStyle name="Currency 2 4 3 2 5 3 3" xfId="3412" xr:uid="{00000000-0005-0000-0000-0000620B0000}"/>
    <cellStyle name="Currency 2 4 3 2 5 4" xfId="3413" xr:uid="{00000000-0005-0000-0000-0000630B0000}"/>
    <cellStyle name="Currency 2 4 3 2 5 4 2" xfId="3414" xr:uid="{00000000-0005-0000-0000-0000640B0000}"/>
    <cellStyle name="Currency 2 4 3 2 5 4 2 2" xfId="3415" xr:uid="{00000000-0005-0000-0000-0000650B0000}"/>
    <cellStyle name="Currency 2 4 3 2 5 4 3" xfId="3416" xr:uid="{00000000-0005-0000-0000-0000660B0000}"/>
    <cellStyle name="Currency 2 4 3 2 5 5" xfId="3417" xr:uid="{00000000-0005-0000-0000-0000670B0000}"/>
    <cellStyle name="Currency 2 4 3 2 5 5 2" xfId="3418" xr:uid="{00000000-0005-0000-0000-0000680B0000}"/>
    <cellStyle name="Currency 2 4 3 2 5 5 2 2" xfId="3419" xr:uid="{00000000-0005-0000-0000-0000690B0000}"/>
    <cellStyle name="Currency 2 4 3 2 5 5 3" xfId="3420" xr:uid="{00000000-0005-0000-0000-00006A0B0000}"/>
    <cellStyle name="Currency 2 4 3 2 5 6" xfId="3421" xr:uid="{00000000-0005-0000-0000-00006B0B0000}"/>
    <cellStyle name="Currency 2 4 3 2 5 6 2" xfId="3422" xr:uid="{00000000-0005-0000-0000-00006C0B0000}"/>
    <cellStyle name="Currency 2 4 3 2 5 6 2 2" xfId="3423" xr:uid="{00000000-0005-0000-0000-00006D0B0000}"/>
    <cellStyle name="Currency 2 4 3 2 5 6 3" xfId="3424" xr:uid="{00000000-0005-0000-0000-00006E0B0000}"/>
    <cellStyle name="Currency 2 4 3 2 5 7" xfId="3425" xr:uid="{00000000-0005-0000-0000-00006F0B0000}"/>
    <cellStyle name="Currency 2 4 3 2 5 7 2" xfId="3426" xr:uid="{00000000-0005-0000-0000-0000700B0000}"/>
    <cellStyle name="Currency 2 4 3 2 5 8" xfId="3427" xr:uid="{00000000-0005-0000-0000-0000710B0000}"/>
    <cellStyle name="Currency 2 4 3 2 5 8 2" xfId="3428" xr:uid="{00000000-0005-0000-0000-0000720B0000}"/>
    <cellStyle name="Currency 2 4 3 2 5 9" xfId="3429" xr:uid="{00000000-0005-0000-0000-0000730B0000}"/>
    <cellStyle name="Currency 2 4 3 2 6" xfId="3430" xr:uid="{00000000-0005-0000-0000-0000740B0000}"/>
    <cellStyle name="Currency 2 4 3 2 6 2" xfId="3431" xr:uid="{00000000-0005-0000-0000-0000750B0000}"/>
    <cellStyle name="Currency 2 4 3 2 6 3" xfId="3432" xr:uid="{00000000-0005-0000-0000-0000760B0000}"/>
    <cellStyle name="Currency 2 4 3 2 7" xfId="3433" xr:uid="{00000000-0005-0000-0000-0000770B0000}"/>
    <cellStyle name="Currency 2 4 3 2 8" xfId="3434" xr:uid="{00000000-0005-0000-0000-0000780B0000}"/>
    <cellStyle name="Currency 2 4 3 2 8 2" xfId="3435" xr:uid="{00000000-0005-0000-0000-0000790B0000}"/>
    <cellStyle name="Currency 2 4 3 2 8 2 2" xfId="3436" xr:uid="{00000000-0005-0000-0000-00007A0B0000}"/>
    <cellStyle name="Currency 2 4 3 2 8 3" xfId="3437" xr:uid="{00000000-0005-0000-0000-00007B0B0000}"/>
    <cellStyle name="Currency 2 4 3 2 8 4" xfId="3438" xr:uid="{00000000-0005-0000-0000-00007C0B0000}"/>
    <cellStyle name="Currency 2 4 3 2 9" xfId="3439" xr:uid="{00000000-0005-0000-0000-00007D0B0000}"/>
    <cellStyle name="Currency 2 4 3 2 9 2" xfId="3440" xr:uid="{00000000-0005-0000-0000-00007E0B0000}"/>
    <cellStyle name="Currency 2 4 3 2 9 2 2" xfId="3441" xr:uid="{00000000-0005-0000-0000-00007F0B0000}"/>
    <cellStyle name="Currency 2 4 3 2 9 3" xfId="3442" xr:uid="{00000000-0005-0000-0000-0000800B0000}"/>
    <cellStyle name="Currency 2 4 3 3" xfId="172" xr:uid="{00000000-0005-0000-0000-0000810B0000}"/>
    <cellStyle name="Currency 2 4 3 3 10" xfId="3443" xr:uid="{00000000-0005-0000-0000-0000820B0000}"/>
    <cellStyle name="Currency 2 4 3 3 10 2" xfId="3444" xr:uid="{00000000-0005-0000-0000-0000830B0000}"/>
    <cellStyle name="Currency 2 4 3 3 10 2 2" xfId="3445" xr:uid="{00000000-0005-0000-0000-0000840B0000}"/>
    <cellStyle name="Currency 2 4 3 3 10 3" xfId="3446" xr:uid="{00000000-0005-0000-0000-0000850B0000}"/>
    <cellStyle name="Currency 2 4 3 3 11" xfId="3447" xr:uid="{00000000-0005-0000-0000-0000860B0000}"/>
    <cellStyle name="Currency 2 4 3 3 11 2" xfId="3448" xr:uid="{00000000-0005-0000-0000-0000870B0000}"/>
    <cellStyle name="Currency 2 4 3 3 12" xfId="3449" xr:uid="{00000000-0005-0000-0000-0000880B0000}"/>
    <cellStyle name="Currency 2 4 3 3 12 2" xfId="3450" xr:uid="{00000000-0005-0000-0000-0000890B0000}"/>
    <cellStyle name="Currency 2 4 3 3 13" xfId="3451" xr:uid="{00000000-0005-0000-0000-00008A0B0000}"/>
    <cellStyle name="Currency 2 4 3 3 14" xfId="3452" xr:uid="{00000000-0005-0000-0000-00008B0B0000}"/>
    <cellStyle name="Currency 2 4 3 3 15" xfId="3453" xr:uid="{00000000-0005-0000-0000-00008C0B0000}"/>
    <cellStyle name="Currency 2 4 3 3 2" xfId="173" xr:uid="{00000000-0005-0000-0000-00008D0B0000}"/>
    <cellStyle name="Currency 2 4 3 3 2 2" xfId="3454" xr:uid="{00000000-0005-0000-0000-00008E0B0000}"/>
    <cellStyle name="Currency 2 4 3 3 2 2 2" xfId="3455" xr:uid="{00000000-0005-0000-0000-00008F0B0000}"/>
    <cellStyle name="Currency 2 4 3 3 2 2 3" xfId="3456" xr:uid="{00000000-0005-0000-0000-0000900B0000}"/>
    <cellStyle name="Currency 2 4 3 3 2 2 3 2" xfId="3457" xr:uid="{00000000-0005-0000-0000-0000910B0000}"/>
    <cellStyle name="Currency 2 4 3 3 2 2 3 3" xfId="3458" xr:uid="{00000000-0005-0000-0000-0000920B0000}"/>
    <cellStyle name="Currency 2 4 3 3 2 2 4" xfId="3459" xr:uid="{00000000-0005-0000-0000-0000930B0000}"/>
    <cellStyle name="Currency 2 4 3 3 2 2 4 2" xfId="3460" xr:uid="{00000000-0005-0000-0000-0000940B0000}"/>
    <cellStyle name="Currency 2 4 3 3 2 2 4 2 2" xfId="3461" xr:uid="{00000000-0005-0000-0000-0000950B0000}"/>
    <cellStyle name="Currency 2 4 3 3 2 2 4 3" xfId="3462" xr:uid="{00000000-0005-0000-0000-0000960B0000}"/>
    <cellStyle name="Currency 2 4 3 3 2 2 5" xfId="3463" xr:uid="{00000000-0005-0000-0000-0000970B0000}"/>
    <cellStyle name="Currency 2 4 3 3 2 2 5 2" xfId="3464" xr:uid="{00000000-0005-0000-0000-0000980B0000}"/>
    <cellStyle name="Currency 2 4 3 3 2 2 5 2 2" xfId="3465" xr:uid="{00000000-0005-0000-0000-0000990B0000}"/>
    <cellStyle name="Currency 2 4 3 3 2 2 5 3" xfId="3466" xr:uid="{00000000-0005-0000-0000-00009A0B0000}"/>
    <cellStyle name="Currency 2 4 3 3 2 2 6" xfId="3467" xr:uid="{00000000-0005-0000-0000-00009B0B0000}"/>
    <cellStyle name="Currency 2 4 3 3 2 2 6 2" xfId="3468" xr:uid="{00000000-0005-0000-0000-00009C0B0000}"/>
    <cellStyle name="Currency 2 4 3 3 2 2 6 2 2" xfId="3469" xr:uid="{00000000-0005-0000-0000-00009D0B0000}"/>
    <cellStyle name="Currency 2 4 3 3 2 2 6 3" xfId="3470" xr:uid="{00000000-0005-0000-0000-00009E0B0000}"/>
    <cellStyle name="Currency 2 4 3 3 2 2 7" xfId="3471" xr:uid="{00000000-0005-0000-0000-00009F0B0000}"/>
    <cellStyle name="Currency 2 4 3 3 2 2 7 2" xfId="3472" xr:uid="{00000000-0005-0000-0000-0000A00B0000}"/>
    <cellStyle name="Currency 2 4 3 3 2 2 8" xfId="3473" xr:uid="{00000000-0005-0000-0000-0000A10B0000}"/>
    <cellStyle name="Currency 2 4 3 3 2 2 8 2" xfId="3474" xr:uid="{00000000-0005-0000-0000-0000A20B0000}"/>
    <cellStyle name="Currency 2 4 3 3 2 2 9" xfId="3475" xr:uid="{00000000-0005-0000-0000-0000A30B0000}"/>
    <cellStyle name="Currency 2 4 3 3 2 3" xfId="3476" xr:uid="{00000000-0005-0000-0000-0000A40B0000}"/>
    <cellStyle name="Currency 2 4 3 3 2 3 2" xfId="3477" xr:uid="{00000000-0005-0000-0000-0000A50B0000}"/>
    <cellStyle name="Currency 2 4 3 3 2 3 3" xfId="3478" xr:uid="{00000000-0005-0000-0000-0000A60B0000}"/>
    <cellStyle name="Currency 2 4 3 3 2 3 3 2" xfId="3479" xr:uid="{00000000-0005-0000-0000-0000A70B0000}"/>
    <cellStyle name="Currency 2 4 3 3 2 3 3 3" xfId="3480" xr:uid="{00000000-0005-0000-0000-0000A80B0000}"/>
    <cellStyle name="Currency 2 4 3 3 2 3 4" xfId="3481" xr:uid="{00000000-0005-0000-0000-0000A90B0000}"/>
    <cellStyle name="Currency 2 4 3 3 2 3 4 2" xfId="3482" xr:uid="{00000000-0005-0000-0000-0000AA0B0000}"/>
    <cellStyle name="Currency 2 4 3 3 2 3 4 2 2" xfId="3483" xr:uid="{00000000-0005-0000-0000-0000AB0B0000}"/>
    <cellStyle name="Currency 2 4 3 3 2 3 4 3" xfId="3484" xr:uid="{00000000-0005-0000-0000-0000AC0B0000}"/>
    <cellStyle name="Currency 2 4 3 3 2 3 5" xfId="3485" xr:uid="{00000000-0005-0000-0000-0000AD0B0000}"/>
    <cellStyle name="Currency 2 4 3 3 2 3 5 2" xfId="3486" xr:uid="{00000000-0005-0000-0000-0000AE0B0000}"/>
    <cellStyle name="Currency 2 4 3 3 2 3 5 2 2" xfId="3487" xr:uid="{00000000-0005-0000-0000-0000AF0B0000}"/>
    <cellStyle name="Currency 2 4 3 3 2 3 5 3" xfId="3488" xr:uid="{00000000-0005-0000-0000-0000B00B0000}"/>
    <cellStyle name="Currency 2 4 3 3 2 3 6" xfId="3489" xr:uid="{00000000-0005-0000-0000-0000B10B0000}"/>
    <cellStyle name="Currency 2 4 3 3 2 3 6 2" xfId="3490" xr:uid="{00000000-0005-0000-0000-0000B20B0000}"/>
    <cellStyle name="Currency 2 4 3 3 2 3 6 2 2" xfId="3491" xr:uid="{00000000-0005-0000-0000-0000B30B0000}"/>
    <cellStyle name="Currency 2 4 3 3 2 3 6 3" xfId="3492" xr:uid="{00000000-0005-0000-0000-0000B40B0000}"/>
    <cellStyle name="Currency 2 4 3 3 2 3 7" xfId="3493" xr:uid="{00000000-0005-0000-0000-0000B50B0000}"/>
    <cellStyle name="Currency 2 4 3 3 2 3 7 2" xfId="3494" xr:uid="{00000000-0005-0000-0000-0000B60B0000}"/>
    <cellStyle name="Currency 2 4 3 3 2 3 8" xfId="3495" xr:uid="{00000000-0005-0000-0000-0000B70B0000}"/>
    <cellStyle name="Currency 2 4 3 3 2 3 8 2" xfId="3496" xr:uid="{00000000-0005-0000-0000-0000B80B0000}"/>
    <cellStyle name="Currency 2 4 3 3 2 3 9" xfId="3497" xr:uid="{00000000-0005-0000-0000-0000B90B0000}"/>
    <cellStyle name="Currency 2 4 3 3 2 4" xfId="3498" xr:uid="{00000000-0005-0000-0000-0000BA0B0000}"/>
    <cellStyle name="Currency 2 4 3 3 2 4 2" xfId="3499" xr:uid="{00000000-0005-0000-0000-0000BB0B0000}"/>
    <cellStyle name="Currency 2 4 3 3 2 4 3" xfId="3500" xr:uid="{00000000-0005-0000-0000-0000BC0B0000}"/>
    <cellStyle name="Currency 2 4 3 3 2 4 3 2" xfId="3501" xr:uid="{00000000-0005-0000-0000-0000BD0B0000}"/>
    <cellStyle name="Currency 2 4 3 3 2 4 3 2 2" xfId="3502" xr:uid="{00000000-0005-0000-0000-0000BE0B0000}"/>
    <cellStyle name="Currency 2 4 3 3 2 4 3 3" xfId="3503" xr:uid="{00000000-0005-0000-0000-0000BF0B0000}"/>
    <cellStyle name="Currency 2 4 3 3 2 4 4" xfId="3504" xr:uid="{00000000-0005-0000-0000-0000C00B0000}"/>
    <cellStyle name="Currency 2 4 3 3 2 4 4 2" xfId="3505" xr:uid="{00000000-0005-0000-0000-0000C10B0000}"/>
    <cellStyle name="Currency 2 4 3 3 2 4 4 2 2" xfId="3506" xr:uid="{00000000-0005-0000-0000-0000C20B0000}"/>
    <cellStyle name="Currency 2 4 3 3 2 4 4 3" xfId="3507" xr:uid="{00000000-0005-0000-0000-0000C30B0000}"/>
    <cellStyle name="Currency 2 4 3 3 2 4 5" xfId="3508" xr:uid="{00000000-0005-0000-0000-0000C40B0000}"/>
    <cellStyle name="Currency 2 4 3 3 2 4 5 2" xfId="3509" xr:uid="{00000000-0005-0000-0000-0000C50B0000}"/>
    <cellStyle name="Currency 2 4 3 3 2 4 5 2 2" xfId="3510" xr:uid="{00000000-0005-0000-0000-0000C60B0000}"/>
    <cellStyle name="Currency 2 4 3 3 2 4 5 3" xfId="3511" xr:uid="{00000000-0005-0000-0000-0000C70B0000}"/>
    <cellStyle name="Currency 2 4 3 3 2 4 6" xfId="3512" xr:uid="{00000000-0005-0000-0000-0000C80B0000}"/>
    <cellStyle name="Currency 2 4 3 3 2 4 6 2" xfId="3513" xr:uid="{00000000-0005-0000-0000-0000C90B0000}"/>
    <cellStyle name="Currency 2 4 3 3 2 4 7" xfId="3514" xr:uid="{00000000-0005-0000-0000-0000CA0B0000}"/>
    <cellStyle name="Currency 2 4 3 3 2 4 7 2" xfId="3515" xr:uid="{00000000-0005-0000-0000-0000CB0B0000}"/>
    <cellStyle name="Currency 2 4 3 3 2 4 8" xfId="3516" xr:uid="{00000000-0005-0000-0000-0000CC0B0000}"/>
    <cellStyle name="Currency 2 4 3 3 2 4 9" xfId="3517" xr:uid="{00000000-0005-0000-0000-0000CD0B0000}"/>
    <cellStyle name="Currency 2 4 3 3 2 5" xfId="3518" xr:uid="{00000000-0005-0000-0000-0000CE0B0000}"/>
    <cellStyle name="Currency 2 4 3 3 2 5 2" xfId="3519" xr:uid="{00000000-0005-0000-0000-0000CF0B0000}"/>
    <cellStyle name="Currency 2 4 3 3 2 5 3" xfId="3520" xr:uid="{00000000-0005-0000-0000-0000D00B0000}"/>
    <cellStyle name="Currency 2 4 3 3 2 6" xfId="3521" xr:uid="{00000000-0005-0000-0000-0000D10B0000}"/>
    <cellStyle name="Currency 2 4 3 3 2 6 2" xfId="3522" xr:uid="{00000000-0005-0000-0000-0000D20B0000}"/>
    <cellStyle name="Currency 2 4 3 3 2 6 2 2" xfId="3523" xr:uid="{00000000-0005-0000-0000-0000D30B0000}"/>
    <cellStyle name="Currency 2 4 3 3 2 6 2 2 2" xfId="3524" xr:uid="{00000000-0005-0000-0000-0000D40B0000}"/>
    <cellStyle name="Currency 2 4 3 3 2 6 2 3" xfId="3525" xr:uid="{00000000-0005-0000-0000-0000D50B0000}"/>
    <cellStyle name="Currency 2 4 3 3 2 6 3" xfId="3526" xr:uid="{00000000-0005-0000-0000-0000D60B0000}"/>
    <cellStyle name="Currency 2 4 3 3 2 6 3 2" xfId="3527" xr:uid="{00000000-0005-0000-0000-0000D70B0000}"/>
    <cellStyle name="Currency 2 4 3 3 2 6 3 2 2" xfId="3528" xr:uid="{00000000-0005-0000-0000-0000D80B0000}"/>
    <cellStyle name="Currency 2 4 3 3 2 6 3 3" xfId="3529" xr:uid="{00000000-0005-0000-0000-0000D90B0000}"/>
    <cellStyle name="Currency 2 4 3 3 2 6 4" xfId="3530" xr:uid="{00000000-0005-0000-0000-0000DA0B0000}"/>
    <cellStyle name="Currency 2 4 3 3 2 6 4 2" xfId="3531" xr:uid="{00000000-0005-0000-0000-0000DB0B0000}"/>
    <cellStyle name="Currency 2 4 3 3 2 6 4 2 2" xfId="3532" xr:uid="{00000000-0005-0000-0000-0000DC0B0000}"/>
    <cellStyle name="Currency 2 4 3 3 2 6 4 3" xfId="3533" xr:uid="{00000000-0005-0000-0000-0000DD0B0000}"/>
    <cellStyle name="Currency 2 4 3 3 2 6 5" xfId="3534" xr:uid="{00000000-0005-0000-0000-0000DE0B0000}"/>
    <cellStyle name="Currency 2 4 3 3 2 6 5 2" xfId="3535" xr:uid="{00000000-0005-0000-0000-0000DF0B0000}"/>
    <cellStyle name="Currency 2 4 3 3 2 6 6" xfId="3536" xr:uid="{00000000-0005-0000-0000-0000E00B0000}"/>
    <cellStyle name="Currency 2 4 3 3 2 6 6 2" xfId="3537" xr:uid="{00000000-0005-0000-0000-0000E10B0000}"/>
    <cellStyle name="Currency 2 4 3 3 2 6 7" xfId="3538" xr:uid="{00000000-0005-0000-0000-0000E20B0000}"/>
    <cellStyle name="Currency 2 4 3 3 2 7" xfId="3539" xr:uid="{00000000-0005-0000-0000-0000E30B0000}"/>
    <cellStyle name="Currency 2 4 3 3 2 7 2" xfId="3540" xr:uid="{00000000-0005-0000-0000-0000E40B0000}"/>
    <cellStyle name="Currency 2 4 3 3 2 7 2 2" xfId="3541" xr:uid="{00000000-0005-0000-0000-0000E50B0000}"/>
    <cellStyle name="Currency 2 4 3 3 2 7 3" xfId="3542" xr:uid="{00000000-0005-0000-0000-0000E60B0000}"/>
    <cellStyle name="Currency 2 4 3 3 2 8" xfId="3543" xr:uid="{00000000-0005-0000-0000-0000E70B0000}"/>
    <cellStyle name="Currency 2 4 3 3 2 8 2" xfId="3544" xr:uid="{00000000-0005-0000-0000-0000E80B0000}"/>
    <cellStyle name="Currency 2 4 3 3 2 8 2 2" xfId="3545" xr:uid="{00000000-0005-0000-0000-0000E90B0000}"/>
    <cellStyle name="Currency 2 4 3 3 2 8 3" xfId="3546" xr:uid="{00000000-0005-0000-0000-0000EA0B0000}"/>
    <cellStyle name="Currency 2 4 3 3 3" xfId="174" xr:uid="{00000000-0005-0000-0000-0000EB0B0000}"/>
    <cellStyle name="Currency 2 4 3 3 3 10" xfId="3547" xr:uid="{00000000-0005-0000-0000-0000EC0B0000}"/>
    <cellStyle name="Currency 2 4 3 3 3 2" xfId="175" xr:uid="{00000000-0005-0000-0000-0000ED0B0000}"/>
    <cellStyle name="Currency 2 4 3 3 3 2 2" xfId="3548" xr:uid="{00000000-0005-0000-0000-0000EE0B0000}"/>
    <cellStyle name="Currency 2 4 3 3 3 2 3" xfId="3549" xr:uid="{00000000-0005-0000-0000-0000EF0B0000}"/>
    <cellStyle name="Currency 2 4 3 3 3 2 3 2" xfId="3550" xr:uid="{00000000-0005-0000-0000-0000F00B0000}"/>
    <cellStyle name="Currency 2 4 3 3 3 2 3 3" xfId="3551" xr:uid="{00000000-0005-0000-0000-0000F10B0000}"/>
    <cellStyle name="Currency 2 4 3 3 3 2 4" xfId="3552" xr:uid="{00000000-0005-0000-0000-0000F20B0000}"/>
    <cellStyle name="Currency 2 4 3 3 3 2 4 2" xfId="3553" xr:uid="{00000000-0005-0000-0000-0000F30B0000}"/>
    <cellStyle name="Currency 2 4 3 3 3 2 4 2 2" xfId="3554" xr:uid="{00000000-0005-0000-0000-0000F40B0000}"/>
    <cellStyle name="Currency 2 4 3 3 3 2 4 3" xfId="3555" xr:uid="{00000000-0005-0000-0000-0000F50B0000}"/>
    <cellStyle name="Currency 2 4 3 3 3 2 5" xfId="3556" xr:uid="{00000000-0005-0000-0000-0000F60B0000}"/>
    <cellStyle name="Currency 2 4 3 3 3 2 5 2" xfId="3557" xr:uid="{00000000-0005-0000-0000-0000F70B0000}"/>
    <cellStyle name="Currency 2 4 3 3 3 2 5 2 2" xfId="3558" xr:uid="{00000000-0005-0000-0000-0000F80B0000}"/>
    <cellStyle name="Currency 2 4 3 3 3 2 5 3" xfId="3559" xr:uid="{00000000-0005-0000-0000-0000F90B0000}"/>
    <cellStyle name="Currency 2 4 3 3 3 2 6" xfId="3560" xr:uid="{00000000-0005-0000-0000-0000FA0B0000}"/>
    <cellStyle name="Currency 2 4 3 3 3 2 6 2" xfId="3561" xr:uid="{00000000-0005-0000-0000-0000FB0B0000}"/>
    <cellStyle name="Currency 2 4 3 3 3 2 6 2 2" xfId="3562" xr:uid="{00000000-0005-0000-0000-0000FC0B0000}"/>
    <cellStyle name="Currency 2 4 3 3 3 2 6 3" xfId="3563" xr:uid="{00000000-0005-0000-0000-0000FD0B0000}"/>
    <cellStyle name="Currency 2 4 3 3 3 2 7" xfId="3564" xr:uid="{00000000-0005-0000-0000-0000FE0B0000}"/>
    <cellStyle name="Currency 2 4 3 3 3 2 7 2" xfId="3565" xr:uid="{00000000-0005-0000-0000-0000FF0B0000}"/>
    <cellStyle name="Currency 2 4 3 3 3 2 8" xfId="3566" xr:uid="{00000000-0005-0000-0000-0000000C0000}"/>
    <cellStyle name="Currency 2 4 3 3 3 2 8 2" xfId="3567" xr:uid="{00000000-0005-0000-0000-0000010C0000}"/>
    <cellStyle name="Currency 2 4 3 3 3 2 9" xfId="3568" xr:uid="{00000000-0005-0000-0000-0000020C0000}"/>
    <cellStyle name="Currency 2 4 3 3 3 3" xfId="176" xr:uid="{00000000-0005-0000-0000-0000030C0000}"/>
    <cellStyle name="Currency 2 4 3 3 3 4" xfId="3569" xr:uid="{00000000-0005-0000-0000-0000040C0000}"/>
    <cellStyle name="Currency 2 4 3 3 3 4 2" xfId="3570" xr:uid="{00000000-0005-0000-0000-0000050C0000}"/>
    <cellStyle name="Currency 2 4 3 3 3 4 3" xfId="3571" xr:uid="{00000000-0005-0000-0000-0000060C0000}"/>
    <cellStyle name="Currency 2 4 3 3 3 5" xfId="3572" xr:uid="{00000000-0005-0000-0000-0000070C0000}"/>
    <cellStyle name="Currency 2 4 3 3 3 5 2" xfId="3573" xr:uid="{00000000-0005-0000-0000-0000080C0000}"/>
    <cellStyle name="Currency 2 4 3 3 3 5 2 2" xfId="3574" xr:uid="{00000000-0005-0000-0000-0000090C0000}"/>
    <cellStyle name="Currency 2 4 3 3 3 5 3" xfId="3575" xr:uid="{00000000-0005-0000-0000-00000A0C0000}"/>
    <cellStyle name="Currency 2 4 3 3 3 6" xfId="3576" xr:uid="{00000000-0005-0000-0000-00000B0C0000}"/>
    <cellStyle name="Currency 2 4 3 3 3 6 2" xfId="3577" xr:uid="{00000000-0005-0000-0000-00000C0C0000}"/>
    <cellStyle name="Currency 2 4 3 3 3 6 2 2" xfId="3578" xr:uid="{00000000-0005-0000-0000-00000D0C0000}"/>
    <cellStyle name="Currency 2 4 3 3 3 6 3" xfId="3579" xr:uid="{00000000-0005-0000-0000-00000E0C0000}"/>
    <cellStyle name="Currency 2 4 3 3 3 7" xfId="3580" xr:uid="{00000000-0005-0000-0000-00000F0C0000}"/>
    <cellStyle name="Currency 2 4 3 3 3 7 2" xfId="3581" xr:uid="{00000000-0005-0000-0000-0000100C0000}"/>
    <cellStyle name="Currency 2 4 3 3 3 7 2 2" xfId="3582" xr:uid="{00000000-0005-0000-0000-0000110C0000}"/>
    <cellStyle name="Currency 2 4 3 3 3 7 3" xfId="3583" xr:uid="{00000000-0005-0000-0000-0000120C0000}"/>
    <cellStyle name="Currency 2 4 3 3 3 8" xfId="3584" xr:uid="{00000000-0005-0000-0000-0000130C0000}"/>
    <cellStyle name="Currency 2 4 3 3 3 8 2" xfId="3585" xr:uid="{00000000-0005-0000-0000-0000140C0000}"/>
    <cellStyle name="Currency 2 4 3 3 3 9" xfId="3586" xr:uid="{00000000-0005-0000-0000-0000150C0000}"/>
    <cellStyle name="Currency 2 4 3 3 3 9 2" xfId="3587" xr:uid="{00000000-0005-0000-0000-0000160C0000}"/>
    <cellStyle name="Currency 2 4 3 3 4" xfId="177" xr:uid="{00000000-0005-0000-0000-0000170C0000}"/>
    <cellStyle name="Currency 2 4 3 3 4 2" xfId="178" xr:uid="{00000000-0005-0000-0000-0000180C0000}"/>
    <cellStyle name="Currency 2 4 3 3 4 2 10" xfId="3588" xr:uid="{00000000-0005-0000-0000-0000190C0000}"/>
    <cellStyle name="Currency 2 4 3 3 4 2 2" xfId="3589" xr:uid="{00000000-0005-0000-0000-00001A0C0000}"/>
    <cellStyle name="Currency 2 4 3 3 4 2 3" xfId="3590" xr:uid="{00000000-0005-0000-0000-00001B0C0000}"/>
    <cellStyle name="Currency 2 4 3 3 4 2 4" xfId="3591" xr:uid="{00000000-0005-0000-0000-00001C0C0000}"/>
    <cellStyle name="Currency 2 4 3 3 4 2 4 2" xfId="3592" xr:uid="{00000000-0005-0000-0000-00001D0C0000}"/>
    <cellStyle name="Currency 2 4 3 3 4 2 4 2 2" xfId="3593" xr:uid="{00000000-0005-0000-0000-00001E0C0000}"/>
    <cellStyle name="Currency 2 4 3 3 4 2 4 3" xfId="3594" xr:uid="{00000000-0005-0000-0000-00001F0C0000}"/>
    <cellStyle name="Currency 2 4 3 3 4 2 5" xfId="3595" xr:uid="{00000000-0005-0000-0000-0000200C0000}"/>
    <cellStyle name="Currency 2 4 3 3 4 2 5 2" xfId="3596" xr:uid="{00000000-0005-0000-0000-0000210C0000}"/>
    <cellStyle name="Currency 2 4 3 3 4 2 5 2 2" xfId="3597" xr:uid="{00000000-0005-0000-0000-0000220C0000}"/>
    <cellStyle name="Currency 2 4 3 3 4 2 5 3" xfId="3598" xr:uid="{00000000-0005-0000-0000-0000230C0000}"/>
    <cellStyle name="Currency 2 4 3 3 4 2 6" xfId="3599" xr:uid="{00000000-0005-0000-0000-0000240C0000}"/>
    <cellStyle name="Currency 2 4 3 3 4 2 6 2" xfId="3600" xr:uid="{00000000-0005-0000-0000-0000250C0000}"/>
    <cellStyle name="Currency 2 4 3 3 4 2 6 2 2" xfId="3601" xr:uid="{00000000-0005-0000-0000-0000260C0000}"/>
    <cellStyle name="Currency 2 4 3 3 4 2 6 3" xfId="3602" xr:uid="{00000000-0005-0000-0000-0000270C0000}"/>
    <cellStyle name="Currency 2 4 3 3 4 2 7" xfId="3603" xr:uid="{00000000-0005-0000-0000-0000280C0000}"/>
    <cellStyle name="Currency 2 4 3 3 4 2 7 2" xfId="3604" xr:uid="{00000000-0005-0000-0000-0000290C0000}"/>
    <cellStyle name="Currency 2 4 3 3 4 2 8" xfId="3605" xr:uid="{00000000-0005-0000-0000-00002A0C0000}"/>
    <cellStyle name="Currency 2 4 3 3 4 2 8 2" xfId="3606" xr:uid="{00000000-0005-0000-0000-00002B0C0000}"/>
    <cellStyle name="Currency 2 4 3 3 4 2 9" xfId="3607" xr:uid="{00000000-0005-0000-0000-00002C0C0000}"/>
    <cellStyle name="Currency 2 4 3 3 4 3" xfId="179" xr:uid="{00000000-0005-0000-0000-00002D0C0000}"/>
    <cellStyle name="Currency 2 4 3 3 4 4" xfId="3608" xr:uid="{00000000-0005-0000-0000-00002E0C0000}"/>
    <cellStyle name="Currency 2 4 3 3 4 4 2" xfId="3609" xr:uid="{00000000-0005-0000-0000-00002F0C0000}"/>
    <cellStyle name="Currency 2 4 3 3 4 4 2 2" xfId="3610" xr:uid="{00000000-0005-0000-0000-0000300C0000}"/>
    <cellStyle name="Currency 2 4 3 3 4 4 3" xfId="3611" xr:uid="{00000000-0005-0000-0000-0000310C0000}"/>
    <cellStyle name="Currency 2 4 3 3 4 5" xfId="3612" xr:uid="{00000000-0005-0000-0000-0000320C0000}"/>
    <cellStyle name="Currency 2 4 3 3 4 5 2" xfId="3613" xr:uid="{00000000-0005-0000-0000-0000330C0000}"/>
    <cellStyle name="Currency 2 4 3 3 4 5 2 2" xfId="3614" xr:uid="{00000000-0005-0000-0000-0000340C0000}"/>
    <cellStyle name="Currency 2 4 3 3 4 5 3" xfId="3615" xr:uid="{00000000-0005-0000-0000-0000350C0000}"/>
    <cellStyle name="Currency 2 4 3 3 5" xfId="3616" xr:uid="{00000000-0005-0000-0000-0000360C0000}"/>
    <cellStyle name="Currency 2 4 3 3 5 2" xfId="3617" xr:uid="{00000000-0005-0000-0000-0000370C0000}"/>
    <cellStyle name="Currency 2 4 3 3 5 3" xfId="3618" xr:uid="{00000000-0005-0000-0000-0000380C0000}"/>
    <cellStyle name="Currency 2 4 3 3 5 3 2" xfId="3619" xr:uid="{00000000-0005-0000-0000-0000390C0000}"/>
    <cellStyle name="Currency 2 4 3 3 5 3 3" xfId="3620" xr:uid="{00000000-0005-0000-0000-00003A0C0000}"/>
    <cellStyle name="Currency 2 4 3 3 5 4" xfId="3621" xr:uid="{00000000-0005-0000-0000-00003B0C0000}"/>
    <cellStyle name="Currency 2 4 3 3 5 4 2" xfId="3622" xr:uid="{00000000-0005-0000-0000-00003C0C0000}"/>
    <cellStyle name="Currency 2 4 3 3 5 4 2 2" xfId="3623" xr:uid="{00000000-0005-0000-0000-00003D0C0000}"/>
    <cellStyle name="Currency 2 4 3 3 5 4 3" xfId="3624" xr:uid="{00000000-0005-0000-0000-00003E0C0000}"/>
    <cellStyle name="Currency 2 4 3 3 5 5" xfId="3625" xr:uid="{00000000-0005-0000-0000-00003F0C0000}"/>
    <cellStyle name="Currency 2 4 3 3 5 5 2" xfId="3626" xr:uid="{00000000-0005-0000-0000-0000400C0000}"/>
    <cellStyle name="Currency 2 4 3 3 5 5 2 2" xfId="3627" xr:uid="{00000000-0005-0000-0000-0000410C0000}"/>
    <cellStyle name="Currency 2 4 3 3 5 5 3" xfId="3628" xr:uid="{00000000-0005-0000-0000-0000420C0000}"/>
    <cellStyle name="Currency 2 4 3 3 5 6" xfId="3629" xr:uid="{00000000-0005-0000-0000-0000430C0000}"/>
    <cellStyle name="Currency 2 4 3 3 5 6 2" xfId="3630" xr:uid="{00000000-0005-0000-0000-0000440C0000}"/>
    <cellStyle name="Currency 2 4 3 3 5 6 2 2" xfId="3631" xr:uid="{00000000-0005-0000-0000-0000450C0000}"/>
    <cellStyle name="Currency 2 4 3 3 5 6 3" xfId="3632" xr:uid="{00000000-0005-0000-0000-0000460C0000}"/>
    <cellStyle name="Currency 2 4 3 3 5 7" xfId="3633" xr:uid="{00000000-0005-0000-0000-0000470C0000}"/>
    <cellStyle name="Currency 2 4 3 3 5 7 2" xfId="3634" xr:uid="{00000000-0005-0000-0000-0000480C0000}"/>
    <cellStyle name="Currency 2 4 3 3 5 8" xfId="3635" xr:uid="{00000000-0005-0000-0000-0000490C0000}"/>
    <cellStyle name="Currency 2 4 3 3 5 8 2" xfId="3636" xr:uid="{00000000-0005-0000-0000-00004A0C0000}"/>
    <cellStyle name="Currency 2 4 3 3 5 9" xfId="3637" xr:uid="{00000000-0005-0000-0000-00004B0C0000}"/>
    <cellStyle name="Currency 2 4 3 3 6" xfId="3638" xr:uid="{00000000-0005-0000-0000-00004C0C0000}"/>
    <cellStyle name="Currency 2 4 3 3 6 2" xfId="3639" xr:uid="{00000000-0005-0000-0000-00004D0C0000}"/>
    <cellStyle name="Currency 2 4 3 3 6 3" xfId="3640" xr:uid="{00000000-0005-0000-0000-00004E0C0000}"/>
    <cellStyle name="Currency 2 4 3 3 7" xfId="3641" xr:uid="{00000000-0005-0000-0000-00004F0C0000}"/>
    <cellStyle name="Currency 2 4 3 3 8" xfId="3642" xr:uid="{00000000-0005-0000-0000-0000500C0000}"/>
    <cellStyle name="Currency 2 4 3 3 8 2" xfId="3643" xr:uid="{00000000-0005-0000-0000-0000510C0000}"/>
    <cellStyle name="Currency 2 4 3 3 8 2 2" xfId="3644" xr:uid="{00000000-0005-0000-0000-0000520C0000}"/>
    <cellStyle name="Currency 2 4 3 3 8 3" xfId="3645" xr:uid="{00000000-0005-0000-0000-0000530C0000}"/>
    <cellStyle name="Currency 2 4 3 3 8 4" xfId="3646" xr:uid="{00000000-0005-0000-0000-0000540C0000}"/>
    <cellStyle name="Currency 2 4 3 3 9" xfId="3647" xr:uid="{00000000-0005-0000-0000-0000550C0000}"/>
    <cellStyle name="Currency 2 4 3 3 9 2" xfId="3648" xr:uid="{00000000-0005-0000-0000-0000560C0000}"/>
    <cellStyle name="Currency 2 4 3 3 9 2 2" xfId="3649" xr:uid="{00000000-0005-0000-0000-0000570C0000}"/>
    <cellStyle name="Currency 2 4 3 3 9 3" xfId="3650" xr:uid="{00000000-0005-0000-0000-0000580C0000}"/>
    <cellStyle name="Currency 2 4 3 4" xfId="180" xr:uid="{00000000-0005-0000-0000-0000590C0000}"/>
    <cellStyle name="Currency 2 4 3 4 2" xfId="3651" xr:uid="{00000000-0005-0000-0000-00005A0C0000}"/>
    <cellStyle name="Currency 2 4 3 4 2 2" xfId="3652" xr:uid="{00000000-0005-0000-0000-00005B0C0000}"/>
    <cellStyle name="Currency 2 4 3 4 2 3" xfId="3653" xr:uid="{00000000-0005-0000-0000-00005C0C0000}"/>
    <cellStyle name="Currency 2 4 3 4 2 3 2" xfId="3654" xr:uid="{00000000-0005-0000-0000-00005D0C0000}"/>
    <cellStyle name="Currency 2 4 3 4 2 3 3" xfId="3655" xr:uid="{00000000-0005-0000-0000-00005E0C0000}"/>
    <cellStyle name="Currency 2 4 3 4 2 4" xfId="3656" xr:uid="{00000000-0005-0000-0000-00005F0C0000}"/>
    <cellStyle name="Currency 2 4 3 4 2 4 2" xfId="3657" xr:uid="{00000000-0005-0000-0000-0000600C0000}"/>
    <cellStyle name="Currency 2 4 3 4 2 4 2 2" xfId="3658" xr:uid="{00000000-0005-0000-0000-0000610C0000}"/>
    <cellStyle name="Currency 2 4 3 4 2 4 3" xfId="3659" xr:uid="{00000000-0005-0000-0000-0000620C0000}"/>
    <cellStyle name="Currency 2 4 3 4 2 5" xfId="3660" xr:uid="{00000000-0005-0000-0000-0000630C0000}"/>
    <cellStyle name="Currency 2 4 3 4 2 5 2" xfId="3661" xr:uid="{00000000-0005-0000-0000-0000640C0000}"/>
    <cellStyle name="Currency 2 4 3 4 2 5 2 2" xfId="3662" xr:uid="{00000000-0005-0000-0000-0000650C0000}"/>
    <cellStyle name="Currency 2 4 3 4 2 5 3" xfId="3663" xr:uid="{00000000-0005-0000-0000-0000660C0000}"/>
    <cellStyle name="Currency 2 4 3 4 2 6" xfId="3664" xr:uid="{00000000-0005-0000-0000-0000670C0000}"/>
    <cellStyle name="Currency 2 4 3 4 2 6 2" xfId="3665" xr:uid="{00000000-0005-0000-0000-0000680C0000}"/>
    <cellStyle name="Currency 2 4 3 4 2 6 2 2" xfId="3666" xr:uid="{00000000-0005-0000-0000-0000690C0000}"/>
    <cellStyle name="Currency 2 4 3 4 2 6 3" xfId="3667" xr:uid="{00000000-0005-0000-0000-00006A0C0000}"/>
    <cellStyle name="Currency 2 4 3 4 2 7" xfId="3668" xr:uid="{00000000-0005-0000-0000-00006B0C0000}"/>
    <cellStyle name="Currency 2 4 3 4 2 7 2" xfId="3669" xr:uid="{00000000-0005-0000-0000-00006C0C0000}"/>
    <cellStyle name="Currency 2 4 3 4 2 8" xfId="3670" xr:uid="{00000000-0005-0000-0000-00006D0C0000}"/>
    <cellStyle name="Currency 2 4 3 4 2 8 2" xfId="3671" xr:uid="{00000000-0005-0000-0000-00006E0C0000}"/>
    <cellStyle name="Currency 2 4 3 4 2 9" xfId="3672" xr:uid="{00000000-0005-0000-0000-00006F0C0000}"/>
    <cellStyle name="Currency 2 4 3 4 3" xfId="3673" xr:uid="{00000000-0005-0000-0000-0000700C0000}"/>
    <cellStyle name="Currency 2 4 3 4 3 2" xfId="3674" xr:uid="{00000000-0005-0000-0000-0000710C0000}"/>
    <cellStyle name="Currency 2 4 3 4 3 3" xfId="3675" xr:uid="{00000000-0005-0000-0000-0000720C0000}"/>
    <cellStyle name="Currency 2 4 3 4 3 3 2" xfId="3676" xr:uid="{00000000-0005-0000-0000-0000730C0000}"/>
    <cellStyle name="Currency 2 4 3 4 3 3 3" xfId="3677" xr:uid="{00000000-0005-0000-0000-0000740C0000}"/>
    <cellStyle name="Currency 2 4 3 4 3 4" xfId="3678" xr:uid="{00000000-0005-0000-0000-0000750C0000}"/>
    <cellStyle name="Currency 2 4 3 4 3 4 2" xfId="3679" xr:uid="{00000000-0005-0000-0000-0000760C0000}"/>
    <cellStyle name="Currency 2 4 3 4 3 4 2 2" xfId="3680" xr:uid="{00000000-0005-0000-0000-0000770C0000}"/>
    <cellStyle name="Currency 2 4 3 4 3 4 3" xfId="3681" xr:uid="{00000000-0005-0000-0000-0000780C0000}"/>
    <cellStyle name="Currency 2 4 3 4 3 5" xfId="3682" xr:uid="{00000000-0005-0000-0000-0000790C0000}"/>
    <cellStyle name="Currency 2 4 3 4 3 5 2" xfId="3683" xr:uid="{00000000-0005-0000-0000-00007A0C0000}"/>
    <cellStyle name="Currency 2 4 3 4 3 5 2 2" xfId="3684" xr:uid="{00000000-0005-0000-0000-00007B0C0000}"/>
    <cellStyle name="Currency 2 4 3 4 3 5 3" xfId="3685" xr:uid="{00000000-0005-0000-0000-00007C0C0000}"/>
    <cellStyle name="Currency 2 4 3 4 3 6" xfId="3686" xr:uid="{00000000-0005-0000-0000-00007D0C0000}"/>
    <cellStyle name="Currency 2 4 3 4 3 6 2" xfId="3687" xr:uid="{00000000-0005-0000-0000-00007E0C0000}"/>
    <cellStyle name="Currency 2 4 3 4 3 6 2 2" xfId="3688" xr:uid="{00000000-0005-0000-0000-00007F0C0000}"/>
    <cellStyle name="Currency 2 4 3 4 3 6 3" xfId="3689" xr:uid="{00000000-0005-0000-0000-0000800C0000}"/>
    <cellStyle name="Currency 2 4 3 4 3 7" xfId="3690" xr:uid="{00000000-0005-0000-0000-0000810C0000}"/>
    <cellStyle name="Currency 2 4 3 4 3 7 2" xfId="3691" xr:uid="{00000000-0005-0000-0000-0000820C0000}"/>
    <cellStyle name="Currency 2 4 3 4 3 8" xfId="3692" xr:uid="{00000000-0005-0000-0000-0000830C0000}"/>
    <cellStyle name="Currency 2 4 3 4 3 8 2" xfId="3693" xr:uid="{00000000-0005-0000-0000-0000840C0000}"/>
    <cellStyle name="Currency 2 4 3 4 3 9" xfId="3694" xr:uid="{00000000-0005-0000-0000-0000850C0000}"/>
    <cellStyle name="Currency 2 4 3 4 4" xfId="3695" xr:uid="{00000000-0005-0000-0000-0000860C0000}"/>
    <cellStyle name="Currency 2 4 3 4 4 2" xfId="3696" xr:uid="{00000000-0005-0000-0000-0000870C0000}"/>
    <cellStyle name="Currency 2 4 3 4 4 3" xfId="3697" xr:uid="{00000000-0005-0000-0000-0000880C0000}"/>
    <cellStyle name="Currency 2 4 3 4 4 3 2" xfId="3698" xr:uid="{00000000-0005-0000-0000-0000890C0000}"/>
    <cellStyle name="Currency 2 4 3 4 4 3 2 2" xfId="3699" xr:uid="{00000000-0005-0000-0000-00008A0C0000}"/>
    <cellStyle name="Currency 2 4 3 4 4 3 3" xfId="3700" xr:uid="{00000000-0005-0000-0000-00008B0C0000}"/>
    <cellStyle name="Currency 2 4 3 4 4 4" xfId="3701" xr:uid="{00000000-0005-0000-0000-00008C0C0000}"/>
    <cellStyle name="Currency 2 4 3 4 4 4 2" xfId="3702" xr:uid="{00000000-0005-0000-0000-00008D0C0000}"/>
    <cellStyle name="Currency 2 4 3 4 4 4 2 2" xfId="3703" xr:uid="{00000000-0005-0000-0000-00008E0C0000}"/>
    <cellStyle name="Currency 2 4 3 4 4 4 3" xfId="3704" xr:uid="{00000000-0005-0000-0000-00008F0C0000}"/>
    <cellStyle name="Currency 2 4 3 4 4 5" xfId="3705" xr:uid="{00000000-0005-0000-0000-0000900C0000}"/>
    <cellStyle name="Currency 2 4 3 4 4 5 2" xfId="3706" xr:uid="{00000000-0005-0000-0000-0000910C0000}"/>
    <cellStyle name="Currency 2 4 3 4 4 5 2 2" xfId="3707" xr:uid="{00000000-0005-0000-0000-0000920C0000}"/>
    <cellStyle name="Currency 2 4 3 4 4 5 3" xfId="3708" xr:uid="{00000000-0005-0000-0000-0000930C0000}"/>
    <cellStyle name="Currency 2 4 3 4 4 6" xfId="3709" xr:uid="{00000000-0005-0000-0000-0000940C0000}"/>
    <cellStyle name="Currency 2 4 3 4 4 6 2" xfId="3710" xr:uid="{00000000-0005-0000-0000-0000950C0000}"/>
    <cellStyle name="Currency 2 4 3 4 4 7" xfId="3711" xr:uid="{00000000-0005-0000-0000-0000960C0000}"/>
    <cellStyle name="Currency 2 4 3 4 4 7 2" xfId="3712" xr:uid="{00000000-0005-0000-0000-0000970C0000}"/>
    <cellStyle name="Currency 2 4 3 4 4 8" xfId="3713" xr:uid="{00000000-0005-0000-0000-0000980C0000}"/>
    <cellStyle name="Currency 2 4 3 4 4 9" xfId="3714" xr:uid="{00000000-0005-0000-0000-0000990C0000}"/>
    <cellStyle name="Currency 2 4 3 4 5" xfId="3715" xr:uid="{00000000-0005-0000-0000-00009A0C0000}"/>
    <cellStyle name="Currency 2 4 3 4 5 2" xfId="3716" xr:uid="{00000000-0005-0000-0000-00009B0C0000}"/>
    <cellStyle name="Currency 2 4 3 4 5 3" xfId="3717" xr:uid="{00000000-0005-0000-0000-00009C0C0000}"/>
    <cellStyle name="Currency 2 4 3 4 6" xfId="3718" xr:uid="{00000000-0005-0000-0000-00009D0C0000}"/>
    <cellStyle name="Currency 2 4 3 4 6 2" xfId="3719" xr:uid="{00000000-0005-0000-0000-00009E0C0000}"/>
    <cellStyle name="Currency 2 4 3 4 6 2 2" xfId="3720" xr:uid="{00000000-0005-0000-0000-00009F0C0000}"/>
    <cellStyle name="Currency 2 4 3 4 6 2 2 2" xfId="3721" xr:uid="{00000000-0005-0000-0000-0000A00C0000}"/>
    <cellStyle name="Currency 2 4 3 4 6 2 3" xfId="3722" xr:uid="{00000000-0005-0000-0000-0000A10C0000}"/>
    <cellStyle name="Currency 2 4 3 4 6 3" xfId="3723" xr:uid="{00000000-0005-0000-0000-0000A20C0000}"/>
    <cellStyle name="Currency 2 4 3 4 6 3 2" xfId="3724" xr:uid="{00000000-0005-0000-0000-0000A30C0000}"/>
    <cellStyle name="Currency 2 4 3 4 6 3 2 2" xfId="3725" xr:uid="{00000000-0005-0000-0000-0000A40C0000}"/>
    <cellStyle name="Currency 2 4 3 4 6 3 3" xfId="3726" xr:uid="{00000000-0005-0000-0000-0000A50C0000}"/>
    <cellStyle name="Currency 2 4 3 4 6 4" xfId="3727" xr:uid="{00000000-0005-0000-0000-0000A60C0000}"/>
    <cellStyle name="Currency 2 4 3 4 6 4 2" xfId="3728" xr:uid="{00000000-0005-0000-0000-0000A70C0000}"/>
    <cellStyle name="Currency 2 4 3 4 6 4 2 2" xfId="3729" xr:uid="{00000000-0005-0000-0000-0000A80C0000}"/>
    <cellStyle name="Currency 2 4 3 4 6 4 3" xfId="3730" xr:uid="{00000000-0005-0000-0000-0000A90C0000}"/>
    <cellStyle name="Currency 2 4 3 4 6 5" xfId="3731" xr:uid="{00000000-0005-0000-0000-0000AA0C0000}"/>
    <cellStyle name="Currency 2 4 3 4 6 5 2" xfId="3732" xr:uid="{00000000-0005-0000-0000-0000AB0C0000}"/>
    <cellStyle name="Currency 2 4 3 4 6 6" xfId="3733" xr:uid="{00000000-0005-0000-0000-0000AC0C0000}"/>
    <cellStyle name="Currency 2 4 3 4 6 6 2" xfId="3734" xr:uid="{00000000-0005-0000-0000-0000AD0C0000}"/>
    <cellStyle name="Currency 2 4 3 4 6 7" xfId="3735" xr:uid="{00000000-0005-0000-0000-0000AE0C0000}"/>
    <cellStyle name="Currency 2 4 3 4 7" xfId="3736" xr:uid="{00000000-0005-0000-0000-0000AF0C0000}"/>
    <cellStyle name="Currency 2 4 3 4 7 2" xfId="3737" xr:uid="{00000000-0005-0000-0000-0000B00C0000}"/>
    <cellStyle name="Currency 2 4 3 4 7 2 2" xfId="3738" xr:uid="{00000000-0005-0000-0000-0000B10C0000}"/>
    <cellStyle name="Currency 2 4 3 4 7 3" xfId="3739" xr:uid="{00000000-0005-0000-0000-0000B20C0000}"/>
    <cellStyle name="Currency 2 4 3 4 8" xfId="3740" xr:uid="{00000000-0005-0000-0000-0000B30C0000}"/>
    <cellStyle name="Currency 2 4 3 4 8 2" xfId="3741" xr:uid="{00000000-0005-0000-0000-0000B40C0000}"/>
    <cellStyle name="Currency 2 4 3 4 8 2 2" xfId="3742" xr:uid="{00000000-0005-0000-0000-0000B50C0000}"/>
    <cellStyle name="Currency 2 4 3 4 8 3" xfId="3743" xr:uid="{00000000-0005-0000-0000-0000B60C0000}"/>
    <cellStyle name="Currency 2 4 3 5" xfId="181" xr:uid="{00000000-0005-0000-0000-0000B70C0000}"/>
    <cellStyle name="Currency 2 4 3 5 10" xfId="3744" xr:uid="{00000000-0005-0000-0000-0000B80C0000}"/>
    <cellStyle name="Currency 2 4 3 5 2" xfId="182" xr:uid="{00000000-0005-0000-0000-0000B90C0000}"/>
    <cellStyle name="Currency 2 4 3 5 2 2" xfId="3745" xr:uid="{00000000-0005-0000-0000-0000BA0C0000}"/>
    <cellStyle name="Currency 2 4 3 5 2 3" xfId="3746" xr:uid="{00000000-0005-0000-0000-0000BB0C0000}"/>
    <cellStyle name="Currency 2 4 3 5 2 3 2" xfId="3747" xr:uid="{00000000-0005-0000-0000-0000BC0C0000}"/>
    <cellStyle name="Currency 2 4 3 5 2 3 3" xfId="3748" xr:uid="{00000000-0005-0000-0000-0000BD0C0000}"/>
    <cellStyle name="Currency 2 4 3 5 2 4" xfId="3749" xr:uid="{00000000-0005-0000-0000-0000BE0C0000}"/>
    <cellStyle name="Currency 2 4 3 5 2 4 2" xfId="3750" xr:uid="{00000000-0005-0000-0000-0000BF0C0000}"/>
    <cellStyle name="Currency 2 4 3 5 2 4 2 2" xfId="3751" xr:uid="{00000000-0005-0000-0000-0000C00C0000}"/>
    <cellStyle name="Currency 2 4 3 5 2 4 3" xfId="3752" xr:uid="{00000000-0005-0000-0000-0000C10C0000}"/>
    <cellStyle name="Currency 2 4 3 5 2 5" xfId="3753" xr:uid="{00000000-0005-0000-0000-0000C20C0000}"/>
    <cellStyle name="Currency 2 4 3 5 2 5 2" xfId="3754" xr:uid="{00000000-0005-0000-0000-0000C30C0000}"/>
    <cellStyle name="Currency 2 4 3 5 2 5 2 2" xfId="3755" xr:uid="{00000000-0005-0000-0000-0000C40C0000}"/>
    <cellStyle name="Currency 2 4 3 5 2 5 3" xfId="3756" xr:uid="{00000000-0005-0000-0000-0000C50C0000}"/>
    <cellStyle name="Currency 2 4 3 5 2 6" xfId="3757" xr:uid="{00000000-0005-0000-0000-0000C60C0000}"/>
    <cellStyle name="Currency 2 4 3 5 2 6 2" xfId="3758" xr:uid="{00000000-0005-0000-0000-0000C70C0000}"/>
    <cellStyle name="Currency 2 4 3 5 2 6 2 2" xfId="3759" xr:uid="{00000000-0005-0000-0000-0000C80C0000}"/>
    <cellStyle name="Currency 2 4 3 5 2 6 3" xfId="3760" xr:uid="{00000000-0005-0000-0000-0000C90C0000}"/>
    <cellStyle name="Currency 2 4 3 5 2 7" xfId="3761" xr:uid="{00000000-0005-0000-0000-0000CA0C0000}"/>
    <cellStyle name="Currency 2 4 3 5 2 7 2" xfId="3762" xr:uid="{00000000-0005-0000-0000-0000CB0C0000}"/>
    <cellStyle name="Currency 2 4 3 5 2 8" xfId="3763" xr:uid="{00000000-0005-0000-0000-0000CC0C0000}"/>
    <cellStyle name="Currency 2 4 3 5 2 8 2" xfId="3764" xr:uid="{00000000-0005-0000-0000-0000CD0C0000}"/>
    <cellStyle name="Currency 2 4 3 5 2 9" xfId="3765" xr:uid="{00000000-0005-0000-0000-0000CE0C0000}"/>
    <cellStyle name="Currency 2 4 3 5 3" xfId="183" xr:uid="{00000000-0005-0000-0000-0000CF0C0000}"/>
    <cellStyle name="Currency 2 4 3 5 4" xfId="3766" xr:uid="{00000000-0005-0000-0000-0000D00C0000}"/>
    <cellStyle name="Currency 2 4 3 5 4 2" xfId="3767" xr:uid="{00000000-0005-0000-0000-0000D10C0000}"/>
    <cellStyle name="Currency 2 4 3 5 4 3" xfId="3768" xr:uid="{00000000-0005-0000-0000-0000D20C0000}"/>
    <cellStyle name="Currency 2 4 3 5 5" xfId="3769" xr:uid="{00000000-0005-0000-0000-0000D30C0000}"/>
    <cellStyle name="Currency 2 4 3 5 5 2" xfId="3770" xr:uid="{00000000-0005-0000-0000-0000D40C0000}"/>
    <cellStyle name="Currency 2 4 3 5 5 2 2" xfId="3771" xr:uid="{00000000-0005-0000-0000-0000D50C0000}"/>
    <cellStyle name="Currency 2 4 3 5 5 3" xfId="3772" xr:uid="{00000000-0005-0000-0000-0000D60C0000}"/>
    <cellStyle name="Currency 2 4 3 5 6" xfId="3773" xr:uid="{00000000-0005-0000-0000-0000D70C0000}"/>
    <cellStyle name="Currency 2 4 3 5 6 2" xfId="3774" xr:uid="{00000000-0005-0000-0000-0000D80C0000}"/>
    <cellStyle name="Currency 2 4 3 5 6 2 2" xfId="3775" xr:uid="{00000000-0005-0000-0000-0000D90C0000}"/>
    <cellStyle name="Currency 2 4 3 5 6 3" xfId="3776" xr:uid="{00000000-0005-0000-0000-0000DA0C0000}"/>
    <cellStyle name="Currency 2 4 3 5 7" xfId="3777" xr:uid="{00000000-0005-0000-0000-0000DB0C0000}"/>
    <cellStyle name="Currency 2 4 3 5 7 2" xfId="3778" xr:uid="{00000000-0005-0000-0000-0000DC0C0000}"/>
    <cellStyle name="Currency 2 4 3 5 7 2 2" xfId="3779" xr:uid="{00000000-0005-0000-0000-0000DD0C0000}"/>
    <cellStyle name="Currency 2 4 3 5 7 3" xfId="3780" xr:uid="{00000000-0005-0000-0000-0000DE0C0000}"/>
    <cellStyle name="Currency 2 4 3 5 8" xfId="3781" xr:uid="{00000000-0005-0000-0000-0000DF0C0000}"/>
    <cellStyle name="Currency 2 4 3 5 8 2" xfId="3782" xr:uid="{00000000-0005-0000-0000-0000E00C0000}"/>
    <cellStyle name="Currency 2 4 3 5 9" xfId="3783" xr:uid="{00000000-0005-0000-0000-0000E10C0000}"/>
    <cellStyle name="Currency 2 4 3 5 9 2" xfId="3784" xr:uid="{00000000-0005-0000-0000-0000E20C0000}"/>
    <cellStyle name="Currency 2 4 3 6" xfId="184" xr:uid="{00000000-0005-0000-0000-0000E30C0000}"/>
    <cellStyle name="Currency 2 4 3 6 2" xfId="185" xr:uid="{00000000-0005-0000-0000-0000E40C0000}"/>
    <cellStyle name="Currency 2 4 3 6 2 10" xfId="3785" xr:uid="{00000000-0005-0000-0000-0000E50C0000}"/>
    <cellStyle name="Currency 2 4 3 6 2 2" xfId="3786" xr:uid="{00000000-0005-0000-0000-0000E60C0000}"/>
    <cellStyle name="Currency 2 4 3 6 2 3" xfId="3787" xr:uid="{00000000-0005-0000-0000-0000E70C0000}"/>
    <cellStyle name="Currency 2 4 3 6 2 4" xfId="3788" xr:uid="{00000000-0005-0000-0000-0000E80C0000}"/>
    <cellStyle name="Currency 2 4 3 6 2 4 2" xfId="3789" xr:uid="{00000000-0005-0000-0000-0000E90C0000}"/>
    <cellStyle name="Currency 2 4 3 6 2 4 2 2" xfId="3790" xr:uid="{00000000-0005-0000-0000-0000EA0C0000}"/>
    <cellStyle name="Currency 2 4 3 6 2 4 3" xfId="3791" xr:uid="{00000000-0005-0000-0000-0000EB0C0000}"/>
    <cellStyle name="Currency 2 4 3 6 2 5" xfId="3792" xr:uid="{00000000-0005-0000-0000-0000EC0C0000}"/>
    <cellStyle name="Currency 2 4 3 6 2 5 2" xfId="3793" xr:uid="{00000000-0005-0000-0000-0000ED0C0000}"/>
    <cellStyle name="Currency 2 4 3 6 2 5 2 2" xfId="3794" xr:uid="{00000000-0005-0000-0000-0000EE0C0000}"/>
    <cellStyle name="Currency 2 4 3 6 2 5 3" xfId="3795" xr:uid="{00000000-0005-0000-0000-0000EF0C0000}"/>
    <cellStyle name="Currency 2 4 3 6 2 6" xfId="3796" xr:uid="{00000000-0005-0000-0000-0000F00C0000}"/>
    <cellStyle name="Currency 2 4 3 6 2 6 2" xfId="3797" xr:uid="{00000000-0005-0000-0000-0000F10C0000}"/>
    <cellStyle name="Currency 2 4 3 6 2 6 2 2" xfId="3798" xr:uid="{00000000-0005-0000-0000-0000F20C0000}"/>
    <cellStyle name="Currency 2 4 3 6 2 6 3" xfId="3799" xr:uid="{00000000-0005-0000-0000-0000F30C0000}"/>
    <cellStyle name="Currency 2 4 3 6 2 7" xfId="3800" xr:uid="{00000000-0005-0000-0000-0000F40C0000}"/>
    <cellStyle name="Currency 2 4 3 6 2 7 2" xfId="3801" xr:uid="{00000000-0005-0000-0000-0000F50C0000}"/>
    <cellStyle name="Currency 2 4 3 6 2 8" xfId="3802" xr:uid="{00000000-0005-0000-0000-0000F60C0000}"/>
    <cellStyle name="Currency 2 4 3 6 2 8 2" xfId="3803" xr:uid="{00000000-0005-0000-0000-0000F70C0000}"/>
    <cellStyle name="Currency 2 4 3 6 2 9" xfId="3804" xr:uid="{00000000-0005-0000-0000-0000F80C0000}"/>
    <cellStyle name="Currency 2 4 3 6 3" xfId="186" xr:uid="{00000000-0005-0000-0000-0000F90C0000}"/>
    <cellStyle name="Currency 2 4 3 6 4" xfId="3805" xr:uid="{00000000-0005-0000-0000-0000FA0C0000}"/>
    <cellStyle name="Currency 2 4 3 6 4 2" xfId="3806" xr:uid="{00000000-0005-0000-0000-0000FB0C0000}"/>
    <cellStyle name="Currency 2 4 3 6 4 2 2" xfId="3807" xr:uid="{00000000-0005-0000-0000-0000FC0C0000}"/>
    <cellStyle name="Currency 2 4 3 6 4 3" xfId="3808" xr:uid="{00000000-0005-0000-0000-0000FD0C0000}"/>
    <cellStyle name="Currency 2 4 3 6 5" xfId="3809" xr:uid="{00000000-0005-0000-0000-0000FE0C0000}"/>
    <cellStyle name="Currency 2 4 3 6 5 2" xfId="3810" xr:uid="{00000000-0005-0000-0000-0000FF0C0000}"/>
    <cellStyle name="Currency 2 4 3 6 5 2 2" xfId="3811" xr:uid="{00000000-0005-0000-0000-0000000D0000}"/>
    <cellStyle name="Currency 2 4 3 6 5 3" xfId="3812" xr:uid="{00000000-0005-0000-0000-0000010D0000}"/>
    <cellStyle name="Currency 2 4 3 7" xfId="3813" xr:uid="{00000000-0005-0000-0000-0000020D0000}"/>
    <cellStyle name="Currency 2 4 3 7 2" xfId="3814" xr:uid="{00000000-0005-0000-0000-0000030D0000}"/>
    <cellStyle name="Currency 2 4 3 7 3" xfId="3815" xr:uid="{00000000-0005-0000-0000-0000040D0000}"/>
    <cellStyle name="Currency 2 4 3 7 3 2" xfId="3816" xr:uid="{00000000-0005-0000-0000-0000050D0000}"/>
    <cellStyle name="Currency 2 4 3 7 3 3" xfId="3817" xr:uid="{00000000-0005-0000-0000-0000060D0000}"/>
    <cellStyle name="Currency 2 4 3 7 4" xfId="3818" xr:uid="{00000000-0005-0000-0000-0000070D0000}"/>
    <cellStyle name="Currency 2 4 3 7 4 2" xfId="3819" xr:uid="{00000000-0005-0000-0000-0000080D0000}"/>
    <cellStyle name="Currency 2 4 3 7 4 2 2" xfId="3820" xr:uid="{00000000-0005-0000-0000-0000090D0000}"/>
    <cellStyle name="Currency 2 4 3 7 4 3" xfId="3821" xr:uid="{00000000-0005-0000-0000-00000A0D0000}"/>
    <cellStyle name="Currency 2 4 3 7 5" xfId="3822" xr:uid="{00000000-0005-0000-0000-00000B0D0000}"/>
    <cellStyle name="Currency 2 4 3 7 5 2" xfId="3823" xr:uid="{00000000-0005-0000-0000-00000C0D0000}"/>
    <cellStyle name="Currency 2 4 3 7 5 2 2" xfId="3824" xr:uid="{00000000-0005-0000-0000-00000D0D0000}"/>
    <cellStyle name="Currency 2 4 3 7 5 3" xfId="3825" xr:uid="{00000000-0005-0000-0000-00000E0D0000}"/>
    <cellStyle name="Currency 2 4 3 7 6" xfId="3826" xr:uid="{00000000-0005-0000-0000-00000F0D0000}"/>
    <cellStyle name="Currency 2 4 3 7 6 2" xfId="3827" xr:uid="{00000000-0005-0000-0000-0000100D0000}"/>
    <cellStyle name="Currency 2 4 3 7 6 2 2" xfId="3828" xr:uid="{00000000-0005-0000-0000-0000110D0000}"/>
    <cellStyle name="Currency 2 4 3 7 6 3" xfId="3829" xr:uid="{00000000-0005-0000-0000-0000120D0000}"/>
    <cellStyle name="Currency 2 4 3 7 7" xfId="3830" xr:uid="{00000000-0005-0000-0000-0000130D0000}"/>
    <cellStyle name="Currency 2 4 3 7 7 2" xfId="3831" xr:uid="{00000000-0005-0000-0000-0000140D0000}"/>
    <cellStyle name="Currency 2 4 3 7 8" xfId="3832" xr:uid="{00000000-0005-0000-0000-0000150D0000}"/>
    <cellStyle name="Currency 2 4 3 7 8 2" xfId="3833" xr:uid="{00000000-0005-0000-0000-0000160D0000}"/>
    <cellStyle name="Currency 2 4 3 7 9" xfId="3834" xr:uid="{00000000-0005-0000-0000-0000170D0000}"/>
    <cellStyle name="Currency 2 4 3 8" xfId="3835" xr:uid="{00000000-0005-0000-0000-0000180D0000}"/>
    <cellStyle name="Currency 2 4 3 8 2" xfId="3836" xr:uid="{00000000-0005-0000-0000-0000190D0000}"/>
    <cellStyle name="Currency 2 4 3 8 3" xfId="3837" xr:uid="{00000000-0005-0000-0000-00001A0D0000}"/>
    <cellStyle name="Currency 2 4 3 9" xfId="3838" xr:uid="{00000000-0005-0000-0000-00001B0D0000}"/>
    <cellStyle name="Currency 2 4 4" xfId="187" xr:uid="{00000000-0005-0000-0000-00001C0D0000}"/>
    <cellStyle name="Currency 2 4 4 10" xfId="3839" xr:uid="{00000000-0005-0000-0000-00001D0D0000}"/>
    <cellStyle name="Currency 2 4 4 10 2" xfId="3840" xr:uid="{00000000-0005-0000-0000-00001E0D0000}"/>
    <cellStyle name="Currency 2 4 4 10 2 2" xfId="3841" xr:uid="{00000000-0005-0000-0000-00001F0D0000}"/>
    <cellStyle name="Currency 2 4 4 10 3" xfId="3842" xr:uid="{00000000-0005-0000-0000-0000200D0000}"/>
    <cellStyle name="Currency 2 4 4 11" xfId="3843" xr:uid="{00000000-0005-0000-0000-0000210D0000}"/>
    <cellStyle name="Currency 2 4 4 11 2" xfId="3844" xr:uid="{00000000-0005-0000-0000-0000220D0000}"/>
    <cellStyle name="Currency 2 4 4 12" xfId="3845" xr:uid="{00000000-0005-0000-0000-0000230D0000}"/>
    <cellStyle name="Currency 2 4 4 12 2" xfId="3846" xr:uid="{00000000-0005-0000-0000-0000240D0000}"/>
    <cellStyle name="Currency 2 4 4 13" xfId="3847" xr:uid="{00000000-0005-0000-0000-0000250D0000}"/>
    <cellStyle name="Currency 2 4 4 14" xfId="3848" xr:uid="{00000000-0005-0000-0000-0000260D0000}"/>
    <cellStyle name="Currency 2 4 4 15" xfId="3849" xr:uid="{00000000-0005-0000-0000-0000270D0000}"/>
    <cellStyle name="Currency 2 4 4 2" xfId="188" xr:uid="{00000000-0005-0000-0000-0000280D0000}"/>
    <cellStyle name="Currency 2 4 4 2 2" xfId="3850" xr:uid="{00000000-0005-0000-0000-0000290D0000}"/>
    <cellStyle name="Currency 2 4 4 2 2 2" xfId="3851" xr:uid="{00000000-0005-0000-0000-00002A0D0000}"/>
    <cellStyle name="Currency 2 4 4 2 2 3" xfId="3852" xr:uid="{00000000-0005-0000-0000-00002B0D0000}"/>
    <cellStyle name="Currency 2 4 4 2 2 3 2" xfId="3853" xr:uid="{00000000-0005-0000-0000-00002C0D0000}"/>
    <cellStyle name="Currency 2 4 4 2 2 3 3" xfId="3854" xr:uid="{00000000-0005-0000-0000-00002D0D0000}"/>
    <cellStyle name="Currency 2 4 4 2 2 4" xfId="3855" xr:uid="{00000000-0005-0000-0000-00002E0D0000}"/>
    <cellStyle name="Currency 2 4 4 2 2 4 2" xfId="3856" xr:uid="{00000000-0005-0000-0000-00002F0D0000}"/>
    <cellStyle name="Currency 2 4 4 2 2 4 2 2" xfId="3857" xr:uid="{00000000-0005-0000-0000-0000300D0000}"/>
    <cellStyle name="Currency 2 4 4 2 2 4 3" xfId="3858" xr:uid="{00000000-0005-0000-0000-0000310D0000}"/>
    <cellStyle name="Currency 2 4 4 2 2 5" xfId="3859" xr:uid="{00000000-0005-0000-0000-0000320D0000}"/>
    <cellStyle name="Currency 2 4 4 2 2 5 2" xfId="3860" xr:uid="{00000000-0005-0000-0000-0000330D0000}"/>
    <cellStyle name="Currency 2 4 4 2 2 5 2 2" xfId="3861" xr:uid="{00000000-0005-0000-0000-0000340D0000}"/>
    <cellStyle name="Currency 2 4 4 2 2 5 3" xfId="3862" xr:uid="{00000000-0005-0000-0000-0000350D0000}"/>
    <cellStyle name="Currency 2 4 4 2 2 6" xfId="3863" xr:uid="{00000000-0005-0000-0000-0000360D0000}"/>
    <cellStyle name="Currency 2 4 4 2 2 6 2" xfId="3864" xr:uid="{00000000-0005-0000-0000-0000370D0000}"/>
    <cellStyle name="Currency 2 4 4 2 2 6 2 2" xfId="3865" xr:uid="{00000000-0005-0000-0000-0000380D0000}"/>
    <cellStyle name="Currency 2 4 4 2 2 6 3" xfId="3866" xr:uid="{00000000-0005-0000-0000-0000390D0000}"/>
    <cellStyle name="Currency 2 4 4 2 2 7" xfId="3867" xr:uid="{00000000-0005-0000-0000-00003A0D0000}"/>
    <cellStyle name="Currency 2 4 4 2 2 7 2" xfId="3868" xr:uid="{00000000-0005-0000-0000-00003B0D0000}"/>
    <cellStyle name="Currency 2 4 4 2 2 8" xfId="3869" xr:uid="{00000000-0005-0000-0000-00003C0D0000}"/>
    <cellStyle name="Currency 2 4 4 2 2 8 2" xfId="3870" xr:uid="{00000000-0005-0000-0000-00003D0D0000}"/>
    <cellStyle name="Currency 2 4 4 2 2 9" xfId="3871" xr:uid="{00000000-0005-0000-0000-00003E0D0000}"/>
    <cellStyle name="Currency 2 4 4 2 3" xfId="3872" xr:uid="{00000000-0005-0000-0000-00003F0D0000}"/>
    <cellStyle name="Currency 2 4 4 2 3 2" xfId="3873" xr:uid="{00000000-0005-0000-0000-0000400D0000}"/>
    <cellStyle name="Currency 2 4 4 2 3 3" xfId="3874" xr:uid="{00000000-0005-0000-0000-0000410D0000}"/>
    <cellStyle name="Currency 2 4 4 2 3 3 2" xfId="3875" xr:uid="{00000000-0005-0000-0000-0000420D0000}"/>
    <cellStyle name="Currency 2 4 4 2 3 3 3" xfId="3876" xr:uid="{00000000-0005-0000-0000-0000430D0000}"/>
    <cellStyle name="Currency 2 4 4 2 3 4" xfId="3877" xr:uid="{00000000-0005-0000-0000-0000440D0000}"/>
    <cellStyle name="Currency 2 4 4 2 3 4 2" xfId="3878" xr:uid="{00000000-0005-0000-0000-0000450D0000}"/>
    <cellStyle name="Currency 2 4 4 2 3 4 2 2" xfId="3879" xr:uid="{00000000-0005-0000-0000-0000460D0000}"/>
    <cellStyle name="Currency 2 4 4 2 3 4 3" xfId="3880" xr:uid="{00000000-0005-0000-0000-0000470D0000}"/>
    <cellStyle name="Currency 2 4 4 2 3 5" xfId="3881" xr:uid="{00000000-0005-0000-0000-0000480D0000}"/>
    <cellStyle name="Currency 2 4 4 2 3 5 2" xfId="3882" xr:uid="{00000000-0005-0000-0000-0000490D0000}"/>
    <cellStyle name="Currency 2 4 4 2 3 5 2 2" xfId="3883" xr:uid="{00000000-0005-0000-0000-00004A0D0000}"/>
    <cellStyle name="Currency 2 4 4 2 3 5 3" xfId="3884" xr:uid="{00000000-0005-0000-0000-00004B0D0000}"/>
    <cellStyle name="Currency 2 4 4 2 3 6" xfId="3885" xr:uid="{00000000-0005-0000-0000-00004C0D0000}"/>
    <cellStyle name="Currency 2 4 4 2 3 6 2" xfId="3886" xr:uid="{00000000-0005-0000-0000-00004D0D0000}"/>
    <cellStyle name="Currency 2 4 4 2 3 6 2 2" xfId="3887" xr:uid="{00000000-0005-0000-0000-00004E0D0000}"/>
    <cellStyle name="Currency 2 4 4 2 3 6 3" xfId="3888" xr:uid="{00000000-0005-0000-0000-00004F0D0000}"/>
    <cellStyle name="Currency 2 4 4 2 3 7" xfId="3889" xr:uid="{00000000-0005-0000-0000-0000500D0000}"/>
    <cellStyle name="Currency 2 4 4 2 3 7 2" xfId="3890" xr:uid="{00000000-0005-0000-0000-0000510D0000}"/>
    <cellStyle name="Currency 2 4 4 2 3 8" xfId="3891" xr:uid="{00000000-0005-0000-0000-0000520D0000}"/>
    <cellStyle name="Currency 2 4 4 2 3 8 2" xfId="3892" xr:uid="{00000000-0005-0000-0000-0000530D0000}"/>
    <cellStyle name="Currency 2 4 4 2 3 9" xfId="3893" xr:uid="{00000000-0005-0000-0000-0000540D0000}"/>
    <cellStyle name="Currency 2 4 4 2 4" xfId="3894" xr:uid="{00000000-0005-0000-0000-0000550D0000}"/>
    <cellStyle name="Currency 2 4 4 2 4 2" xfId="3895" xr:uid="{00000000-0005-0000-0000-0000560D0000}"/>
    <cellStyle name="Currency 2 4 4 2 4 3" xfId="3896" xr:uid="{00000000-0005-0000-0000-0000570D0000}"/>
    <cellStyle name="Currency 2 4 4 2 4 3 2" xfId="3897" xr:uid="{00000000-0005-0000-0000-0000580D0000}"/>
    <cellStyle name="Currency 2 4 4 2 4 3 2 2" xfId="3898" xr:uid="{00000000-0005-0000-0000-0000590D0000}"/>
    <cellStyle name="Currency 2 4 4 2 4 3 3" xfId="3899" xr:uid="{00000000-0005-0000-0000-00005A0D0000}"/>
    <cellStyle name="Currency 2 4 4 2 4 4" xfId="3900" xr:uid="{00000000-0005-0000-0000-00005B0D0000}"/>
    <cellStyle name="Currency 2 4 4 2 4 4 2" xfId="3901" xr:uid="{00000000-0005-0000-0000-00005C0D0000}"/>
    <cellStyle name="Currency 2 4 4 2 4 4 2 2" xfId="3902" xr:uid="{00000000-0005-0000-0000-00005D0D0000}"/>
    <cellStyle name="Currency 2 4 4 2 4 4 3" xfId="3903" xr:uid="{00000000-0005-0000-0000-00005E0D0000}"/>
    <cellStyle name="Currency 2 4 4 2 4 5" xfId="3904" xr:uid="{00000000-0005-0000-0000-00005F0D0000}"/>
    <cellStyle name="Currency 2 4 4 2 4 5 2" xfId="3905" xr:uid="{00000000-0005-0000-0000-0000600D0000}"/>
    <cellStyle name="Currency 2 4 4 2 4 5 2 2" xfId="3906" xr:uid="{00000000-0005-0000-0000-0000610D0000}"/>
    <cellStyle name="Currency 2 4 4 2 4 5 3" xfId="3907" xr:uid="{00000000-0005-0000-0000-0000620D0000}"/>
    <cellStyle name="Currency 2 4 4 2 4 6" xfId="3908" xr:uid="{00000000-0005-0000-0000-0000630D0000}"/>
    <cellStyle name="Currency 2 4 4 2 4 6 2" xfId="3909" xr:uid="{00000000-0005-0000-0000-0000640D0000}"/>
    <cellStyle name="Currency 2 4 4 2 4 7" xfId="3910" xr:uid="{00000000-0005-0000-0000-0000650D0000}"/>
    <cellStyle name="Currency 2 4 4 2 4 7 2" xfId="3911" xr:uid="{00000000-0005-0000-0000-0000660D0000}"/>
    <cellStyle name="Currency 2 4 4 2 4 8" xfId="3912" xr:uid="{00000000-0005-0000-0000-0000670D0000}"/>
    <cellStyle name="Currency 2 4 4 2 4 9" xfId="3913" xr:uid="{00000000-0005-0000-0000-0000680D0000}"/>
    <cellStyle name="Currency 2 4 4 2 5" xfId="3914" xr:uid="{00000000-0005-0000-0000-0000690D0000}"/>
    <cellStyle name="Currency 2 4 4 2 5 2" xfId="3915" xr:uid="{00000000-0005-0000-0000-00006A0D0000}"/>
    <cellStyle name="Currency 2 4 4 2 5 3" xfId="3916" xr:uid="{00000000-0005-0000-0000-00006B0D0000}"/>
    <cellStyle name="Currency 2 4 4 2 6" xfId="3917" xr:uid="{00000000-0005-0000-0000-00006C0D0000}"/>
    <cellStyle name="Currency 2 4 4 2 6 2" xfId="3918" xr:uid="{00000000-0005-0000-0000-00006D0D0000}"/>
    <cellStyle name="Currency 2 4 4 2 6 2 2" xfId="3919" xr:uid="{00000000-0005-0000-0000-00006E0D0000}"/>
    <cellStyle name="Currency 2 4 4 2 6 2 2 2" xfId="3920" xr:uid="{00000000-0005-0000-0000-00006F0D0000}"/>
    <cellStyle name="Currency 2 4 4 2 6 2 3" xfId="3921" xr:uid="{00000000-0005-0000-0000-0000700D0000}"/>
    <cellStyle name="Currency 2 4 4 2 6 3" xfId="3922" xr:uid="{00000000-0005-0000-0000-0000710D0000}"/>
    <cellStyle name="Currency 2 4 4 2 6 3 2" xfId="3923" xr:uid="{00000000-0005-0000-0000-0000720D0000}"/>
    <cellStyle name="Currency 2 4 4 2 6 3 2 2" xfId="3924" xr:uid="{00000000-0005-0000-0000-0000730D0000}"/>
    <cellStyle name="Currency 2 4 4 2 6 3 3" xfId="3925" xr:uid="{00000000-0005-0000-0000-0000740D0000}"/>
    <cellStyle name="Currency 2 4 4 2 6 4" xfId="3926" xr:uid="{00000000-0005-0000-0000-0000750D0000}"/>
    <cellStyle name="Currency 2 4 4 2 6 4 2" xfId="3927" xr:uid="{00000000-0005-0000-0000-0000760D0000}"/>
    <cellStyle name="Currency 2 4 4 2 6 4 2 2" xfId="3928" xr:uid="{00000000-0005-0000-0000-0000770D0000}"/>
    <cellStyle name="Currency 2 4 4 2 6 4 3" xfId="3929" xr:uid="{00000000-0005-0000-0000-0000780D0000}"/>
    <cellStyle name="Currency 2 4 4 2 6 5" xfId="3930" xr:uid="{00000000-0005-0000-0000-0000790D0000}"/>
    <cellStyle name="Currency 2 4 4 2 6 5 2" xfId="3931" xr:uid="{00000000-0005-0000-0000-00007A0D0000}"/>
    <cellStyle name="Currency 2 4 4 2 6 6" xfId="3932" xr:uid="{00000000-0005-0000-0000-00007B0D0000}"/>
    <cellStyle name="Currency 2 4 4 2 6 6 2" xfId="3933" xr:uid="{00000000-0005-0000-0000-00007C0D0000}"/>
    <cellStyle name="Currency 2 4 4 2 6 7" xfId="3934" xr:uid="{00000000-0005-0000-0000-00007D0D0000}"/>
    <cellStyle name="Currency 2 4 4 2 7" xfId="3935" xr:uid="{00000000-0005-0000-0000-00007E0D0000}"/>
    <cellStyle name="Currency 2 4 4 2 7 2" xfId="3936" xr:uid="{00000000-0005-0000-0000-00007F0D0000}"/>
    <cellStyle name="Currency 2 4 4 2 7 2 2" xfId="3937" xr:uid="{00000000-0005-0000-0000-0000800D0000}"/>
    <cellStyle name="Currency 2 4 4 2 7 3" xfId="3938" xr:uid="{00000000-0005-0000-0000-0000810D0000}"/>
    <cellStyle name="Currency 2 4 4 2 8" xfId="3939" xr:uid="{00000000-0005-0000-0000-0000820D0000}"/>
    <cellStyle name="Currency 2 4 4 2 8 2" xfId="3940" xr:uid="{00000000-0005-0000-0000-0000830D0000}"/>
    <cellStyle name="Currency 2 4 4 2 8 2 2" xfId="3941" xr:uid="{00000000-0005-0000-0000-0000840D0000}"/>
    <cellStyle name="Currency 2 4 4 2 8 3" xfId="3942" xr:uid="{00000000-0005-0000-0000-0000850D0000}"/>
    <cellStyle name="Currency 2 4 4 3" xfId="189" xr:uid="{00000000-0005-0000-0000-0000860D0000}"/>
    <cellStyle name="Currency 2 4 4 3 10" xfId="3943" xr:uid="{00000000-0005-0000-0000-0000870D0000}"/>
    <cellStyle name="Currency 2 4 4 3 2" xfId="190" xr:uid="{00000000-0005-0000-0000-0000880D0000}"/>
    <cellStyle name="Currency 2 4 4 3 2 2" xfId="3944" xr:uid="{00000000-0005-0000-0000-0000890D0000}"/>
    <cellStyle name="Currency 2 4 4 3 2 3" xfId="3945" xr:uid="{00000000-0005-0000-0000-00008A0D0000}"/>
    <cellStyle name="Currency 2 4 4 3 2 3 2" xfId="3946" xr:uid="{00000000-0005-0000-0000-00008B0D0000}"/>
    <cellStyle name="Currency 2 4 4 3 2 3 3" xfId="3947" xr:uid="{00000000-0005-0000-0000-00008C0D0000}"/>
    <cellStyle name="Currency 2 4 4 3 2 4" xfId="3948" xr:uid="{00000000-0005-0000-0000-00008D0D0000}"/>
    <cellStyle name="Currency 2 4 4 3 2 4 2" xfId="3949" xr:uid="{00000000-0005-0000-0000-00008E0D0000}"/>
    <cellStyle name="Currency 2 4 4 3 2 4 2 2" xfId="3950" xr:uid="{00000000-0005-0000-0000-00008F0D0000}"/>
    <cellStyle name="Currency 2 4 4 3 2 4 3" xfId="3951" xr:uid="{00000000-0005-0000-0000-0000900D0000}"/>
    <cellStyle name="Currency 2 4 4 3 2 5" xfId="3952" xr:uid="{00000000-0005-0000-0000-0000910D0000}"/>
    <cellStyle name="Currency 2 4 4 3 2 5 2" xfId="3953" xr:uid="{00000000-0005-0000-0000-0000920D0000}"/>
    <cellStyle name="Currency 2 4 4 3 2 5 2 2" xfId="3954" xr:uid="{00000000-0005-0000-0000-0000930D0000}"/>
    <cellStyle name="Currency 2 4 4 3 2 5 3" xfId="3955" xr:uid="{00000000-0005-0000-0000-0000940D0000}"/>
    <cellStyle name="Currency 2 4 4 3 2 6" xfId="3956" xr:uid="{00000000-0005-0000-0000-0000950D0000}"/>
    <cellStyle name="Currency 2 4 4 3 2 6 2" xfId="3957" xr:uid="{00000000-0005-0000-0000-0000960D0000}"/>
    <cellStyle name="Currency 2 4 4 3 2 6 2 2" xfId="3958" xr:uid="{00000000-0005-0000-0000-0000970D0000}"/>
    <cellStyle name="Currency 2 4 4 3 2 6 3" xfId="3959" xr:uid="{00000000-0005-0000-0000-0000980D0000}"/>
    <cellStyle name="Currency 2 4 4 3 2 7" xfId="3960" xr:uid="{00000000-0005-0000-0000-0000990D0000}"/>
    <cellStyle name="Currency 2 4 4 3 2 7 2" xfId="3961" xr:uid="{00000000-0005-0000-0000-00009A0D0000}"/>
    <cellStyle name="Currency 2 4 4 3 2 8" xfId="3962" xr:uid="{00000000-0005-0000-0000-00009B0D0000}"/>
    <cellStyle name="Currency 2 4 4 3 2 8 2" xfId="3963" xr:uid="{00000000-0005-0000-0000-00009C0D0000}"/>
    <cellStyle name="Currency 2 4 4 3 2 9" xfId="3964" xr:uid="{00000000-0005-0000-0000-00009D0D0000}"/>
    <cellStyle name="Currency 2 4 4 3 3" xfId="191" xr:uid="{00000000-0005-0000-0000-00009E0D0000}"/>
    <cellStyle name="Currency 2 4 4 3 4" xfId="3965" xr:uid="{00000000-0005-0000-0000-00009F0D0000}"/>
    <cellStyle name="Currency 2 4 4 3 4 2" xfId="3966" xr:uid="{00000000-0005-0000-0000-0000A00D0000}"/>
    <cellStyle name="Currency 2 4 4 3 4 3" xfId="3967" xr:uid="{00000000-0005-0000-0000-0000A10D0000}"/>
    <cellStyle name="Currency 2 4 4 3 5" xfId="3968" xr:uid="{00000000-0005-0000-0000-0000A20D0000}"/>
    <cellStyle name="Currency 2 4 4 3 5 2" xfId="3969" xr:uid="{00000000-0005-0000-0000-0000A30D0000}"/>
    <cellStyle name="Currency 2 4 4 3 5 2 2" xfId="3970" xr:uid="{00000000-0005-0000-0000-0000A40D0000}"/>
    <cellStyle name="Currency 2 4 4 3 5 3" xfId="3971" xr:uid="{00000000-0005-0000-0000-0000A50D0000}"/>
    <cellStyle name="Currency 2 4 4 3 6" xfId="3972" xr:uid="{00000000-0005-0000-0000-0000A60D0000}"/>
    <cellStyle name="Currency 2 4 4 3 6 2" xfId="3973" xr:uid="{00000000-0005-0000-0000-0000A70D0000}"/>
    <cellStyle name="Currency 2 4 4 3 6 2 2" xfId="3974" xr:uid="{00000000-0005-0000-0000-0000A80D0000}"/>
    <cellStyle name="Currency 2 4 4 3 6 3" xfId="3975" xr:uid="{00000000-0005-0000-0000-0000A90D0000}"/>
    <cellStyle name="Currency 2 4 4 3 7" xfId="3976" xr:uid="{00000000-0005-0000-0000-0000AA0D0000}"/>
    <cellStyle name="Currency 2 4 4 3 7 2" xfId="3977" xr:uid="{00000000-0005-0000-0000-0000AB0D0000}"/>
    <cellStyle name="Currency 2 4 4 3 7 2 2" xfId="3978" xr:uid="{00000000-0005-0000-0000-0000AC0D0000}"/>
    <cellStyle name="Currency 2 4 4 3 7 3" xfId="3979" xr:uid="{00000000-0005-0000-0000-0000AD0D0000}"/>
    <cellStyle name="Currency 2 4 4 3 8" xfId="3980" xr:uid="{00000000-0005-0000-0000-0000AE0D0000}"/>
    <cellStyle name="Currency 2 4 4 3 8 2" xfId="3981" xr:uid="{00000000-0005-0000-0000-0000AF0D0000}"/>
    <cellStyle name="Currency 2 4 4 3 9" xfId="3982" xr:uid="{00000000-0005-0000-0000-0000B00D0000}"/>
    <cellStyle name="Currency 2 4 4 3 9 2" xfId="3983" xr:uid="{00000000-0005-0000-0000-0000B10D0000}"/>
    <cellStyle name="Currency 2 4 4 4" xfId="192" xr:uid="{00000000-0005-0000-0000-0000B20D0000}"/>
    <cellStyle name="Currency 2 4 4 4 2" xfId="193" xr:uid="{00000000-0005-0000-0000-0000B30D0000}"/>
    <cellStyle name="Currency 2 4 4 4 2 10" xfId="3984" xr:uid="{00000000-0005-0000-0000-0000B40D0000}"/>
    <cellStyle name="Currency 2 4 4 4 2 2" xfId="3985" xr:uid="{00000000-0005-0000-0000-0000B50D0000}"/>
    <cellStyle name="Currency 2 4 4 4 2 3" xfId="3986" xr:uid="{00000000-0005-0000-0000-0000B60D0000}"/>
    <cellStyle name="Currency 2 4 4 4 2 4" xfId="3987" xr:uid="{00000000-0005-0000-0000-0000B70D0000}"/>
    <cellStyle name="Currency 2 4 4 4 2 4 2" xfId="3988" xr:uid="{00000000-0005-0000-0000-0000B80D0000}"/>
    <cellStyle name="Currency 2 4 4 4 2 4 2 2" xfId="3989" xr:uid="{00000000-0005-0000-0000-0000B90D0000}"/>
    <cellStyle name="Currency 2 4 4 4 2 4 3" xfId="3990" xr:uid="{00000000-0005-0000-0000-0000BA0D0000}"/>
    <cellStyle name="Currency 2 4 4 4 2 5" xfId="3991" xr:uid="{00000000-0005-0000-0000-0000BB0D0000}"/>
    <cellStyle name="Currency 2 4 4 4 2 5 2" xfId="3992" xr:uid="{00000000-0005-0000-0000-0000BC0D0000}"/>
    <cellStyle name="Currency 2 4 4 4 2 5 2 2" xfId="3993" xr:uid="{00000000-0005-0000-0000-0000BD0D0000}"/>
    <cellStyle name="Currency 2 4 4 4 2 5 3" xfId="3994" xr:uid="{00000000-0005-0000-0000-0000BE0D0000}"/>
    <cellStyle name="Currency 2 4 4 4 2 6" xfId="3995" xr:uid="{00000000-0005-0000-0000-0000BF0D0000}"/>
    <cellStyle name="Currency 2 4 4 4 2 6 2" xfId="3996" xr:uid="{00000000-0005-0000-0000-0000C00D0000}"/>
    <cellStyle name="Currency 2 4 4 4 2 6 2 2" xfId="3997" xr:uid="{00000000-0005-0000-0000-0000C10D0000}"/>
    <cellStyle name="Currency 2 4 4 4 2 6 3" xfId="3998" xr:uid="{00000000-0005-0000-0000-0000C20D0000}"/>
    <cellStyle name="Currency 2 4 4 4 2 7" xfId="3999" xr:uid="{00000000-0005-0000-0000-0000C30D0000}"/>
    <cellStyle name="Currency 2 4 4 4 2 7 2" xfId="4000" xr:uid="{00000000-0005-0000-0000-0000C40D0000}"/>
    <cellStyle name="Currency 2 4 4 4 2 8" xfId="4001" xr:uid="{00000000-0005-0000-0000-0000C50D0000}"/>
    <cellStyle name="Currency 2 4 4 4 2 8 2" xfId="4002" xr:uid="{00000000-0005-0000-0000-0000C60D0000}"/>
    <cellStyle name="Currency 2 4 4 4 2 9" xfId="4003" xr:uid="{00000000-0005-0000-0000-0000C70D0000}"/>
    <cellStyle name="Currency 2 4 4 4 3" xfId="194" xr:uid="{00000000-0005-0000-0000-0000C80D0000}"/>
    <cellStyle name="Currency 2 4 4 4 4" xfId="4004" xr:uid="{00000000-0005-0000-0000-0000C90D0000}"/>
    <cellStyle name="Currency 2 4 4 4 4 2" xfId="4005" xr:uid="{00000000-0005-0000-0000-0000CA0D0000}"/>
    <cellStyle name="Currency 2 4 4 4 4 2 2" xfId="4006" xr:uid="{00000000-0005-0000-0000-0000CB0D0000}"/>
    <cellStyle name="Currency 2 4 4 4 4 3" xfId="4007" xr:uid="{00000000-0005-0000-0000-0000CC0D0000}"/>
    <cellStyle name="Currency 2 4 4 4 5" xfId="4008" xr:uid="{00000000-0005-0000-0000-0000CD0D0000}"/>
    <cellStyle name="Currency 2 4 4 4 5 2" xfId="4009" xr:uid="{00000000-0005-0000-0000-0000CE0D0000}"/>
    <cellStyle name="Currency 2 4 4 4 5 2 2" xfId="4010" xr:uid="{00000000-0005-0000-0000-0000CF0D0000}"/>
    <cellStyle name="Currency 2 4 4 4 5 3" xfId="4011" xr:uid="{00000000-0005-0000-0000-0000D00D0000}"/>
    <cellStyle name="Currency 2 4 4 5" xfId="4012" xr:uid="{00000000-0005-0000-0000-0000D10D0000}"/>
    <cellStyle name="Currency 2 4 4 5 2" xfId="4013" xr:uid="{00000000-0005-0000-0000-0000D20D0000}"/>
    <cellStyle name="Currency 2 4 4 5 3" xfId="4014" xr:uid="{00000000-0005-0000-0000-0000D30D0000}"/>
    <cellStyle name="Currency 2 4 4 5 3 2" xfId="4015" xr:uid="{00000000-0005-0000-0000-0000D40D0000}"/>
    <cellStyle name="Currency 2 4 4 5 3 3" xfId="4016" xr:uid="{00000000-0005-0000-0000-0000D50D0000}"/>
    <cellStyle name="Currency 2 4 4 5 4" xfId="4017" xr:uid="{00000000-0005-0000-0000-0000D60D0000}"/>
    <cellStyle name="Currency 2 4 4 5 4 2" xfId="4018" xr:uid="{00000000-0005-0000-0000-0000D70D0000}"/>
    <cellStyle name="Currency 2 4 4 5 4 2 2" xfId="4019" xr:uid="{00000000-0005-0000-0000-0000D80D0000}"/>
    <cellStyle name="Currency 2 4 4 5 4 3" xfId="4020" xr:uid="{00000000-0005-0000-0000-0000D90D0000}"/>
    <cellStyle name="Currency 2 4 4 5 5" xfId="4021" xr:uid="{00000000-0005-0000-0000-0000DA0D0000}"/>
    <cellStyle name="Currency 2 4 4 5 5 2" xfId="4022" xr:uid="{00000000-0005-0000-0000-0000DB0D0000}"/>
    <cellStyle name="Currency 2 4 4 5 5 2 2" xfId="4023" xr:uid="{00000000-0005-0000-0000-0000DC0D0000}"/>
    <cellStyle name="Currency 2 4 4 5 5 3" xfId="4024" xr:uid="{00000000-0005-0000-0000-0000DD0D0000}"/>
    <cellStyle name="Currency 2 4 4 5 6" xfId="4025" xr:uid="{00000000-0005-0000-0000-0000DE0D0000}"/>
    <cellStyle name="Currency 2 4 4 5 6 2" xfId="4026" xr:uid="{00000000-0005-0000-0000-0000DF0D0000}"/>
    <cellStyle name="Currency 2 4 4 5 6 2 2" xfId="4027" xr:uid="{00000000-0005-0000-0000-0000E00D0000}"/>
    <cellStyle name="Currency 2 4 4 5 6 3" xfId="4028" xr:uid="{00000000-0005-0000-0000-0000E10D0000}"/>
    <cellStyle name="Currency 2 4 4 5 7" xfId="4029" xr:uid="{00000000-0005-0000-0000-0000E20D0000}"/>
    <cellStyle name="Currency 2 4 4 5 7 2" xfId="4030" xr:uid="{00000000-0005-0000-0000-0000E30D0000}"/>
    <cellStyle name="Currency 2 4 4 5 8" xfId="4031" xr:uid="{00000000-0005-0000-0000-0000E40D0000}"/>
    <cellStyle name="Currency 2 4 4 5 8 2" xfId="4032" xr:uid="{00000000-0005-0000-0000-0000E50D0000}"/>
    <cellStyle name="Currency 2 4 4 5 9" xfId="4033" xr:uid="{00000000-0005-0000-0000-0000E60D0000}"/>
    <cellStyle name="Currency 2 4 4 6" xfId="4034" xr:uid="{00000000-0005-0000-0000-0000E70D0000}"/>
    <cellStyle name="Currency 2 4 4 6 2" xfId="4035" xr:uid="{00000000-0005-0000-0000-0000E80D0000}"/>
    <cellStyle name="Currency 2 4 4 6 3" xfId="4036" xr:uid="{00000000-0005-0000-0000-0000E90D0000}"/>
    <cellStyle name="Currency 2 4 4 7" xfId="4037" xr:uid="{00000000-0005-0000-0000-0000EA0D0000}"/>
    <cellStyle name="Currency 2 4 4 8" xfId="4038" xr:uid="{00000000-0005-0000-0000-0000EB0D0000}"/>
    <cellStyle name="Currency 2 4 4 8 2" xfId="4039" xr:uid="{00000000-0005-0000-0000-0000EC0D0000}"/>
    <cellStyle name="Currency 2 4 4 8 2 2" xfId="4040" xr:uid="{00000000-0005-0000-0000-0000ED0D0000}"/>
    <cellStyle name="Currency 2 4 4 8 3" xfId="4041" xr:uid="{00000000-0005-0000-0000-0000EE0D0000}"/>
    <cellStyle name="Currency 2 4 4 8 4" xfId="4042" xr:uid="{00000000-0005-0000-0000-0000EF0D0000}"/>
    <cellStyle name="Currency 2 4 4 9" xfId="4043" xr:uid="{00000000-0005-0000-0000-0000F00D0000}"/>
    <cellStyle name="Currency 2 4 4 9 2" xfId="4044" xr:uid="{00000000-0005-0000-0000-0000F10D0000}"/>
    <cellStyle name="Currency 2 4 4 9 2 2" xfId="4045" xr:uid="{00000000-0005-0000-0000-0000F20D0000}"/>
    <cellStyle name="Currency 2 4 4 9 3" xfId="4046" xr:uid="{00000000-0005-0000-0000-0000F30D0000}"/>
    <cellStyle name="Currency 2 4 5" xfId="195" xr:uid="{00000000-0005-0000-0000-0000F40D0000}"/>
    <cellStyle name="Currency 2 4 5 10" xfId="4047" xr:uid="{00000000-0005-0000-0000-0000F50D0000}"/>
    <cellStyle name="Currency 2 4 5 10 2" xfId="4048" xr:uid="{00000000-0005-0000-0000-0000F60D0000}"/>
    <cellStyle name="Currency 2 4 5 10 2 2" xfId="4049" xr:uid="{00000000-0005-0000-0000-0000F70D0000}"/>
    <cellStyle name="Currency 2 4 5 10 3" xfId="4050" xr:uid="{00000000-0005-0000-0000-0000F80D0000}"/>
    <cellStyle name="Currency 2 4 5 11" xfId="4051" xr:uid="{00000000-0005-0000-0000-0000F90D0000}"/>
    <cellStyle name="Currency 2 4 5 11 2" xfId="4052" xr:uid="{00000000-0005-0000-0000-0000FA0D0000}"/>
    <cellStyle name="Currency 2 4 5 12" xfId="4053" xr:uid="{00000000-0005-0000-0000-0000FB0D0000}"/>
    <cellStyle name="Currency 2 4 5 12 2" xfId="4054" xr:uid="{00000000-0005-0000-0000-0000FC0D0000}"/>
    <cellStyle name="Currency 2 4 5 13" xfId="4055" xr:uid="{00000000-0005-0000-0000-0000FD0D0000}"/>
    <cellStyle name="Currency 2 4 5 14" xfId="4056" xr:uid="{00000000-0005-0000-0000-0000FE0D0000}"/>
    <cellStyle name="Currency 2 4 5 15" xfId="4057" xr:uid="{00000000-0005-0000-0000-0000FF0D0000}"/>
    <cellStyle name="Currency 2 4 5 2" xfId="196" xr:uid="{00000000-0005-0000-0000-0000000E0000}"/>
    <cellStyle name="Currency 2 4 5 2 2" xfId="4058" xr:uid="{00000000-0005-0000-0000-0000010E0000}"/>
    <cellStyle name="Currency 2 4 5 2 2 2" xfId="4059" xr:uid="{00000000-0005-0000-0000-0000020E0000}"/>
    <cellStyle name="Currency 2 4 5 2 2 3" xfId="4060" xr:uid="{00000000-0005-0000-0000-0000030E0000}"/>
    <cellStyle name="Currency 2 4 5 2 2 3 2" xfId="4061" xr:uid="{00000000-0005-0000-0000-0000040E0000}"/>
    <cellStyle name="Currency 2 4 5 2 2 3 3" xfId="4062" xr:uid="{00000000-0005-0000-0000-0000050E0000}"/>
    <cellStyle name="Currency 2 4 5 2 2 4" xfId="4063" xr:uid="{00000000-0005-0000-0000-0000060E0000}"/>
    <cellStyle name="Currency 2 4 5 2 2 4 2" xfId="4064" xr:uid="{00000000-0005-0000-0000-0000070E0000}"/>
    <cellStyle name="Currency 2 4 5 2 2 4 2 2" xfId="4065" xr:uid="{00000000-0005-0000-0000-0000080E0000}"/>
    <cellStyle name="Currency 2 4 5 2 2 4 3" xfId="4066" xr:uid="{00000000-0005-0000-0000-0000090E0000}"/>
    <cellStyle name="Currency 2 4 5 2 2 5" xfId="4067" xr:uid="{00000000-0005-0000-0000-00000A0E0000}"/>
    <cellStyle name="Currency 2 4 5 2 2 5 2" xfId="4068" xr:uid="{00000000-0005-0000-0000-00000B0E0000}"/>
    <cellStyle name="Currency 2 4 5 2 2 5 2 2" xfId="4069" xr:uid="{00000000-0005-0000-0000-00000C0E0000}"/>
    <cellStyle name="Currency 2 4 5 2 2 5 3" xfId="4070" xr:uid="{00000000-0005-0000-0000-00000D0E0000}"/>
    <cellStyle name="Currency 2 4 5 2 2 6" xfId="4071" xr:uid="{00000000-0005-0000-0000-00000E0E0000}"/>
    <cellStyle name="Currency 2 4 5 2 2 6 2" xfId="4072" xr:uid="{00000000-0005-0000-0000-00000F0E0000}"/>
    <cellStyle name="Currency 2 4 5 2 2 6 2 2" xfId="4073" xr:uid="{00000000-0005-0000-0000-0000100E0000}"/>
    <cellStyle name="Currency 2 4 5 2 2 6 3" xfId="4074" xr:uid="{00000000-0005-0000-0000-0000110E0000}"/>
    <cellStyle name="Currency 2 4 5 2 2 7" xfId="4075" xr:uid="{00000000-0005-0000-0000-0000120E0000}"/>
    <cellStyle name="Currency 2 4 5 2 2 7 2" xfId="4076" xr:uid="{00000000-0005-0000-0000-0000130E0000}"/>
    <cellStyle name="Currency 2 4 5 2 2 8" xfId="4077" xr:uid="{00000000-0005-0000-0000-0000140E0000}"/>
    <cellStyle name="Currency 2 4 5 2 2 8 2" xfId="4078" xr:uid="{00000000-0005-0000-0000-0000150E0000}"/>
    <cellStyle name="Currency 2 4 5 2 2 9" xfId="4079" xr:uid="{00000000-0005-0000-0000-0000160E0000}"/>
    <cellStyle name="Currency 2 4 5 2 3" xfId="4080" xr:uid="{00000000-0005-0000-0000-0000170E0000}"/>
    <cellStyle name="Currency 2 4 5 2 3 2" xfId="4081" xr:uid="{00000000-0005-0000-0000-0000180E0000}"/>
    <cellStyle name="Currency 2 4 5 2 3 3" xfId="4082" xr:uid="{00000000-0005-0000-0000-0000190E0000}"/>
    <cellStyle name="Currency 2 4 5 2 3 3 2" xfId="4083" xr:uid="{00000000-0005-0000-0000-00001A0E0000}"/>
    <cellStyle name="Currency 2 4 5 2 3 3 3" xfId="4084" xr:uid="{00000000-0005-0000-0000-00001B0E0000}"/>
    <cellStyle name="Currency 2 4 5 2 3 4" xfId="4085" xr:uid="{00000000-0005-0000-0000-00001C0E0000}"/>
    <cellStyle name="Currency 2 4 5 2 3 4 2" xfId="4086" xr:uid="{00000000-0005-0000-0000-00001D0E0000}"/>
    <cellStyle name="Currency 2 4 5 2 3 4 2 2" xfId="4087" xr:uid="{00000000-0005-0000-0000-00001E0E0000}"/>
    <cellStyle name="Currency 2 4 5 2 3 4 3" xfId="4088" xr:uid="{00000000-0005-0000-0000-00001F0E0000}"/>
    <cellStyle name="Currency 2 4 5 2 3 5" xfId="4089" xr:uid="{00000000-0005-0000-0000-0000200E0000}"/>
    <cellStyle name="Currency 2 4 5 2 3 5 2" xfId="4090" xr:uid="{00000000-0005-0000-0000-0000210E0000}"/>
    <cellStyle name="Currency 2 4 5 2 3 5 2 2" xfId="4091" xr:uid="{00000000-0005-0000-0000-0000220E0000}"/>
    <cellStyle name="Currency 2 4 5 2 3 5 3" xfId="4092" xr:uid="{00000000-0005-0000-0000-0000230E0000}"/>
    <cellStyle name="Currency 2 4 5 2 3 6" xfId="4093" xr:uid="{00000000-0005-0000-0000-0000240E0000}"/>
    <cellStyle name="Currency 2 4 5 2 3 6 2" xfId="4094" xr:uid="{00000000-0005-0000-0000-0000250E0000}"/>
    <cellStyle name="Currency 2 4 5 2 3 6 2 2" xfId="4095" xr:uid="{00000000-0005-0000-0000-0000260E0000}"/>
    <cellStyle name="Currency 2 4 5 2 3 6 3" xfId="4096" xr:uid="{00000000-0005-0000-0000-0000270E0000}"/>
    <cellStyle name="Currency 2 4 5 2 3 7" xfId="4097" xr:uid="{00000000-0005-0000-0000-0000280E0000}"/>
    <cellStyle name="Currency 2 4 5 2 3 7 2" xfId="4098" xr:uid="{00000000-0005-0000-0000-0000290E0000}"/>
    <cellStyle name="Currency 2 4 5 2 3 8" xfId="4099" xr:uid="{00000000-0005-0000-0000-00002A0E0000}"/>
    <cellStyle name="Currency 2 4 5 2 3 8 2" xfId="4100" xr:uid="{00000000-0005-0000-0000-00002B0E0000}"/>
    <cellStyle name="Currency 2 4 5 2 3 9" xfId="4101" xr:uid="{00000000-0005-0000-0000-00002C0E0000}"/>
    <cellStyle name="Currency 2 4 5 2 4" xfId="4102" xr:uid="{00000000-0005-0000-0000-00002D0E0000}"/>
    <cellStyle name="Currency 2 4 5 2 4 2" xfId="4103" xr:uid="{00000000-0005-0000-0000-00002E0E0000}"/>
    <cellStyle name="Currency 2 4 5 2 4 3" xfId="4104" xr:uid="{00000000-0005-0000-0000-00002F0E0000}"/>
    <cellStyle name="Currency 2 4 5 2 4 3 2" xfId="4105" xr:uid="{00000000-0005-0000-0000-0000300E0000}"/>
    <cellStyle name="Currency 2 4 5 2 4 3 2 2" xfId="4106" xr:uid="{00000000-0005-0000-0000-0000310E0000}"/>
    <cellStyle name="Currency 2 4 5 2 4 3 3" xfId="4107" xr:uid="{00000000-0005-0000-0000-0000320E0000}"/>
    <cellStyle name="Currency 2 4 5 2 4 4" xfId="4108" xr:uid="{00000000-0005-0000-0000-0000330E0000}"/>
    <cellStyle name="Currency 2 4 5 2 4 4 2" xfId="4109" xr:uid="{00000000-0005-0000-0000-0000340E0000}"/>
    <cellStyle name="Currency 2 4 5 2 4 4 2 2" xfId="4110" xr:uid="{00000000-0005-0000-0000-0000350E0000}"/>
    <cellStyle name="Currency 2 4 5 2 4 4 3" xfId="4111" xr:uid="{00000000-0005-0000-0000-0000360E0000}"/>
    <cellStyle name="Currency 2 4 5 2 4 5" xfId="4112" xr:uid="{00000000-0005-0000-0000-0000370E0000}"/>
    <cellStyle name="Currency 2 4 5 2 4 5 2" xfId="4113" xr:uid="{00000000-0005-0000-0000-0000380E0000}"/>
    <cellStyle name="Currency 2 4 5 2 4 5 2 2" xfId="4114" xr:uid="{00000000-0005-0000-0000-0000390E0000}"/>
    <cellStyle name="Currency 2 4 5 2 4 5 3" xfId="4115" xr:uid="{00000000-0005-0000-0000-00003A0E0000}"/>
    <cellStyle name="Currency 2 4 5 2 4 6" xfId="4116" xr:uid="{00000000-0005-0000-0000-00003B0E0000}"/>
    <cellStyle name="Currency 2 4 5 2 4 6 2" xfId="4117" xr:uid="{00000000-0005-0000-0000-00003C0E0000}"/>
    <cellStyle name="Currency 2 4 5 2 4 7" xfId="4118" xr:uid="{00000000-0005-0000-0000-00003D0E0000}"/>
    <cellStyle name="Currency 2 4 5 2 4 7 2" xfId="4119" xr:uid="{00000000-0005-0000-0000-00003E0E0000}"/>
    <cellStyle name="Currency 2 4 5 2 4 8" xfId="4120" xr:uid="{00000000-0005-0000-0000-00003F0E0000}"/>
    <cellStyle name="Currency 2 4 5 2 4 9" xfId="4121" xr:uid="{00000000-0005-0000-0000-0000400E0000}"/>
    <cellStyle name="Currency 2 4 5 2 5" xfId="4122" xr:uid="{00000000-0005-0000-0000-0000410E0000}"/>
    <cellStyle name="Currency 2 4 5 2 5 2" xfId="4123" xr:uid="{00000000-0005-0000-0000-0000420E0000}"/>
    <cellStyle name="Currency 2 4 5 2 5 3" xfId="4124" xr:uid="{00000000-0005-0000-0000-0000430E0000}"/>
    <cellStyle name="Currency 2 4 5 2 6" xfId="4125" xr:uid="{00000000-0005-0000-0000-0000440E0000}"/>
    <cellStyle name="Currency 2 4 5 2 6 2" xfId="4126" xr:uid="{00000000-0005-0000-0000-0000450E0000}"/>
    <cellStyle name="Currency 2 4 5 2 6 2 2" xfId="4127" xr:uid="{00000000-0005-0000-0000-0000460E0000}"/>
    <cellStyle name="Currency 2 4 5 2 6 2 2 2" xfId="4128" xr:uid="{00000000-0005-0000-0000-0000470E0000}"/>
    <cellStyle name="Currency 2 4 5 2 6 2 3" xfId="4129" xr:uid="{00000000-0005-0000-0000-0000480E0000}"/>
    <cellStyle name="Currency 2 4 5 2 6 3" xfId="4130" xr:uid="{00000000-0005-0000-0000-0000490E0000}"/>
    <cellStyle name="Currency 2 4 5 2 6 3 2" xfId="4131" xr:uid="{00000000-0005-0000-0000-00004A0E0000}"/>
    <cellStyle name="Currency 2 4 5 2 6 3 2 2" xfId="4132" xr:uid="{00000000-0005-0000-0000-00004B0E0000}"/>
    <cellStyle name="Currency 2 4 5 2 6 3 3" xfId="4133" xr:uid="{00000000-0005-0000-0000-00004C0E0000}"/>
    <cellStyle name="Currency 2 4 5 2 6 4" xfId="4134" xr:uid="{00000000-0005-0000-0000-00004D0E0000}"/>
    <cellStyle name="Currency 2 4 5 2 6 4 2" xfId="4135" xr:uid="{00000000-0005-0000-0000-00004E0E0000}"/>
    <cellStyle name="Currency 2 4 5 2 6 4 2 2" xfId="4136" xr:uid="{00000000-0005-0000-0000-00004F0E0000}"/>
    <cellStyle name="Currency 2 4 5 2 6 4 3" xfId="4137" xr:uid="{00000000-0005-0000-0000-0000500E0000}"/>
    <cellStyle name="Currency 2 4 5 2 6 5" xfId="4138" xr:uid="{00000000-0005-0000-0000-0000510E0000}"/>
    <cellStyle name="Currency 2 4 5 2 6 5 2" xfId="4139" xr:uid="{00000000-0005-0000-0000-0000520E0000}"/>
    <cellStyle name="Currency 2 4 5 2 6 6" xfId="4140" xr:uid="{00000000-0005-0000-0000-0000530E0000}"/>
    <cellStyle name="Currency 2 4 5 2 6 6 2" xfId="4141" xr:uid="{00000000-0005-0000-0000-0000540E0000}"/>
    <cellStyle name="Currency 2 4 5 2 6 7" xfId="4142" xr:uid="{00000000-0005-0000-0000-0000550E0000}"/>
    <cellStyle name="Currency 2 4 5 2 7" xfId="4143" xr:uid="{00000000-0005-0000-0000-0000560E0000}"/>
    <cellStyle name="Currency 2 4 5 2 7 2" xfId="4144" xr:uid="{00000000-0005-0000-0000-0000570E0000}"/>
    <cellStyle name="Currency 2 4 5 2 7 2 2" xfId="4145" xr:uid="{00000000-0005-0000-0000-0000580E0000}"/>
    <cellStyle name="Currency 2 4 5 2 7 3" xfId="4146" xr:uid="{00000000-0005-0000-0000-0000590E0000}"/>
    <cellStyle name="Currency 2 4 5 2 8" xfId="4147" xr:uid="{00000000-0005-0000-0000-00005A0E0000}"/>
    <cellStyle name="Currency 2 4 5 2 8 2" xfId="4148" xr:uid="{00000000-0005-0000-0000-00005B0E0000}"/>
    <cellStyle name="Currency 2 4 5 2 8 2 2" xfId="4149" xr:uid="{00000000-0005-0000-0000-00005C0E0000}"/>
    <cellStyle name="Currency 2 4 5 2 8 3" xfId="4150" xr:uid="{00000000-0005-0000-0000-00005D0E0000}"/>
    <cellStyle name="Currency 2 4 5 3" xfId="197" xr:uid="{00000000-0005-0000-0000-00005E0E0000}"/>
    <cellStyle name="Currency 2 4 5 3 10" xfId="4151" xr:uid="{00000000-0005-0000-0000-00005F0E0000}"/>
    <cellStyle name="Currency 2 4 5 3 2" xfId="198" xr:uid="{00000000-0005-0000-0000-0000600E0000}"/>
    <cellStyle name="Currency 2 4 5 3 2 2" xfId="4152" xr:uid="{00000000-0005-0000-0000-0000610E0000}"/>
    <cellStyle name="Currency 2 4 5 3 2 3" xfId="4153" xr:uid="{00000000-0005-0000-0000-0000620E0000}"/>
    <cellStyle name="Currency 2 4 5 3 2 3 2" xfId="4154" xr:uid="{00000000-0005-0000-0000-0000630E0000}"/>
    <cellStyle name="Currency 2 4 5 3 2 3 3" xfId="4155" xr:uid="{00000000-0005-0000-0000-0000640E0000}"/>
    <cellStyle name="Currency 2 4 5 3 2 4" xfId="4156" xr:uid="{00000000-0005-0000-0000-0000650E0000}"/>
    <cellStyle name="Currency 2 4 5 3 2 4 2" xfId="4157" xr:uid="{00000000-0005-0000-0000-0000660E0000}"/>
    <cellStyle name="Currency 2 4 5 3 2 4 2 2" xfId="4158" xr:uid="{00000000-0005-0000-0000-0000670E0000}"/>
    <cellStyle name="Currency 2 4 5 3 2 4 3" xfId="4159" xr:uid="{00000000-0005-0000-0000-0000680E0000}"/>
    <cellStyle name="Currency 2 4 5 3 2 5" xfId="4160" xr:uid="{00000000-0005-0000-0000-0000690E0000}"/>
    <cellStyle name="Currency 2 4 5 3 2 5 2" xfId="4161" xr:uid="{00000000-0005-0000-0000-00006A0E0000}"/>
    <cellStyle name="Currency 2 4 5 3 2 5 2 2" xfId="4162" xr:uid="{00000000-0005-0000-0000-00006B0E0000}"/>
    <cellStyle name="Currency 2 4 5 3 2 5 3" xfId="4163" xr:uid="{00000000-0005-0000-0000-00006C0E0000}"/>
    <cellStyle name="Currency 2 4 5 3 2 6" xfId="4164" xr:uid="{00000000-0005-0000-0000-00006D0E0000}"/>
    <cellStyle name="Currency 2 4 5 3 2 6 2" xfId="4165" xr:uid="{00000000-0005-0000-0000-00006E0E0000}"/>
    <cellStyle name="Currency 2 4 5 3 2 6 2 2" xfId="4166" xr:uid="{00000000-0005-0000-0000-00006F0E0000}"/>
    <cellStyle name="Currency 2 4 5 3 2 6 3" xfId="4167" xr:uid="{00000000-0005-0000-0000-0000700E0000}"/>
    <cellStyle name="Currency 2 4 5 3 2 7" xfId="4168" xr:uid="{00000000-0005-0000-0000-0000710E0000}"/>
    <cellStyle name="Currency 2 4 5 3 2 7 2" xfId="4169" xr:uid="{00000000-0005-0000-0000-0000720E0000}"/>
    <cellStyle name="Currency 2 4 5 3 2 8" xfId="4170" xr:uid="{00000000-0005-0000-0000-0000730E0000}"/>
    <cellStyle name="Currency 2 4 5 3 2 8 2" xfId="4171" xr:uid="{00000000-0005-0000-0000-0000740E0000}"/>
    <cellStyle name="Currency 2 4 5 3 2 9" xfId="4172" xr:uid="{00000000-0005-0000-0000-0000750E0000}"/>
    <cellStyle name="Currency 2 4 5 3 3" xfId="199" xr:uid="{00000000-0005-0000-0000-0000760E0000}"/>
    <cellStyle name="Currency 2 4 5 3 4" xfId="4173" xr:uid="{00000000-0005-0000-0000-0000770E0000}"/>
    <cellStyle name="Currency 2 4 5 3 4 2" xfId="4174" xr:uid="{00000000-0005-0000-0000-0000780E0000}"/>
    <cellStyle name="Currency 2 4 5 3 4 3" xfId="4175" xr:uid="{00000000-0005-0000-0000-0000790E0000}"/>
    <cellStyle name="Currency 2 4 5 3 5" xfId="4176" xr:uid="{00000000-0005-0000-0000-00007A0E0000}"/>
    <cellStyle name="Currency 2 4 5 3 5 2" xfId="4177" xr:uid="{00000000-0005-0000-0000-00007B0E0000}"/>
    <cellStyle name="Currency 2 4 5 3 5 2 2" xfId="4178" xr:uid="{00000000-0005-0000-0000-00007C0E0000}"/>
    <cellStyle name="Currency 2 4 5 3 5 3" xfId="4179" xr:uid="{00000000-0005-0000-0000-00007D0E0000}"/>
    <cellStyle name="Currency 2 4 5 3 6" xfId="4180" xr:uid="{00000000-0005-0000-0000-00007E0E0000}"/>
    <cellStyle name="Currency 2 4 5 3 6 2" xfId="4181" xr:uid="{00000000-0005-0000-0000-00007F0E0000}"/>
    <cellStyle name="Currency 2 4 5 3 6 2 2" xfId="4182" xr:uid="{00000000-0005-0000-0000-0000800E0000}"/>
    <cellStyle name="Currency 2 4 5 3 6 3" xfId="4183" xr:uid="{00000000-0005-0000-0000-0000810E0000}"/>
    <cellStyle name="Currency 2 4 5 3 7" xfId="4184" xr:uid="{00000000-0005-0000-0000-0000820E0000}"/>
    <cellStyle name="Currency 2 4 5 3 7 2" xfId="4185" xr:uid="{00000000-0005-0000-0000-0000830E0000}"/>
    <cellStyle name="Currency 2 4 5 3 7 2 2" xfId="4186" xr:uid="{00000000-0005-0000-0000-0000840E0000}"/>
    <cellStyle name="Currency 2 4 5 3 7 3" xfId="4187" xr:uid="{00000000-0005-0000-0000-0000850E0000}"/>
    <cellStyle name="Currency 2 4 5 3 8" xfId="4188" xr:uid="{00000000-0005-0000-0000-0000860E0000}"/>
    <cellStyle name="Currency 2 4 5 3 8 2" xfId="4189" xr:uid="{00000000-0005-0000-0000-0000870E0000}"/>
    <cellStyle name="Currency 2 4 5 3 9" xfId="4190" xr:uid="{00000000-0005-0000-0000-0000880E0000}"/>
    <cellStyle name="Currency 2 4 5 3 9 2" xfId="4191" xr:uid="{00000000-0005-0000-0000-0000890E0000}"/>
    <cellStyle name="Currency 2 4 5 4" xfId="200" xr:uid="{00000000-0005-0000-0000-00008A0E0000}"/>
    <cellStyle name="Currency 2 4 5 4 2" xfId="201" xr:uid="{00000000-0005-0000-0000-00008B0E0000}"/>
    <cellStyle name="Currency 2 4 5 4 2 10" xfId="4192" xr:uid="{00000000-0005-0000-0000-00008C0E0000}"/>
    <cellStyle name="Currency 2 4 5 4 2 2" xfId="4193" xr:uid="{00000000-0005-0000-0000-00008D0E0000}"/>
    <cellStyle name="Currency 2 4 5 4 2 3" xfId="4194" xr:uid="{00000000-0005-0000-0000-00008E0E0000}"/>
    <cellStyle name="Currency 2 4 5 4 2 4" xfId="4195" xr:uid="{00000000-0005-0000-0000-00008F0E0000}"/>
    <cellStyle name="Currency 2 4 5 4 2 4 2" xfId="4196" xr:uid="{00000000-0005-0000-0000-0000900E0000}"/>
    <cellStyle name="Currency 2 4 5 4 2 4 2 2" xfId="4197" xr:uid="{00000000-0005-0000-0000-0000910E0000}"/>
    <cellStyle name="Currency 2 4 5 4 2 4 3" xfId="4198" xr:uid="{00000000-0005-0000-0000-0000920E0000}"/>
    <cellStyle name="Currency 2 4 5 4 2 5" xfId="4199" xr:uid="{00000000-0005-0000-0000-0000930E0000}"/>
    <cellStyle name="Currency 2 4 5 4 2 5 2" xfId="4200" xr:uid="{00000000-0005-0000-0000-0000940E0000}"/>
    <cellStyle name="Currency 2 4 5 4 2 5 2 2" xfId="4201" xr:uid="{00000000-0005-0000-0000-0000950E0000}"/>
    <cellStyle name="Currency 2 4 5 4 2 5 3" xfId="4202" xr:uid="{00000000-0005-0000-0000-0000960E0000}"/>
    <cellStyle name="Currency 2 4 5 4 2 6" xfId="4203" xr:uid="{00000000-0005-0000-0000-0000970E0000}"/>
    <cellStyle name="Currency 2 4 5 4 2 6 2" xfId="4204" xr:uid="{00000000-0005-0000-0000-0000980E0000}"/>
    <cellStyle name="Currency 2 4 5 4 2 6 2 2" xfId="4205" xr:uid="{00000000-0005-0000-0000-0000990E0000}"/>
    <cellStyle name="Currency 2 4 5 4 2 6 3" xfId="4206" xr:uid="{00000000-0005-0000-0000-00009A0E0000}"/>
    <cellStyle name="Currency 2 4 5 4 2 7" xfId="4207" xr:uid="{00000000-0005-0000-0000-00009B0E0000}"/>
    <cellStyle name="Currency 2 4 5 4 2 7 2" xfId="4208" xr:uid="{00000000-0005-0000-0000-00009C0E0000}"/>
    <cellStyle name="Currency 2 4 5 4 2 8" xfId="4209" xr:uid="{00000000-0005-0000-0000-00009D0E0000}"/>
    <cellStyle name="Currency 2 4 5 4 2 8 2" xfId="4210" xr:uid="{00000000-0005-0000-0000-00009E0E0000}"/>
    <cellStyle name="Currency 2 4 5 4 2 9" xfId="4211" xr:uid="{00000000-0005-0000-0000-00009F0E0000}"/>
    <cellStyle name="Currency 2 4 5 4 3" xfId="202" xr:uid="{00000000-0005-0000-0000-0000A00E0000}"/>
    <cellStyle name="Currency 2 4 5 4 4" xfId="4212" xr:uid="{00000000-0005-0000-0000-0000A10E0000}"/>
    <cellStyle name="Currency 2 4 5 4 4 2" xfId="4213" xr:uid="{00000000-0005-0000-0000-0000A20E0000}"/>
    <cellStyle name="Currency 2 4 5 4 4 2 2" xfId="4214" xr:uid="{00000000-0005-0000-0000-0000A30E0000}"/>
    <cellStyle name="Currency 2 4 5 4 4 3" xfId="4215" xr:uid="{00000000-0005-0000-0000-0000A40E0000}"/>
    <cellStyle name="Currency 2 4 5 4 5" xfId="4216" xr:uid="{00000000-0005-0000-0000-0000A50E0000}"/>
    <cellStyle name="Currency 2 4 5 4 5 2" xfId="4217" xr:uid="{00000000-0005-0000-0000-0000A60E0000}"/>
    <cellStyle name="Currency 2 4 5 4 5 2 2" xfId="4218" xr:uid="{00000000-0005-0000-0000-0000A70E0000}"/>
    <cellStyle name="Currency 2 4 5 4 5 3" xfId="4219" xr:uid="{00000000-0005-0000-0000-0000A80E0000}"/>
    <cellStyle name="Currency 2 4 5 5" xfId="4220" xr:uid="{00000000-0005-0000-0000-0000A90E0000}"/>
    <cellStyle name="Currency 2 4 5 5 2" xfId="4221" xr:uid="{00000000-0005-0000-0000-0000AA0E0000}"/>
    <cellStyle name="Currency 2 4 5 5 3" xfId="4222" xr:uid="{00000000-0005-0000-0000-0000AB0E0000}"/>
    <cellStyle name="Currency 2 4 5 5 3 2" xfId="4223" xr:uid="{00000000-0005-0000-0000-0000AC0E0000}"/>
    <cellStyle name="Currency 2 4 5 5 3 3" xfId="4224" xr:uid="{00000000-0005-0000-0000-0000AD0E0000}"/>
    <cellStyle name="Currency 2 4 5 5 4" xfId="4225" xr:uid="{00000000-0005-0000-0000-0000AE0E0000}"/>
    <cellStyle name="Currency 2 4 5 5 4 2" xfId="4226" xr:uid="{00000000-0005-0000-0000-0000AF0E0000}"/>
    <cellStyle name="Currency 2 4 5 5 4 2 2" xfId="4227" xr:uid="{00000000-0005-0000-0000-0000B00E0000}"/>
    <cellStyle name="Currency 2 4 5 5 4 3" xfId="4228" xr:uid="{00000000-0005-0000-0000-0000B10E0000}"/>
    <cellStyle name="Currency 2 4 5 5 5" xfId="4229" xr:uid="{00000000-0005-0000-0000-0000B20E0000}"/>
    <cellStyle name="Currency 2 4 5 5 5 2" xfId="4230" xr:uid="{00000000-0005-0000-0000-0000B30E0000}"/>
    <cellStyle name="Currency 2 4 5 5 5 2 2" xfId="4231" xr:uid="{00000000-0005-0000-0000-0000B40E0000}"/>
    <cellStyle name="Currency 2 4 5 5 5 3" xfId="4232" xr:uid="{00000000-0005-0000-0000-0000B50E0000}"/>
    <cellStyle name="Currency 2 4 5 5 6" xfId="4233" xr:uid="{00000000-0005-0000-0000-0000B60E0000}"/>
    <cellStyle name="Currency 2 4 5 5 6 2" xfId="4234" xr:uid="{00000000-0005-0000-0000-0000B70E0000}"/>
    <cellStyle name="Currency 2 4 5 5 6 2 2" xfId="4235" xr:uid="{00000000-0005-0000-0000-0000B80E0000}"/>
    <cellStyle name="Currency 2 4 5 5 6 3" xfId="4236" xr:uid="{00000000-0005-0000-0000-0000B90E0000}"/>
    <cellStyle name="Currency 2 4 5 5 7" xfId="4237" xr:uid="{00000000-0005-0000-0000-0000BA0E0000}"/>
    <cellStyle name="Currency 2 4 5 5 7 2" xfId="4238" xr:uid="{00000000-0005-0000-0000-0000BB0E0000}"/>
    <cellStyle name="Currency 2 4 5 5 8" xfId="4239" xr:uid="{00000000-0005-0000-0000-0000BC0E0000}"/>
    <cellStyle name="Currency 2 4 5 5 8 2" xfId="4240" xr:uid="{00000000-0005-0000-0000-0000BD0E0000}"/>
    <cellStyle name="Currency 2 4 5 5 9" xfId="4241" xr:uid="{00000000-0005-0000-0000-0000BE0E0000}"/>
    <cellStyle name="Currency 2 4 5 6" xfId="4242" xr:uid="{00000000-0005-0000-0000-0000BF0E0000}"/>
    <cellStyle name="Currency 2 4 5 6 2" xfId="4243" xr:uid="{00000000-0005-0000-0000-0000C00E0000}"/>
    <cellStyle name="Currency 2 4 5 6 3" xfId="4244" xr:uid="{00000000-0005-0000-0000-0000C10E0000}"/>
    <cellStyle name="Currency 2 4 5 7" xfId="4245" xr:uid="{00000000-0005-0000-0000-0000C20E0000}"/>
    <cellStyle name="Currency 2 4 5 8" xfId="4246" xr:uid="{00000000-0005-0000-0000-0000C30E0000}"/>
    <cellStyle name="Currency 2 4 5 8 2" xfId="4247" xr:uid="{00000000-0005-0000-0000-0000C40E0000}"/>
    <cellStyle name="Currency 2 4 5 8 2 2" xfId="4248" xr:uid="{00000000-0005-0000-0000-0000C50E0000}"/>
    <cellStyle name="Currency 2 4 5 8 3" xfId="4249" xr:uid="{00000000-0005-0000-0000-0000C60E0000}"/>
    <cellStyle name="Currency 2 4 5 8 4" xfId="4250" xr:uid="{00000000-0005-0000-0000-0000C70E0000}"/>
    <cellStyle name="Currency 2 4 5 9" xfId="4251" xr:uid="{00000000-0005-0000-0000-0000C80E0000}"/>
    <cellStyle name="Currency 2 4 5 9 2" xfId="4252" xr:uid="{00000000-0005-0000-0000-0000C90E0000}"/>
    <cellStyle name="Currency 2 4 5 9 2 2" xfId="4253" xr:uid="{00000000-0005-0000-0000-0000CA0E0000}"/>
    <cellStyle name="Currency 2 4 5 9 3" xfId="4254" xr:uid="{00000000-0005-0000-0000-0000CB0E0000}"/>
    <cellStyle name="Currency 2 4 6" xfId="203" xr:uid="{00000000-0005-0000-0000-0000CC0E0000}"/>
    <cellStyle name="Currency 2 4 6 2" xfId="4255" xr:uid="{00000000-0005-0000-0000-0000CD0E0000}"/>
    <cellStyle name="Currency 2 4 6 2 2" xfId="4256" xr:uid="{00000000-0005-0000-0000-0000CE0E0000}"/>
    <cellStyle name="Currency 2 4 6 2 3" xfId="4257" xr:uid="{00000000-0005-0000-0000-0000CF0E0000}"/>
    <cellStyle name="Currency 2 4 6 2 3 2" xfId="4258" xr:uid="{00000000-0005-0000-0000-0000D00E0000}"/>
    <cellStyle name="Currency 2 4 6 2 3 3" xfId="4259" xr:uid="{00000000-0005-0000-0000-0000D10E0000}"/>
    <cellStyle name="Currency 2 4 6 2 4" xfId="4260" xr:uid="{00000000-0005-0000-0000-0000D20E0000}"/>
    <cellStyle name="Currency 2 4 6 2 4 2" xfId="4261" xr:uid="{00000000-0005-0000-0000-0000D30E0000}"/>
    <cellStyle name="Currency 2 4 6 2 4 2 2" xfId="4262" xr:uid="{00000000-0005-0000-0000-0000D40E0000}"/>
    <cellStyle name="Currency 2 4 6 2 4 3" xfId="4263" xr:uid="{00000000-0005-0000-0000-0000D50E0000}"/>
    <cellStyle name="Currency 2 4 6 2 5" xfId="4264" xr:uid="{00000000-0005-0000-0000-0000D60E0000}"/>
    <cellStyle name="Currency 2 4 6 2 5 2" xfId="4265" xr:uid="{00000000-0005-0000-0000-0000D70E0000}"/>
    <cellStyle name="Currency 2 4 6 2 5 2 2" xfId="4266" xr:uid="{00000000-0005-0000-0000-0000D80E0000}"/>
    <cellStyle name="Currency 2 4 6 2 5 3" xfId="4267" xr:uid="{00000000-0005-0000-0000-0000D90E0000}"/>
    <cellStyle name="Currency 2 4 6 2 6" xfId="4268" xr:uid="{00000000-0005-0000-0000-0000DA0E0000}"/>
    <cellStyle name="Currency 2 4 6 2 6 2" xfId="4269" xr:uid="{00000000-0005-0000-0000-0000DB0E0000}"/>
    <cellStyle name="Currency 2 4 6 2 6 2 2" xfId="4270" xr:uid="{00000000-0005-0000-0000-0000DC0E0000}"/>
    <cellStyle name="Currency 2 4 6 2 6 3" xfId="4271" xr:uid="{00000000-0005-0000-0000-0000DD0E0000}"/>
    <cellStyle name="Currency 2 4 6 2 7" xfId="4272" xr:uid="{00000000-0005-0000-0000-0000DE0E0000}"/>
    <cellStyle name="Currency 2 4 6 2 7 2" xfId="4273" xr:uid="{00000000-0005-0000-0000-0000DF0E0000}"/>
    <cellStyle name="Currency 2 4 6 2 8" xfId="4274" xr:uid="{00000000-0005-0000-0000-0000E00E0000}"/>
    <cellStyle name="Currency 2 4 6 2 8 2" xfId="4275" xr:uid="{00000000-0005-0000-0000-0000E10E0000}"/>
    <cellStyle name="Currency 2 4 6 2 9" xfId="4276" xr:uid="{00000000-0005-0000-0000-0000E20E0000}"/>
    <cellStyle name="Currency 2 4 6 3" xfId="4277" xr:uid="{00000000-0005-0000-0000-0000E30E0000}"/>
    <cellStyle name="Currency 2 4 6 3 2" xfId="4278" xr:uid="{00000000-0005-0000-0000-0000E40E0000}"/>
    <cellStyle name="Currency 2 4 6 3 3" xfId="4279" xr:uid="{00000000-0005-0000-0000-0000E50E0000}"/>
    <cellStyle name="Currency 2 4 6 3 3 2" xfId="4280" xr:uid="{00000000-0005-0000-0000-0000E60E0000}"/>
    <cellStyle name="Currency 2 4 6 3 3 3" xfId="4281" xr:uid="{00000000-0005-0000-0000-0000E70E0000}"/>
    <cellStyle name="Currency 2 4 6 3 4" xfId="4282" xr:uid="{00000000-0005-0000-0000-0000E80E0000}"/>
    <cellStyle name="Currency 2 4 6 3 4 2" xfId="4283" xr:uid="{00000000-0005-0000-0000-0000E90E0000}"/>
    <cellStyle name="Currency 2 4 6 3 4 2 2" xfId="4284" xr:uid="{00000000-0005-0000-0000-0000EA0E0000}"/>
    <cellStyle name="Currency 2 4 6 3 4 3" xfId="4285" xr:uid="{00000000-0005-0000-0000-0000EB0E0000}"/>
    <cellStyle name="Currency 2 4 6 3 5" xfId="4286" xr:uid="{00000000-0005-0000-0000-0000EC0E0000}"/>
    <cellStyle name="Currency 2 4 6 3 5 2" xfId="4287" xr:uid="{00000000-0005-0000-0000-0000ED0E0000}"/>
    <cellStyle name="Currency 2 4 6 3 5 2 2" xfId="4288" xr:uid="{00000000-0005-0000-0000-0000EE0E0000}"/>
    <cellStyle name="Currency 2 4 6 3 5 3" xfId="4289" xr:uid="{00000000-0005-0000-0000-0000EF0E0000}"/>
    <cellStyle name="Currency 2 4 6 3 6" xfId="4290" xr:uid="{00000000-0005-0000-0000-0000F00E0000}"/>
    <cellStyle name="Currency 2 4 6 3 6 2" xfId="4291" xr:uid="{00000000-0005-0000-0000-0000F10E0000}"/>
    <cellStyle name="Currency 2 4 6 3 6 2 2" xfId="4292" xr:uid="{00000000-0005-0000-0000-0000F20E0000}"/>
    <cellStyle name="Currency 2 4 6 3 6 3" xfId="4293" xr:uid="{00000000-0005-0000-0000-0000F30E0000}"/>
    <cellStyle name="Currency 2 4 6 3 7" xfId="4294" xr:uid="{00000000-0005-0000-0000-0000F40E0000}"/>
    <cellStyle name="Currency 2 4 6 3 7 2" xfId="4295" xr:uid="{00000000-0005-0000-0000-0000F50E0000}"/>
    <cellStyle name="Currency 2 4 6 3 8" xfId="4296" xr:uid="{00000000-0005-0000-0000-0000F60E0000}"/>
    <cellStyle name="Currency 2 4 6 3 8 2" xfId="4297" xr:uid="{00000000-0005-0000-0000-0000F70E0000}"/>
    <cellStyle name="Currency 2 4 6 3 9" xfId="4298" xr:uid="{00000000-0005-0000-0000-0000F80E0000}"/>
    <cellStyle name="Currency 2 4 6 4" xfId="4299" xr:uid="{00000000-0005-0000-0000-0000F90E0000}"/>
    <cellStyle name="Currency 2 4 6 4 2" xfId="4300" xr:uid="{00000000-0005-0000-0000-0000FA0E0000}"/>
    <cellStyle name="Currency 2 4 6 4 3" xfId="4301" xr:uid="{00000000-0005-0000-0000-0000FB0E0000}"/>
    <cellStyle name="Currency 2 4 6 4 3 2" xfId="4302" xr:uid="{00000000-0005-0000-0000-0000FC0E0000}"/>
    <cellStyle name="Currency 2 4 6 4 3 2 2" xfId="4303" xr:uid="{00000000-0005-0000-0000-0000FD0E0000}"/>
    <cellStyle name="Currency 2 4 6 4 3 3" xfId="4304" xr:uid="{00000000-0005-0000-0000-0000FE0E0000}"/>
    <cellStyle name="Currency 2 4 6 4 4" xfId="4305" xr:uid="{00000000-0005-0000-0000-0000FF0E0000}"/>
    <cellStyle name="Currency 2 4 6 4 4 2" xfId="4306" xr:uid="{00000000-0005-0000-0000-0000000F0000}"/>
    <cellStyle name="Currency 2 4 6 4 4 2 2" xfId="4307" xr:uid="{00000000-0005-0000-0000-0000010F0000}"/>
    <cellStyle name="Currency 2 4 6 4 4 3" xfId="4308" xr:uid="{00000000-0005-0000-0000-0000020F0000}"/>
    <cellStyle name="Currency 2 4 6 4 5" xfId="4309" xr:uid="{00000000-0005-0000-0000-0000030F0000}"/>
    <cellStyle name="Currency 2 4 6 4 5 2" xfId="4310" xr:uid="{00000000-0005-0000-0000-0000040F0000}"/>
    <cellStyle name="Currency 2 4 6 4 5 2 2" xfId="4311" xr:uid="{00000000-0005-0000-0000-0000050F0000}"/>
    <cellStyle name="Currency 2 4 6 4 5 3" xfId="4312" xr:uid="{00000000-0005-0000-0000-0000060F0000}"/>
    <cellStyle name="Currency 2 4 6 4 6" xfId="4313" xr:uid="{00000000-0005-0000-0000-0000070F0000}"/>
    <cellStyle name="Currency 2 4 6 4 6 2" xfId="4314" xr:uid="{00000000-0005-0000-0000-0000080F0000}"/>
    <cellStyle name="Currency 2 4 6 4 7" xfId="4315" xr:uid="{00000000-0005-0000-0000-0000090F0000}"/>
    <cellStyle name="Currency 2 4 6 4 7 2" xfId="4316" xr:uid="{00000000-0005-0000-0000-00000A0F0000}"/>
    <cellStyle name="Currency 2 4 6 4 8" xfId="4317" xr:uid="{00000000-0005-0000-0000-00000B0F0000}"/>
    <cellStyle name="Currency 2 4 6 4 9" xfId="4318" xr:uid="{00000000-0005-0000-0000-00000C0F0000}"/>
    <cellStyle name="Currency 2 4 6 5" xfId="4319" xr:uid="{00000000-0005-0000-0000-00000D0F0000}"/>
    <cellStyle name="Currency 2 4 6 5 2" xfId="4320" xr:uid="{00000000-0005-0000-0000-00000E0F0000}"/>
    <cellStyle name="Currency 2 4 6 5 3" xfId="4321" xr:uid="{00000000-0005-0000-0000-00000F0F0000}"/>
    <cellStyle name="Currency 2 4 6 6" xfId="4322" xr:uid="{00000000-0005-0000-0000-0000100F0000}"/>
    <cellStyle name="Currency 2 4 6 6 2" xfId="4323" xr:uid="{00000000-0005-0000-0000-0000110F0000}"/>
    <cellStyle name="Currency 2 4 6 6 2 2" xfId="4324" xr:uid="{00000000-0005-0000-0000-0000120F0000}"/>
    <cellStyle name="Currency 2 4 6 6 2 2 2" xfId="4325" xr:uid="{00000000-0005-0000-0000-0000130F0000}"/>
    <cellStyle name="Currency 2 4 6 6 2 3" xfId="4326" xr:uid="{00000000-0005-0000-0000-0000140F0000}"/>
    <cellStyle name="Currency 2 4 6 6 3" xfId="4327" xr:uid="{00000000-0005-0000-0000-0000150F0000}"/>
    <cellStyle name="Currency 2 4 6 6 3 2" xfId="4328" xr:uid="{00000000-0005-0000-0000-0000160F0000}"/>
    <cellStyle name="Currency 2 4 6 6 3 2 2" xfId="4329" xr:uid="{00000000-0005-0000-0000-0000170F0000}"/>
    <cellStyle name="Currency 2 4 6 6 3 3" xfId="4330" xr:uid="{00000000-0005-0000-0000-0000180F0000}"/>
    <cellStyle name="Currency 2 4 6 6 4" xfId="4331" xr:uid="{00000000-0005-0000-0000-0000190F0000}"/>
    <cellStyle name="Currency 2 4 6 6 4 2" xfId="4332" xr:uid="{00000000-0005-0000-0000-00001A0F0000}"/>
    <cellStyle name="Currency 2 4 6 6 4 2 2" xfId="4333" xr:uid="{00000000-0005-0000-0000-00001B0F0000}"/>
    <cellStyle name="Currency 2 4 6 6 4 3" xfId="4334" xr:uid="{00000000-0005-0000-0000-00001C0F0000}"/>
    <cellStyle name="Currency 2 4 6 6 5" xfId="4335" xr:uid="{00000000-0005-0000-0000-00001D0F0000}"/>
    <cellStyle name="Currency 2 4 6 6 5 2" xfId="4336" xr:uid="{00000000-0005-0000-0000-00001E0F0000}"/>
    <cellStyle name="Currency 2 4 6 6 6" xfId="4337" xr:uid="{00000000-0005-0000-0000-00001F0F0000}"/>
    <cellStyle name="Currency 2 4 6 6 6 2" xfId="4338" xr:uid="{00000000-0005-0000-0000-0000200F0000}"/>
    <cellStyle name="Currency 2 4 6 6 7" xfId="4339" xr:uid="{00000000-0005-0000-0000-0000210F0000}"/>
    <cellStyle name="Currency 2 4 6 7" xfId="4340" xr:uid="{00000000-0005-0000-0000-0000220F0000}"/>
    <cellStyle name="Currency 2 4 6 7 2" xfId="4341" xr:uid="{00000000-0005-0000-0000-0000230F0000}"/>
    <cellStyle name="Currency 2 4 6 7 2 2" xfId="4342" xr:uid="{00000000-0005-0000-0000-0000240F0000}"/>
    <cellStyle name="Currency 2 4 6 7 3" xfId="4343" xr:uid="{00000000-0005-0000-0000-0000250F0000}"/>
    <cellStyle name="Currency 2 4 6 8" xfId="4344" xr:uid="{00000000-0005-0000-0000-0000260F0000}"/>
    <cellStyle name="Currency 2 4 6 8 2" xfId="4345" xr:uid="{00000000-0005-0000-0000-0000270F0000}"/>
    <cellStyle name="Currency 2 4 6 8 2 2" xfId="4346" xr:uid="{00000000-0005-0000-0000-0000280F0000}"/>
    <cellStyle name="Currency 2 4 6 8 3" xfId="4347" xr:uid="{00000000-0005-0000-0000-0000290F0000}"/>
    <cellStyle name="Currency 2 4 7" xfId="204" xr:uid="{00000000-0005-0000-0000-00002A0F0000}"/>
    <cellStyle name="Currency 2 4 7 10" xfId="4348" xr:uid="{00000000-0005-0000-0000-00002B0F0000}"/>
    <cellStyle name="Currency 2 4 7 2" xfId="205" xr:uid="{00000000-0005-0000-0000-00002C0F0000}"/>
    <cellStyle name="Currency 2 4 7 2 2" xfId="4349" xr:uid="{00000000-0005-0000-0000-00002D0F0000}"/>
    <cellStyle name="Currency 2 4 7 2 3" xfId="4350" xr:uid="{00000000-0005-0000-0000-00002E0F0000}"/>
    <cellStyle name="Currency 2 4 7 2 3 2" xfId="4351" xr:uid="{00000000-0005-0000-0000-00002F0F0000}"/>
    <cellStyle name="Currency 2 4 7 2 3 3" xfId="4352" xr:uid="{00000000-0005-0000-0000-0000300F0000}"/>
    <cellStyle name="Currency 2 4 7 2 4" xfId="4353" xr:uid="{00000000-0005-0000-0000-0000310F0000}"/>
    <cellStyle name="Currency 2 4 7 2 4 2" xfId="4354" xr:uid="{00000000-0005-0000-0000-0000320F0000}"/>
    <cellStyle name="Currency 2 4 7 2 4 2 2" xfId="4355" xr:uid="{00000000-0005-0000-0000-0000330F0000}"/>
    <cellStyle name="Currency 2 4 7 2 4 3" xfId="4356" xr:uid="{00000000-0005-0000-0000-0000340F0000}"/>
    <cellStyle name="Currency 2 4 7 2 5" xfId="4357" xr:uid="{00000000-0005-0000-0000-0000350F0000}"/>
    <cellStyle name="Currency 2 4 7 2 5 2" xfId="4358" xr:uid="{00000000-0005-0000-0000-0000360F0000}"/>
    <cellStyle name="Currency 2 4 7 2 5 2 2" xfId="4359" xr:uid="{00000000-0005-0000-0000-0000370F0000}"/>
    <cellStyle name="Currency 2 4 7 2 5 3" xfId="4360" xr:uid="{00000000-0005-0000-0000-0000380F0000}"/>
    <cellStyle name="Currency 2 4 7 2 6" xfId="4361" xr:uid="{00000000-0005-0000-0000-0000390F0000}"/>
    <cellStyle name="Currency 2 4 7 2 6 2" xfId="4362" xr:uid="{00000000-0005-0000-0000-00003A0F0000}"/>
    <cellStyle name="Currency 2 4 7 2 6 2 2" xfId="4363" xr:uid="{00000000-0005-0000-0000-00003B0F0000}"/>
    <cellStyle name="Currency 2 4 7 2 6 3" xfId="4364" xr:uid="{00000000-0005-0000-0000-00003C0F0000}"/>
    <cellStyle name="Currency 2 4 7 2 7" xfId="4365" xr:uid="{00000000-0005-0000-0000-00003D0F0000}"/>
    <cellStyle name="Currency 2 4 7 2 7 2" xfId="4366" xr:uid="{00000000-0005-0000-0000-00003E0F0000}"/>
    <cellStyle name="Currency 2 4 7 2 8" xfId="4367" xr:uid="{00000000-0005-0000-0000-00003F0F0000}"/>
    <cellStyle name="Currency 2 4 7 2 8 2" xfId="4368" xr:uid="{00000000-0005-0000-0000-0000400F0000}"/>
    <cellStyle name="Currency 2 4 7 2 9" xfId="4369" xr:uid="{00000000-0005-0000-0000-0000410F0000}"/>
    <cellStyle name="Currency 2 4 7 3" xfId="206" xr:uid="{00000000-0005-0000-0000-0000420F0000}"/>
    <cellStyle name="Currency 2 4 7 4" xfId="4370" xr:uid="{00000000-0005-0000-0000-0000430F0000}"/>
    <cellStyle name="Currency 2 4 7 4 2" xfId="4371" xr:uid="{00000000-0005-0000-0000-0000440F0000}"/>
    <cellStyle name="Currency 2 4 7 4 3" xfId="4372" xr:uid="{00000000-0005-0000-0000-0000450F0000}"/>
    <cellStyle name="Currency 2 4 7 5" xfId="4373" xr:uid="{00000000-0005-0000-0000-0000460F0000}"/>
    <cellStyle name="Currency 2 4 7 5 2" xfId="4374" xr:uid="{00000000-0005-0000-0000-0000470F0000}"/>
    <cellStyle name="Currency 2 4 7 5 2 2" xfId="4375" xr:uid="{00000000-0005-0000-0000-0000480F0000}"/>
    <cellStyle name="Currency 2 4 7 5 3" xfId="4376" xr:uid="{00000000-0005-0000-0000-0000490F0000}"/>
    <cellStyle name="Currency 2 4 7 6" xfId="4377" xr:uid="{00000000-0005-0000-0000-00004A0F0000}"/>
    <cellStyle name="Currency 2 4 7 6 2" xfId="4378" xr:uid="{00000000-0005-0000-0000-00004B0F0000}"/>
    <cellStyle name="Currency 2 4 7 6 2 2" xfId="4379" xr:uid="{00000000-0005-0000-0000-00004C0F0000}"/>
    <cellStyle name="Currency 2 4 7 6 3" xfId="4380" xr:uid="{00000000-0005-0000-0000-00004D0F0000}"/>
    <cellStyle name="Currency 2 4 7 7" xfId="4381" xr:uid="{00000000-0005-0000-0000-00004E0F0000}"/>
    <cellStyle name="Currency 2 4 7 7 2" xfId="4382" xr:uid="{00000000-0005-0000-0000-00004F0F0000}"/>
    <cellStyle name="Currency 2 4 7 7 2 2" xfId="4383" xr:uid="{00000000-0005-0000-0000-0000500F0000}"/>
    <cellStyle name="Currency 2 4 7 7 3" xfId="4384" xr:uid="{00000000-0005-0000-0000-0000510F0000}"/>
    <cellStyle name="Currency 2 4 7 8" xfId="4385" xr:uid="{00000000-0005-0000-0000-0000520F0000}"/>
    <cellStyle name="Currency 2 4 7 8 2" xfId="4386" xr:uid="{00000000-0005-0000-0000-0000530F0000}"/>
    <cellStyle name="Currency 2 4 7 9" xfId="4387" xr:uid="{00000000-0005-0000-0000-0000540F0000}"/>
    <cellStyle name="Currency 2 4 7 9 2" xfId="4388" xr:uid="{00000000-0005-0000-0000-0000550F0000}"/>
    <cellStyle name="Currency 2 4 8" xfId="207" xr:uid="{00000000-0005-0000-0000-0000560F0000}"/>
    <cellStyle name="Currency 2 4 8 2" xfId="208" xr:uid="{00000000-0005-0000-0000-0000570F0000}"/>
    <cellStyle name="Currency 2 4 8 2 10" xfId="4389" xr:uid="{00000000-0005-0000-0000-0000580F0000}"/>
    <cellStyle name="Currency 2 4 8 2 2" xfId="4390" xr:uid="{00000000-0005-0000-0000-0000590F0000}"/>
    <cellStyle name="Currency 2 4 8 2 3" xfId="4391" xr:uid="{00000000-0005-0000-0000-00005A0F0000}"/>
    <cellStyle name="Currency 2 4 8 2 4" xfId="4392" xr:uid="{00000000-0005-0000-0000-00005B0F0000}"/>
    <cellStyle name="Currency 2 4 8 2 4 2" xfId="4393" xr:uid="{00000000-0005-0000-0000-00005C0F0000}"/>
    <cellStyle name="Currency 2 4 8 2 4 2 2" xfId="4394" xr:uid="{00000000-0005-0000-0000-00005D0F0000}"/>
    <cellStyle name="Currency 2 4 8 2 4 3" xfId="4395" xr:uid="{00000000-0005-0000-0000-00005E0F0000}"/>
    <cellStyle name="Currency 2 4 8 2 5" xfId="4396" xr:uid="{00000000-0005-0000-0000-00005F0F0000}"/>
    <cellStyle name="Currency 2 4 8 2 5 2" xfId="4397" xr:uid="{00000000-0005-0000-0000-0000600F0000}"/>
    <cellStyle name="Currency 2 4 8 2 5 2 2" xfId="4398" xr:uid="{00000000-0005-0000-0000-0000610F0000}"/>
    <cellStyle name="Currency 2 4 8 2 5 3" xfId="4399" xr:uid="{00000000-0005-0000-0000-0000620F0000}"/>
    <cellStyle name="Currency 2 4 8 2 6" xfId="4400" xr:uid="{00000000-0005-0000-0000-0000630F0000}"/>
    <cellStyle name="Currency 2 4 8 2 6 2" xfId="4401" xr:uid="{00000000-0005-0000-0000-0000640F0000}"/>
    <cellStyle name="Currency 2 4 8 2 6 2 2" xfId="4402" xr:uid="{00000000-0005-0000-0000-0000650F0000}"/>
    <cellStyle name="Currency 2 4 8 2 6 3" xfId="4403" xr:uid="{00000000-0005-0000-0000-0000660F0000}"/>
    <cellStyle name="Currency 2 4 8 2 7" xfId="4404" xr:uid="{00000000-0005-0000-0000-0000670F0000}"/>
    <cellStyle name="Currency 2 4 8 2 7 2" xfId="4405" xr:uid="{00000000-0005-0000-0000-0000680F0000}"/>
    <cellStyle name="Currency 2 4 8 2 8" xfId="4406" xr:uid="{00000000-0005-0000-0000-0000690F0000}"/>
    <cellStyle name="Currency 2 4 8 2 8 2" xfId="4407" xr:uid="{00000000-0005-0000-0000-00006A0F0000}"/>
    <cellStyle name="Currency 2 4 8 2 9" xfId="4408" xr:uid="{00000000-0005-0000-0000-00006B0F0000}"/>
    <cellStyle name="Currency 2 4 8 3" xfId="209" xr:uid="{00000000-0005-0000-0000-00006C0F0000}"/>
    <cellStyle name="Currency 2 4 8 4" xfId="4409" xr:uid="{00000000-0005-0000-0000-00006D0F0000}"/>
    <cellStyle name="Currency 2 4 8 4 2" xfId="4410" xr:uid="{00000000-0005-0000-0000-00006E0F0000}"/>
    <cellStyle name="Currency 2 4 8 4 2 2" xfId="4411" xr:uid="{00000000-0005-0000-0000-00006F0F0000}"/>
    <cellStyle name="Currency 2 4 8 4 3" xfId="4412" xr:uid="{00000000-0005-0000-0000-0000700F0000}"/>
    <cellStyle name="Currency 2 4 8 5" xfId="4413" xr:uid="{00000000-0005-0000-0000-0000710F0000}"/>
    <cellStyle name="Currency 2 4 8 5 2" xfId="4414" xr:uid="{00000000-0005-0000-0000-0000720F0000}"/>
    <cellStyle name="Currency 2 4 8 5 2 2" xfId="4415" xr:uid="{00000000-0005-0000-0000-0000730F0000}"/>
    <cellStyle name="Currency 2 4 8 5 3" xfId="4416" xr:uid="{00000000-0005-0000-0000-0000740F0000}"/>
    <cellStyle name="Currency 2 4 9" xfId="4417" xr:uid="{00000000-0005-0000-0000-0000750F0000}"/>
    <cellStyle name="Currency 2 4 9 2" xfId="4418" xr:uid="{00000000-0005-0000-0000-0000760F0000}"/>
    <cellStyle name="Currency 2 4 9 3" xfId="4419" xr:uid="{00000000-0005-0000-0000-0000770F0000}"/>
    <cellStyle name="Currency 2 4 9 3 2" xfId="4420" xr:uid="{00000000-0005-0000-0000-0000780F0000}"/>
    <cellStyle name="Currency 2 4 9 3 3" xfId="4421" xr:uid="{00000000-0005-0000-0000-0000790F0000}"/>
    <cellStyle name="Currency 2 4 9 4" xfId="4422" xr:uid="{00000000-0005-0000-0000-00007A0F0000}"/>
    <cellStyle name="Currency 2 4 9 4 2" xfId="4423" xr:uid="{00000000-0005-0000-0000-00007B0F0000}"/>
    <cellStyle name="Currency 2 4 9 4 2 2" xfId="4424" xr:uid="{00000000-0005-0000-0000-00007C0F0000}"/>
    <cellStyle name="Currency 2 4 9 4 3" xfId="4425" xr:uid="{00000000-0005-0000-0000-00007D0F0000}"/>
    <cellStyle name="Currency 2 4 9 5" xfId="4426" xr:uid="{00000000-0005-0000-0000-00007E0F0000}"/>
    <cellStyle name="Currency 2 4 9 5 2" xfId="4427" xr:uid="{00000000-0005-0000-0000-00007F0F0000}"/>
    <cellStyle name="Currency 2 4 9 5 2 2" xfId="4428" xr:uid="{00000000-0005-0000-0000-0000800F0000}"/>
    <cellStyle name="Currency 2 4 9 5 3" xfId="4429" xr:uid="{00000000-0005-0000-0000-0000810F0000}"/>
    <cellStyle name="Currency 2 4 9 6" xfId="4430" xr:uid="{00000000-0005-0000-0000-0000820F0000}"/>
    <cellStyle name="Currency 2 4 9 6 2" xfId="4431" xr:uid="{00000000-0005-0000-0000-0000830F0000}"/>
    <cellStyle name="Currency 2 4 9 6 2 2" xfId="4432" xr:uid="{00000000-0005-0000-0000-0000840F0000}"/>
    <cellStyle name="Currency 2 4 9 6 3" xfId="4433" xr:uid="{00000000-0005-0000-0000-0000850F0000}"/>
    <cellStyle name="Currency 2 4 9 7" xfId="4434" xr:uid="{00000000-0005-0000-0000-0000860F0000}"/>
    <cellStyle name="Currency 2 4 9 7 2" xfId="4435" xr:uid="{00000000-0005-0000-0000-0000870F0000}"/>
    <cellStyle name="Currency 2 4 9 8" xfId="4436" xr:uid="{00000000-0005-0000-0000-0000880F0000}"/>
    <cellStyle name="Currency 2 4 9 8 2" xfId="4437" xr:uid="{00000000-0005-0000-0000-0000890F0000}"/>
    <cellStyle name="Currency 2 4 9 9" xfId="4438" xr:uid="{00000000-0005-0000-0000-00008A0F0000}"/>
    <cellStyle name="Currency 2 5" xfId="210" xr:uid="{00000000-0005-0000-0000-00008B0F0000}"/>
    <cellStyle name="Currency 2 5 10" xfId="4439" xr:uid="{00000000-0005-0000-0000-00008C0F0000}"/>
    <cellStyle name="Currency 2 5 10 2" xfId="4440" xr:uid="{00000000-0005-0000-0000-00008D0F0000}"/>
    <cellStyle name="Currency 2 5 10 3" xfId="4441" xr:uid="{00000000-0005-0000-0000-00008E0F0000}"/>
    <cellStyle name="Currency 2 5 11" xfId="4442" xr:uid="{00000000-0005-0000-0000-00008F0F0000}"/>
    <cellStyle name="Currency 2 5 12" xfId="4443" xr:uid="{00000000-0005-0000-0000-0000900F0000}"/>
    <cellStyle name="Currency 2 5 12 2" xfId="4444" xr:uid="{00000000-0005-0000-0000-0000910F0000}"/>
    <cellStyle name="Currency 2 5 12 2 2" xfId="4445" xr:uid="{00000000-0005-0000-0000-0000920F0000}"/>
    <cellStyle name="Currency 2 5 12 3" xfId="4446" xr:uid="{00000000-0005-0000-0000-0000930F0000}"/>
    <cellStyle name="Currency 2 5 12 4" xfId="4447" xr:uid="{00000000-0005-0000-0000-0000940F0000}"/>
    <cellStyle name="Currency 2 5 13" xfId="4448" xr:uid="{00000000-0005-0000-0000-0000950F0000}"/>
    <cellStyle name="Currency 2 5 13 2" xfId="4449" xr:uid="{00000000-0005-0000-0000-0000960F0000}"/>
    <cellStyle name="Currency 2 5 13 2 2" xfId="4450" xr:uid="{00000000-0005-0000-0000-0000970F0000}"/>
    <cellStyle name="Currency 2 5 13 3" xfId="4451" xr:uid="{00000000-0005-0000-0000-0000980F0000}"/>
    <cellStyle name="Currency 2 5 14" xfId="4452" xr:uid="{00000000-0005-0000-0000-0000990F0000}"/>
    <cellStyle name="Currency 2 5 14 2" xfId="4453" xr:uid="{00000000-0005-0000-0000-00009A0F0000}"/>
    <cellStyle name="Currency 2 5 14 2 2" xfId="4454" xr:uid="{00000000-0005-0000-0000-00009B0F0000}"/>
    <cellStyle name="Currency 2 5 14 3" xfId="4455" xr:uid="{00000000-0005-0000-0000-00009C0F0000}"/>
    <cellStyle name="Currency 2 5 15" xfId="4456" xr:uid="{00000000-0005-0000-0000-00009D0F0000}"/>
    <cellStyle name="Currency 2 5 15 2" xfId="4457" xr:uid="{00000000-0005-0000-0000-00009E0F0000}"/>
    <cellStyle name="Currency 2 5 16" xfId="4458" xr:uid="{00000000-0005-0000-0000-00009F0F0000}"/>
    <cellStyle name="Currency 2 5 16 2" xfId="4459" xr:uid="{00000000-0005-0000-0000-0000A00F0000}"/>
    <cellStyle name="Currency 2 5 17" xfId="4460" xr:uid="{00000000-0005-0000-0000-0000A10F0000}"/>
    <cellStyle name="Currency 2 5 18" xfId="4461" xr:uid="{00000000-0005-0000-0000-0000A20F0000}"/>
    <cellStyle name="Currency 2 5 19" xfId="4462" xr:uid="{00000000-0005-0000-0000-0000A30F0000}"/>
    <cellStyle name="Currency 2 5 2" xfId="211" xr:uid="{00000000-0005-0000-0000-0000A40F0000}"/>
    <cellStyle name="Currency 2 5 2 10" xfId="4463" xr:uid="{00000000-0005-0000-0000-0000A50F0000}"/>
    <cellStyle name="Currency 2 5 2 10 2" xfId="4464" xr:uid="{00000000-0005-0000-0000-0000A60F0000}"/>
    <cellStyle name="Currency 2 5 2 10 2 2" xfId="4465" xr:uid="{00000000-0005-0000-0000-0000A70F0000}"/>
    <cellStyle name="Currency 2 5 2 10 3" xfId="4466" xr:uid="{00000000-0005-0000-0000-0000A80F0000}"/>
    <cellStyle name="Currency 2 5 2 10 4" xfId="4467" xr:uid="{00000000-0005-0000-0000-0000A90F0000}"/>
    <cellStyle name="Currency 2 5 2 11" xfId="4468" xr:uid="{00000000-0005-0000-0000-0000AA0F0000}"/>
    <cellStyle name="Currency 2 5 2 11 2" xfId="4469" xr:uid="{00000000-0005-0000-0000-0000AB0F0000}"/>
    <cellStyle name="Currency 2 5 2 11 2 2" xfId="4470" xr:uid="{00000000-0005-0000-0000-0000AC0F0000}"/>
    <cellStyle name="Currency 2 5 2 11 3" xfId="4471" xr:uid="{00000000-0005-0000-0000-0000AD0F0000}"/>
    <cellStyle name="Currency 2 5 2 12" xfId="4472" xr:uid="{00000000-0005-0000-0000-0000AE0F0000}"/>
    <cellStyle name="Currency 2 5 2 12 2" xfId="4473" xr:uid="{00000000-0005-0000-0000-0000AF0F0000}"/>
    <cellStyle name="Currency 2 5 2 12 2 2" xfId="4474" xr:uid="{00000000-0005-0000-0000-0000B00F0000}"/>
    <cellStyle name="Currency 2 5 2 12 3" xfId="4475" xr:uid="{00000000-0005-0000-0000-0000B10F0000}"/>
    <cellStyle name="Currency 2 5 2 13" xfId="4476" xr:uid="{00000000-0005-0000-0000-0000B20F0000}"/>
    <cellStyle name="Currency 2 5 2 13 2" xfId="4477" xr:uid="{00000000-0005-0000-0000-0000B30F0000}"/>
    <cellStyle name="Currency 2 5 2 14" xfId="4478" xr:uid="{00000000-0005-0000-0000-0000B40F0000}"/>
    <cellStyle name="Currency 2 5 2 14 2" xfId="4479" xr:uid="{00000000-0005-0000-0000-0000B50F0000}"/>
    <cellStyle name="Currency 2 5 2 15" xfId="4480" xr:uid="{00000000-0005-0000-0000-0000B60F0000}"/>
    <cellStyle name="Currency 2 5 2 16" xfId="4481" xr:uid="{00000000-0005-0000-0000-0000B70F0000}"/>
    <cellStyle name="Currency 2 5 2 17" xfId="4482" xr:uid="{00000000-0005-0000-0000-0000B80F0000}"/>
    <cellStyle name="Currency 2 5 2 2" xfId="212" xr:uid="{00000000-0005-0000-0000-0000B90F0000}"/>
    <cellStyle name="Currency 2 5 2 2 10" xfId="4483" xr:uid="{00000000-0005-0000-0000-0000BA0F0000}"/>
    <cellStyle name="Currency 2 5 2 2 10 2" xfId="4484" xr:uid="{00000000-0005-0000-0000-0000BB0F0000}"/>
    <cellStyle name="Currency 2 5 2 2 10 2 2" xfId="4485" xr:uid="{00000000-0005-0000-0000-0000BC0F0000}"/>
    <cellStyle name="Currency 2 5 2 2 10 3" xfId="4486" xr:uid="{00000000-0005-0000-0000-0000BD0F0000}"/>
    <cellStyle name="Currency 2 5 2 2 11" xfId="4487" xr:uid="{00000000-0005-0000-0000-0000BE0F0000}"/>
    <cellStyle name="Currency 2 5 2 2 11 2" xfId="4488" xr:uid="{00000000-0005-0000-0000-0000BF0F0000}"/>
    <cellStyle name="Currency 2 5 2 2 12" xfId="4489" xr:uid="{00000000-0005-0000-0000-0000C00F0000}"/>
    <cellStyle name="Currency 2 5 2 2 12 2" xfId="4490" xr:uid="{00000000-0005-0000-0000-0000C10F0000}"/>
    <cellStyle name="Currency 2 5 2 2 13" xfId="4491" xr:uid="{00000000-0005-0000-0000-0000C20F0000}"/>
    <cellStyle name="Currency 2 5 2 2 14" xfId="4492" xr:uid="{00000000-0005-0000-0000-0000C30F0000}"/>
    <cellStyle name="Currency 2 5 2 2 15" xfId="4493" xr:uid="{00000000-0005-0000-0000-0000C40F0000}"/>
    <cellStyle name="Currency 2 5 2 2 2" xfId="213" xr:uid="{00000000-0005-0000-0000-0000C50F0000}"/>
    <cellStyle name="Currency 2 5 2 2 2 2" xfId="4494" xr:uid="{00000000-0005-0000-0000-0000C60F0000}"/>
    <cellStyle name="Currency 2 5 2 2 2 2 2" xfId="4495" xr:uid="{00000000-0005-0000-0000-0000C70F0000}"/>
    <cellStyle name="Currency 2 5 2 2 2 2 3" xfId="4496" xr:uid="{00000000-0005-0000-0000-0000C80F0000}"/>
    <cellStyle name="Currency 2 5 2 2 2 2 3 2" xfId="4497" xr:uid="{00000000-0005-0000-0000-0000C90F0000}"/>
    <cellStyle name="Currency 2 5 2 2 2 2 3 3" xfId="4498" xr:uid="{00000000-0005-0000-0000-0000CA0F0000}"/>
    <cellStyle name="Currency 2 5 2 2 2 2 4" xfId="4499" xr:uid="{00000000-0005-0000-0000-0000CB0F0000}"/>
    <cellStyle name="Currency 2 5 2 2 2 2 4 2" xfId="4500" xr:uid="{00000000-0005-0000-0000-0000CC0F0000}"/>
    <cellStyle name="Currency 2 5 2 2 2 2 4 2 2" xfId="4501" xr:uid="{00000000-0005-0000-0000-0000CD0F0000}"/>
    <cellStyle name="Currency 2 5 2 2 2 2 4 3" xfId="4502" xr:uid="{00000000-0005-0000-0000-0000CE0F0000}"/>
    <cellStyle name="Currency 2 5 2 2 2 2 5" xfId="4503" xr:uid="{00000000-0005-0000-0000-0000CF0F0000}"/>
    <cellStyle name="Currency 2 5 2 2 2 2 5 2" xfId="4504" xr:uid="{00000000-0005-0000-0000-0000D00F0000}"/>
    <cellStyle name="Currency 2 5 2 2 2 2 5 2 2" xfId="4505" xr:uid="{00000000-0005-0000-0000-0000D10F0000}"/>
    <cellStyle name="Currency 2 5 2 2 2 2 5 3" xfId="4506" xr:uid="{00000000-0005-0000-0000-0000D20F0000}"/>
    <cellStyle name="Currency 2 5 2 2 2 2 6" xfId="4507" xr:uid="{00000000-0005-0000-0000-0000D30F0000}"/>
    <cellStyle name="Currency 2 5 2 2 2 2 6 2" xfId="4508" xr:uid="{00000000-0005-0000-0000-0000D40F0000}"/>
    <cellStyle name="Currency 2 5 2 2 2 2 6 2 2" xfId="4509" xr:uid="{00000000-0005-0000-0000-0000D50F0000}"/>
    <cellStyle name="Currency 2 5 2 2 2 2 6 3" xfId="4510" xr:uid="{00000000-0005-0000-0000-0000D60F0000}"/>
    <cellStyle name="Currency 2 5 2 2 2 2 7" xfId="4511" xr:uid="{00000000-0005-0000-0000-0000D70F0000}"/>
    <cellStyle name="Currency 2 5 2 2 2 2 7 2" xfId="4512" xr:uid="{00000000-0005-0000-0000-0000D80F0000}"/>
    <cellStyle name="Currency 2 5 2 2 2 2 8" xfId="4513" xr:uid="{00000000-0005-0000-0000-0000D90F0000}"/>
    <cellStyle name="Currency 2 5 2 2 2 2 8 2" xfId="4514" xr:uid="{00000000-0005-0000-0000-0000DA0F0000}"/>
    <cellStyle name="Currency 2 5 2 2 2 2 9" xfId="4515" xr:uid="{00000000-0005-0000-0000-0000DB0F0000}"/>
    <cellStyle name="Currency 2 5 2 2 2 3" xfId="4516" xr:uid="{00000000-0005-0000-0000-0000DC0F0000}"/>
    <cellStyle name="Currency 2 5 2 2 2 3 2" xfId="4517" xr:uid="{00000000-0005-0000-0000-0000DD0F0000}"/>
    <cellStyle name="Currency 2 5 2 2 2 3 3" xfId="4518" xr:uid="{00000000-0005-0000-0000-0000DE0F0000}"/>
    <cellStyle name="Currency 2 5 2 2 2 3 3 2" xfId="4519" xr:uid="{00000000-0005-0000-0000-0000DF0F0000}"/>
    <cellStyle name="Currency 2 5 2 2 2 3 3 3" xfId="4520" xr:uid="{00000000-0005-0000-0000-0000E00F0000}"/>
    <cellStyle name="Currency 2 5 2 2 2 3 4" xfId="4521" xr:uid="{00000000-0005-0000-0000-0000E10F0000}"/>
    <cellStyle name="Currency 2 5 2 2 2 3 4 2" xfId="4522" xr:uid="{00000000-0005-0000-0000-0000E20F0000}"/>
    <cellStyle name="Currency 2 5 2 2 2 3 4 2 2" xfId="4523" xr:uid="{00000000-0005-0000-0000-0000E30F0000}"/>
    <cellStyle name="Currency 2 5 2 2 2 3 4 3" xfId="4524" xr:uid="{00000000-0005-0000-0000-0000E40F0000}"/>
    <cellStyle name="Currency 2 5 2 2 2 3 5" xfId="4525" xr:uid="{00000000-0005-0000-0000-0000E50F0000}"/>
    <cellStyle name="Currency 2 5 2 2 2 3 5 2" xfId="4526" xr:uid="{00000000-0005-0000-0000-0000E60F0000}"/>
    <cellStyle name="Currency 2 5 2 2 2 3 5 2 2" xfId="4527" xr:uid="{00000000-0005-0000-0000-0000E70F0000}"/>
    <cellStyle name="Currency 2 5 2 2 2 3 5 3" xfId="4528" xr:uid="{00000000-0005-0000-0000-0000E80F0000}"/>
    <cellStyle name="Currency 2 5 2 2 2 3 6" xfId="4529" xr:uid="{00000000-0005-0000-0000-0000E90F0000}"/>
    <cellStyle name="Currency 2 5 2 2 2 3 6 2" xfId="4530" xr:uid="{00000000-0005-0000-0000-0000EA0F0000}"/>
    <cellStyle name="Currency 2 5 2 2 2 3 6 2 2" xfId="4531" xr:uid="{00000000-0005-0000-0000-0000EB0F0000}"/>
    <cellStyle name="Currency 2 5 2 2 2 3 6 3" xfId="4532" xr:uid="{00000000-0005-0000-0000-0000EC0F0000}"/>
    <cellStyle name="Currency 2 5 2 2 2 3 7" xfId="4533" xr:uid="{00000000-0005-0000-0000-0000ED0F0000}"/>
    <cellStyle name="Currency 2 5 2 2 2 3 7 2" xfId="4534" xr:uid="{00000000-0005-0000-0000-0000EE0F0000}"/>
    <cellStyle name="Currency 2 5 2 2 2 3 8" xfId="4535" xr:uid="{00000000-0005-0000-0000-0000EF0F0000}"/>
    <cellStyle name="Currency 2 5 2 2 2 3 8 2" xfId="4536" xr:uid="{00000000-0005-0000-0000-0000F00F0000}"/>
    <cellStyle name="Currency 2 5 2 2 2 3 9" xfId="4537" xr:uid="{00000000-0005-0000-0000-0000F10F0000}"/>
    <cellStyle name="Currency 2 5 2 2 2 4" xfId="4538" xr:uid="{00000000-0005-0000-0000-0000F20F0000}"/>
    <cellStyle name="Currency 2 5 2 2 2 4 2" xfId="4539" xr:uid="{00000000-0005-0000-0000-0000F30F0000}"/>
    <cellStyle name="Currency 2 5 2 2 2 4 3" xfId="4540" xr:uid="{00000000-0005-0000-0000-0000F40F0000}"/>
    <cellStyle name="Currency 2 5 2 2 2 4 3 2" xfId="4541" xr:uid="{00000000-0005-0000-0000-0000F50F0000}"/>
    <cellStyle name="Currency 2 5 2 2 2 4 3 2 2" xfId="4542" xr:uid="{00000000-0005-0000-0000-0000F60F0000}"/>
    <cellStyle name="Currency 2 5 2 2 2 4 3 3" xfId="4543" xr:uid="{00000000-0005-0000-0000-0000F70F0000}"/>
    <cellStyle name="Currency 2 5 2 2 2 4 4" xfId="4544" xr:uid="{00000000-0005-0000-0000-0000F80F0000}"/>
    <cellStyle name="Currency 2 5 2 2 2 4 4 2" xfId="4545" xr:uid="{00000000-0005-0000-0000-0000F90F0000}"/>
    <cellStyle name="Currency 2 5 2 2 2 4 4 2 2" xfId="4546" xr:uid="{00000000-0005-0000-0000-0000FA0F0000}"/>
    <cellStyle name="Currency 2 5 2 2 2 4 4 3" xfId="4547" xr:uid="{00000000-0005-0000-0000-0000FB0F0000}"/>
    <cellStyle name="Currency 2 5 2 2 2 4 5" xfId="4548" xr:uid="{00000000-0005-0000-0000-0000FC0F0000}"/>
    <cellStyle name="Currency 2 5 2 2 2 4 5 2" xfId="4549" xr:uid="{00000000-0005-0000-0000-0000FD0F0000}"/>
    <cellStyle name="Currency 2 5 2 2 2 4 5 2 2" xfId="4550" xr:uid="{00000000-0005-0000-0000-0000FE0F0000}"/>
    <cellStyle name="Currency 2 5 2 2 2 4 5 3" xfId="4551" xr:uid="{00000000-0005-0000-0000-0000FF0F0000}"/>
    <cellStyle name="Currency 2 5 2 2 2 4 6" xfId="4552" xr:uid="{00000000-0005-0000-0000-000000100000}"/>
    <cellStyle name="Currency 2 5 2 2 2 4 6 2" xfId="4553" xr:uid="{00000000-0005-0000-0000-000001100000}"/>
    <cellStyle name="Currency 2 5 2 2 2 4 7" xfId="4554" xr:uid="{00000000-0005-0000-0000-000002100000}"/>
    <cellStyle name="Currency 2 5 2 2 2 4 7 2" xfId="4555" xr:uid="{00000000-0005-0000-0000-000003100000}"/>
    <cellStyle name="Currency 2 5 2 2 2 4 8" xfId="4556" xr:uid="{00000000-0005-0000-0000-000004100000}"/>
    <cellStyle name="Currency 2 5 2 2 2 4 9" xfId="4557" xr:uid="{00000000-0005-0000-0000-000005100000}"/>
    <cellStyle name="Currency 2 5 2 2 2 5" xfId="4558" xr:uid="{00000000-0005-0000-0000-000006100000}"/>
    <cellStyle name="Currency 2 5 2 2 2 5 2" xfId="4559" xr:uid="{00000000-0005-0000-0000-000007100000}"/>
    <cellStyle name="Currency 2 5 2 2 2 5 3" xfId="4560" xr:uid="{00000000-0005-0000-0000-000008100000}"/>
    <cellStyle name="Currency 2 5 2 2 2 6" xfId="4561" xr:uid="{00000000-0005-0000-0000-000009100000}"/>
    <cellStyle name="Currency 2 5 2 2 2 6 2" xfId="4562" xr:uid="{00000000-0005-0000-0000-00000A100000}"/>
    <cellStyle name="Currency 2 5 2 2 2 6 2 2" xfId="4563" xr:uid="{00000000-0005-0000-0000-00000B100000}"/>
    <cellStyle name="Currency 2 5 2 2 2 6 2 2 2" xfId="4564" xr:uid="{00000000-0005-0000-0000-00000C100000}"/>
    <cellStyle name="Currency 2 5 2 2 2 6 2 3" xfId="4565" xr:uid="{00000000-0005-0000-0000-00000D100000}"/>
    <cellStyle name="Currency 2 5 2 2 2 6 3" xfId="4566" xr:uid="{00000000-0005-0000-0000-00000E100000}"/>
    <cellStyle name="Currency 2 5 2 2 2 6 3 2" xfId="4567" xr:uid="{00000000-0005-0000-0000-00000F100000}"/>
    <cellStyle name="Currency 2 5 2 2 2 6 3 2 2" xfId="4568" xr:uid="{00000000-0005-0000-0000-000010100000}"/>
    <cellStyle name="Currency 2 5 2 2 2 6 3 3" xfId="4569" xr:uid="{00000000-0005-0000-0000-000011100000}"/>
    <cellStyle name="Currency 2 5 2 2 2 6 4" xfId="4570" xr:uid="{00000000-0005-0000-0000-000012100000}"/>
    <cellStyle name="Currency 2 5 2 2 2 6 4 2" xfId="4571" xr:uid="{00000000-0005-0000-0000-000013100000}"/>
    <cellStyle name="Currency 2 5 2 2 2 6 4 2 2" xfId="4572" xr:uid="{00000000-0005-0000-0000-000014100000}"/>
    <cellStyle name="Currency 2 5 2 2 2 6 4 3" xfId="4573" xr:uid="{00000000-0005-0000-0000-000015100000}"/>
    <cellStyle name="Currency 2 5 2 2 2 6 5" xfId="4574" xr:uid="{00000000-0005-0000-0000-000016100000}"/>
    <cellStyle name="Currency 2 5 2 2 2 6 5 2" xfId="4575" xr:uid="{00000000-0005-0000-0000-000017100000}"/>
    <cellStyle name="Currency 2 5 2 2 2 6 6" xfId="4576" xr:uid="{00000000-0005-0000-0000-000018100000}"/>
    <cellStyle name="Currency 2 5 2 2 2 6 6 2" xfId="4577" xr:uid="{00000000-0005-0000-0000-000019100000}"/>
    <cellStyle name="Currency 2 5 2 2 2 6 7" xfId="4578" xr:uid="{00000000-0005-0000-0000-00001A100000}"/>
    <cellStyle name="Currency 2 5 2 2 2 7" xfId="4579" xr:uid="{00000000-0005-0000-0000-00001B100000}"/>
    <cellStyle name="Currency 2 5 2 2 2 7 2" xfId="4580" xr:uid="{00000000-0005-0000-0000-00001C100000}"/>
    <cellStyle name="Currency 2 5 2 2 2 7 2 2" xfId="4581" xr:uid="{00000000-0005-0000-0000-00001D100000}"/>
    <cellStyle name="Currency 2 5 2 2 2 7 3" xfId="4582" xr:uid="{00000000-0005-0000-0000-00001E100000}"/>
    <cellStyle name="Currency 2 5 2 2 2 8" xfId="4583" xr:uid="{00000000-0005-0000-0000-00001F100000}"/>
    <cellStyle name="Currency 2 5 2 2 2 8 2" xfId="4584" xr:uid="{00000000-0005-0000-0000-000020100000}"/>
    <cellStyle name="Currency 2 5 2 2 2 8 2 2" xfId="4585" xr:uid="{00000000-0005-0000-0000-000021100000}"/>
    <cellStyle name="Currency 2 5 2 2 2 8 3" xfId="4586" xr:uid="{00000000-0005-0000-0000-000022100000}"/>
    <cellStyle name="Currency 2 5 2 2 3" xfId="214" xr:uid="{00000000-0005-0000-0000-000023100000}"/>
    <cellStyle name="Currency 2 5 2 2 3 10" xfId="4587" xr:uid="{00000000-0005-0000-0000-000024100000}"/>
    <cellStyle name="Currency 2 5 2 2 3 2" xfId="215" xr:uid="{00000000-0005-0000-0000-000025100000}"/>
    <cellStyle name="Currency 2 5 2 2 3 2 2" xfId="4588" xr:uid="{00000000-0005-0000-0000-000026100000}"/>
    <cellStyle name="Currency 2 5 2 2 3 2 3" xfId="4589" xr:uid="{00000000-0005-0000-0000-000027100000}"/>
    <cellStyle name="Currency 2 5 2 2 3 2 3 2" xfId="4590" xr:uid="{00000000-0005-0000-0000-000028100000}"/>
    <cellStyle name="Currency 2 5 2 2 3 2 3 3" xfId="4591" xr:uid="{00000000-0005-0000-0000-000029100000}"/>
    <cellStyle name="Currency 2 5 2 2 3 2 4" xfId="4592" xr:uid="{00000000-0005-0000-0000-00002A100000}"/>
    <cellStyle name="Currency 2 5 2 2 3 2 4 2" xfId="4593" xr:uid="{00000000-0005-0000-0000-00002B100000}"/>
    <cellStyle name="Currency 2 5 2 2 3 2 4 2 2" xfId="4594" xr:uid="{00000000-0005-0000-0000-00002C100000}"/>
    <cellStyle name="Currency 2 5 2 2 3 2 4 3" xfId="4595" xr:uid="{00000000-0005-0000-0000-00002D100000}"/>
    <cellStyle name="Currency 2 5 2 2 3 2 5" xfId="4596" xr:uid="{00000000-0005-0000-0000-00002E100000}"/>
    <cellStyle name="Currency 2 5 2 2 3 2 5 2" xfId="4597" xr:uid="{00000000-0005-0000-0000-00002F100000}"/>
    <cellStyle name="Currency 2 5 2 2 3 2 5 2 2" xfId="4598" xr:uid="{00000000-0005-0000-0000-000030100000}"/>
    <cellStyle name="Currency 2 5 2 2 3 2 5 3" xfId="4599" xr:uid="{00000000-0005-0000-0000-000031100000}"/>
    <cellStyle name="Currency 2 5 2 2 3 2 6" xfId="4600" xr:uid="{00000000-0005-0000-0000-000032100000}"/>
    <cellStyle name="Currency 2 5 2 2 3 2 6 2" xfId="4601" xr:uid="{00000000-0005-0000-0000-000033100000}"/>
    <cellStyle name="Currency 2 5 2 2 3 2 6 2 2" xfId="4602" xr:uid="{00000000-0005-0000-0000-000034100000}"/>
    <cellStyle name="Currency 2 5 2 2 3 2 6 3" xfId="4603" xr:uid="{00000000-0005-0000-0000-000035100000}"/>
    <cellStyle name="Currency 2 5 2 2 3 2 7" xfId="4604" xr:uid="{00000000-0005-0000-0000-000036100000}"/>
    <cellStyle name="Currency 2 5 2 2 3 2 7 2" xfId="4605" xr:uid="{00000000-0005-0000-0000-000037100000}"/>
    <cellStyle name="Currency 2 5 2 2 3 2 8" xfId="4606" xr:uid="{00000000-0005-0000-0000-000038100000}"/>
    <cellStyle name="Currency 2 5 2 2 3 2 8 2" xfId="4607" xr:uid="{00000000-0005-0000-0000-000039100000}"/>
    <cellStyle name="Currency 2 5 2 2 3 2 9" xfId="4608" xr:uid="{00000000-0005-0000-0000-00003A100000}"/>
    <cellStyle name="Currency 2 5 2 2 3 3" xfId="216" xr:uid="{00000000-0005-0000-0000-00003B100000}"/>
    <cellStyle name="Currency 2 5 2 2 3 4" xfId="4609" xr:uid="{00000000-0005-0000-0000-00003C100000}"/>
    <cellStyle name="Currency 2 5 2 2 3 4 2" xfId="4610" xr:uid="{00000000-0005-0000-0000-00003D100000}"/>
    <cellStyle name="Currency 2 5 2 2 3 4 3" xfId="4611" xr:uid="{00000000-0005-0000-0000-00003E100000}"/>
    <cellStyle name="Currency 2 5 2 2 3 5" xfId="4612" xr:uid="{00000000-0005-0000-0000-00003F100000}"/>
    <cellStyle name="Currency 2 5 2 2 3 5 2" xfId="4613" xr:uid="{00000000-0005-0000-0000-000040100000}"/>
    <cellStyle name="Currency 2 5 2 2 3 5 2 2" xfId="4614" xr:uid="{00000000-0005-0000-0000-000041100000}"/>
    <cellStyle name="Currency 2 5 2 2 3 5 3" xfId="4615" xr:uid="{00000000-0005-0000-0000-000042100000}"/>
    <cellStyle name="Currency 2 5 2 2 3 6" xfId="4616" xr:uid="{00000000-0005-0000-0000-000043100000}"/>
    <cellStyle name="Currency 2 5 2 2 3 6 2" xfId="4617" xr:uid="{00000000-0005-0000-0000-000044100000}"/>
    <cellStyle name="Currency 2 5 2 2 3 6 2 2" xfId="4618" xr:uid="{00000000-0005-0000-0000-000045100000}"/>
    <cellStyle name="Currency 2 5 2 2 3 6 3" xfId="4619" xr:uid="{00000000-0005-0000-0000-000046100000}"/>
    <cellStyle name="Currency 2 5 2 2 3 7" xfId="4620" xr:uid="{00000000-0005-0000-0000-000047100000}"/>
    <cellStyle name="Currency 2 5 2 2 3 7 2" xfId="4621" xr:uid="{00000000-0005-0000-0000-000048100000}"/>
    <cellStyle name="Currency 2 5 2 2 3 7 2 2" xfId="4622" xr:uid="{00000000-0005-0000-0000-000049100000}"/>
    <cellStyle name="Currency 2 5 2 2 3 7 3" xfId="4623" xr:uid="{00000000-0005-0000-0000-00004A100000}"/>
    <cellStyle name="Currency 2 5 2 2 3 8" xfId="4624" xr:uid="{00000000-0005-0000-0000-00004B100000}"/>
    <cellStyle name="Currency 2 5 2 2 3 8 2" xfId="4625" xr:uid="{00000000-0005-0000-0000-00004C100000}"/>
    <cellStyle name="Currency 2 5 2 2 3 9" xfId="4626" xr:uid="{00000000-0005-0000-0000-00004D100000}"/>
    <cellStyle name="Currency 2 5 2 2 3 9 2" xfId="4627" xr:uid="{00000000-0005-0000-0000-00004E100000}"/>
    <cellStyle name="Currency 2 5 2 2 4" xfId="217" xr:uid="{00000000-0005-0000-0000-00004F100000}"/>
    <cellStyle name="Currency 2 5 2 2 4 2" xfId="218" xr:uid="{00000000-0005-0000-0000-000050100000}"/>
    <cellStyle name="Currency 2 5 2 2 4 2 10" xfId="4628" xr:uid="{00000000-0005-0000-0000-000051100000}"/>
    <cellStyle name="Currency 2 5 2 2 4 2 2" xfId="4629" xr:uid="{00000000-0005-0000-0000-000052100000}"/>
    <cellStyle name="Currency 2 5 2 2 4 2 3" xfId="4630" xr:uid="{00000000-0005-0000-0000-000053100000}"/>
    <cellStyle name="Currency 2 5 2 2 4 2 4" xfId="4631" xr:uid="{00000000-0005-0000-0000-000054100000}"/>
    <cellStyle name="Currency 2 5 2 2 4 2 4 2" xfId="4632" xr:uid="{00000000-0005-0000-0000-000055100000}"/>
    <cellStyle name="Currency 2 5 2 2 4 2 4 2 2" xfId="4633" xr:uid="{00000000-0005-0000-0000-000056100000}"/>
    <cellStyle name="Currency 2 5 2 2 4 2 4 3" xfId="4634" xr:uid="{00000000-0005-0000-0000-000057100000}"/>
    <cellStyle name="Currency 2 5 2 2 4 2 5" xfId="4635" xr:uid="{00000000-0005-0000-0000-000058100000}"/>
    <cellStyle name="Currency 2 5 2 2 4 2 5 2" xfId="4636" xr:uid="{00000000-0005-0000-0000-000059100000}"/>
    <cellStyle name="Currency 2 5 2 2 4 2 5 2 2" xfId="4637" xr:uid="{00000000-0005-0000-0000-00005A100000}"/>
    <cellStyle name="Currency 2 5 2 2 4 2 5 3" xfId="4638" xr:uid="{00000000-0005-0000-0000-00005B100000}"/>
    <cellStyle name="Currency 2 5 2 2 4 2 6" xfId="4639" xr:uid="{00000000-0005-0000-0000-00005C100000}"/>
    <cellStyle name="Currency 2 5 2 2 4 2 6 2" xfId="4640" xr:uid="{00000000-0005-0000-0000-00005D100000}"/>
    <cellStyle name="Currency 2 5 2 2 4 2 6 2 2" xfId="4641" xr:uid="{00000000-0005-0000-0000-00005E100000}"/>
    <cellStyle name="Currency 2 5 2 2 4 2 6 3" xfId="4642" xr:uid="{00000000-0005-0000-0000-00005F100000}"/>
    <cellStyle name="Currency 2 5 2 2 4 2 7" xfId="4643" xr:uid="{00000000-0005-0000-0000-000060100000}"/>
    <cellStyle name="Currency 2 5 2 2 4 2 7 2" xfId="4644" xr:uid="{00000000-0005-0000-0000-000061100000}"/>
    <cellStyle name="Currency 2 5 2 2 4 2 8" xfId="4645" xr:uid="{00000000-0005-0000-0000-000062100000}"/>
    <cellStyle name="Currency 2 5 2 2 4 2 8 2" xfId="4646" xr:uid="{00000000-0005-0000-0000-000063100000}"/>
    <cellStyle name="Currency 2 5 2 2 4 2 9" xfId="4647" xr:uid="{00000000-0005-0000-0000-000064100000}"/>
    <cellStyle name="Currency 2 5 2 2 4 3" xfId="219" xr:uid="{00000000-0005-0000-0000-000065100000}"/>
    <cellStyle name="Currency 2 5 2 2 4 4" xfId="4648" xr:uid="{00000000-0005-0000-0000-000066100000}"/>
    <cellStyle name="Currency 2 5 2 2 4 4 2" xfId="4649" xr:uid="{00000000-0005-0000-0000-000067100000}"/>
    <cellStyle name="Currency 2 5 2 2 4 4 2 2" xfId="4650" xr:uid="{00000000-0005-0000-0000-000068100000}"/>
    <cellStyle name="Currency 2 5 2 2 4 4 3" xfId="4651" xr:uid="{00000000-0005-0000-0000-000069100000}"/>
    <cellStyle name="Currency 2 5 2 2 4 5" xfId="4652" xr:uid="{00000000-0005-0000-0000-00006A100000}"/>
    <cellStyle name="Currency 2 5 2 2 4 5 2" xfId="4653" xr:uid="{00000000-0005-0000-0000-00006B100000}"/>
    <cellStyle name="Currency 2 5 2 2 4 5 2 2" xfId="4654" xr:uid="{00000000-0005-0000-0000-00006C100000}"/>
    <cellStyle name="Currency 2 5 2 2 4 5 3" xfId="4655" xr:uid="{00000000-0005-0000-0000-00006D100000}"/>
    <cellStyle name="Currency 2 5 2 2 5" xfId="4656" xr:uid="{00000000-0005-0000-0000-00006E100000}"/>
    <cellStyle name="Currency 2 5 2 2 5 2" xfId="4657" xr:uid="{00000000-0005-0000-0000-00006F100000}"/>
    <cellStyle name="Currency 2 5 2 2 5 3" xfId="4658" xr:uid="{00000000-0005-0000-0000-000070100000}"/>
    <cellStyle name="Currency 2 5 2 2 5 3 2" xfId="4659" xr:uid="{00000000-0005-0000-0000-000071100000}"/>
    <cellStyle name="Currency 2 5 2 2 5 3 3" xfId="4660" xr:uid="{00000000-0005-0000-0000-000072100000}"/>
    <cellStyle name="Currency 2 5 2 2 5 4" xfId="4661" xr:uid="{00000000-0005-0000-0000-000073100000}"/>
    <cellStyle name="Currency 2 5 2 2 5 4 2" xfId="4662" xr:uid="{00000000-0005-0000-0000-000074100000}"/>
    <cellStyle name="Currency 2 5 2 2 5 4 2 2" xfId="4663" xr:uid="{00000000-0005-0000-0000-000075100000}"/>
    <cellStyle name="Currency 2 5 2 2 5 4 3" xfId="4664" xr:uid="{00000000-0005-0000-0000-000076100000}"/>
    <cellStyle name="Currency 2 5 2 2 5 5" xfId="4665" xr:uid="{00000000-0005-0000-0000-000077100000}"/>
    <cellStyle name="Currency 2 5 2 2 5 5 2" xfId="4666" xr:uid="{00000000-0005-0000-0000-000078100000}"/>
    <cellStyle name="Currency 2 5 2 2 5 5 2 2" xfId="4667" xr:uid="{00000000-0005-0000-0000-000079100000}"/>
    <cellStyle name="Currency 2 5 2 2 5 5 3" xfId="4668" xr:uid="{00000000-0005-0000-0000-00007A100000}"/>
    <cellStyle name="Currency 2 5 2 2 5 6" xfId="4669" xr:uid="{00000000-0005-0000-0000-00007B100000}"/>
    <cellStyle name="Currency 2 5 2 2 5 6 2" xfId="4670" xr:uid="{00000000-0005-0000-0000-00007C100000}"/>
    <cellStyle name="Currency 2 5 2 2 5 6 2 2" xfId="4671" xr:uid="{00000000-0005-0000-0000-00007D100000}"/>
    <cellStyle name="Currency 2 5 2 2 5 6 3" xfId="4672" xr:uid="{00000000-0005-0000-0000-00007E100000}"/>
    <cellStyle name="Currency 2 5 2 2 5 7" xfId="4673" xr:uid="{00000000-0005-0000-0000-00007F100000}"/>
    <cellStyle name="Currency 2 5 2 2 5 7 2" xfId="4674" xr:uid="{00000000-0005-0000-0000-000080100000}"/>
    <cellStyle name="Currency 2 5 2 2 5 8" xfId="4675" xr:uid="{00000000-0005-0000-0000-000081100000}"/>
    <cellStyle name="Currency 2 5 2 2 5 8 2" xfId="4676" xr:uid="{00000000-0005-0000-0000-000082100000}"/>
    <cellStyle name="Currency 2 5 2 2 5 9" xfId="4677" xr:uid="{00000000-0005-0000-0000-000083100000}"/>
    <cellStyle name="Currency 2 5 2 2 6" xfId="4678" xr:uid="{00000000-0005-0000-0000-000084100000}"/>
    <cellStyle name="Currency 2 5 2 2 6 2" xfId="4679" xr:uid="{00000000-0005-0000-0000-000085100000}"/>
    <cellStyle name="Currency 2 5 2 2 6 3" xfId="4680" xr:uid="{00000000-0005-0000-0000-000086100000}"/>
    <cellStyle name="Currency 2 5 2 2 7" xfId="4681" xr:uid="{00000000-0005-0000-0000-000087100000}"/>
    <cellStyle name="Currency 2 5 2 2 8" xfId="4682" xr:uid="{00000000-0005-0000-0000-000088100000}"/>
    <cellStyle name="Currency 2 5 2 2 8 2" xfId="4683" xr:uid="{00000000-0005-0000-0000-000089100000}"/>
    <cellStyle name="Currency 2 5 2 2 8 2 2" xfId="4684" xr:uid="{00000000-0005-0000-0000-00008A100000}"/>
    <cellStyle name="Currency 2 5 2 2 8 3" xfId="4685" xr:uid="{00000000-0005-0000-0000-00008B100000}"/>
    <cellStyle name="Currency 2 5 2 2 8 4" xfId="4686" xr:uid="{00000000-0005-0000-0000-00008C100000}"/>
    <cellStyle name="Currency 2 5 2 2 9" xfId="4687" xr:uid="{00000000-0005-0000-0000-00008D100000}"/>
    <cellStyle name="Currency 2 5 2 2 9 2" xfId="4688" xr:uid="{00000000-0005-0000-0000-00008E100000}"/>
    <cellStyle name="Currency 2 5 2 2 9 2 2" xfId="4689" xr:uid="{00000000-0005-0000-0000-00008F100000}"/>
    <cellStyle name="Currency 2 5 2 2 9 3" xfId="4690" xr:uid="{00000000-0005-0000-0000-000090100000}"/>
    <cellStyle name="Currency 2 5 2 3" xfId="220" xr:uid="{00000000-0005-0000-0000-000091100000}"/>
    <cellStyle name="Currency 2 5 2 3 10" xfId="4691" xr:uid="{00000000-0005-0000-0000-000092100000}"/>
    <cellStyle name="Currency 2 5 2 3 10 2" xfId="4692" xr:uid="{00000000-0005-0000-0000-000093100000}"/>
    <cellStyle name="Currency 2 5 2 3 10 2 2" xfId="4693" xr:uid="{00000000-0005-0000-0000-000094100000}"/>
    <cellStyle name="Currency 2 5 2 3 10 3" xfId="4694" xr:uid="{00000000-0005-0000-0000-000095100000}"/>
    <cellStyle name="Currency 2 5 2 3 11" xfId="4695" xr:uid="{00000000-0005-0000-0000-000096100000}"/>
    <cellStyle name="Currency 2 5 2 3 11 2" xfId="4696" xr:uid="{00000000-0005-0000-0000-000097100000}"/>
    <cellStyle name="Currency 2 5 2 3 12" xfId="4697" xr:uid="{00000000-0005-0000-0000-000098100000}"/>
    <cellStyle name="Currency 2 5 2 3 12 2" xfId="4698" xr:uid="{00000000-0005-0000-0000-000099100000}"/>
    <cellStyle name="Currency 2 5 2 3 13" xfId="4699" xr:uid="{00000000-0005-0000-0000-00009A100000}"/>
    <cellStyle name="Currency 2 5 2 3 14" xfId="4700" xr:uid="{00000000-0005-0000-0000-00009B100000}"/>
    <cellStyle name="Currency 2 5 2 3 15" xfId="4701" xr:uid="{00000000-0005-0000-0000-00009C100000}"/>
    <cellStyle name="Currency 2 5 2 3 2" xfId="221" xr:uid="{00000000-0005-0000-0000-00009D100000}"/>
    <cellStyle name="Currency 2 5 2 3 2 2" xfId="4702" xr:uid="{00000000-0005-0000-0000-00009E100000}"/>
    <cellStyle name="Currency 2 5 2 3 2 2 2" xfId="4703" xr:uid="{00000000-0005-0000-0000-00009F100000}"/>
    <cellStyle name="Currency 2 5 2 3 2 2 3" xfId="4704" xr:uid="{00000000-0005-0000-0000-0000A0100000}"/>
    <cellStyle name="Currency 2 5 2 3 2 2 3 2" xfId="4705" xr:uid="{00000000-0005-0000-0000-0000A1100000}"/>
    <cellStyle name="Currency 2 5 2 3 2 2 3 3" xfId="4706" xr:uid="{00000000-0005-0000-0000-0000A2100000}"/>
    <cellStyle name="Currency 2 5 2 3 2 2 4" xfId="4707" xr:uid="{00000000-0005-0000-0000-0000A3100000}"/>
    <cellStyle name="Currency 2 5 2 3 2 2 4 2" xfId="4708" xr:uid="{00000000-0005-0000-0000-0000A4100000}"/>
    <cellStyle name="Currency 2 5 2 3 2 2 4 2 2" xfId="4709" xr:uid="{00000000-0005-0000-0000-0000A5100000}"/>
    <cellStyle name="Currency 2 5 2 3 2 2 4 3" xfId="4710" xr:uid="{00000000-0005-0000-0000-0000A6100000}"/>
    <cellStyle name="Currency 2 5 2 3 2 2 5" xfId="4711" xr:uid="{00000000-0005-0000-0000-0000A7100000}"/>
    <cellStyle name="Currency 2 5 2 3 2 2 5 2" xfId="4712" xr:uid="{00000000-0005-0000-0000-0000A8100000}"/>
    <cellStyle name="Currency 2 5 2 3 2 2 5 2 2" xfId="4713" xr:uid="{00000000-0005-0000-0000-0000A9100000}"/>
    <cellStyle name="Currency 2 5 2 3 2 2 5 3" xfId="4714" xr:uid="{00000000-0005-0000-0000-0000AA100000}"/>
    <cellStyle name="Currency 2 5 2 3 2 2 6" xfId="4715" xr:uid="{00000000-0005-0000-0000-0000AB100000}"/>
    <cellStyle name="Currency 2 5 2 3 2 2 6 2" xfId="4716" xr:uid="{00000000-0005-0000-0000-0000AC100000}"/>
    <cellStyle name="Currency 2 5 2 3 2 2 6 2 2" xfId="4717" xr:uid="{00000000-0005-0000-0000-0000AD100000}"/>
    <cellStyle name="Currency 2 5 2 3 2 2 6 3" xfId="4718" xr:uid="{00000000-0005-0000-0000-0000AE100000}"/>
    <cellStyle name="Currency 2 5 2 3 2 2 7" xfId="4719" xr:uid="{00000000-0005-0000-0000-0000AF100000}"/>
    <cellStyle name="Currency 2 5 2 3 2 2 7 2" xfId="4720" xr:uid="{00000000-0005-0000-0000-0000B0100000}"/>
    <cellStyle name="Currency 2 5 2 3 2 2 8" xfId="4721" xr:uid="{00000000-0005-0000-0000-0000B1100000}"/>
    <cellStyle name="Currency 2 5 2 3 2 2 8 2" xfId="4722" xr:uid="{00000000-0005-0000-0000-0000B2100000}"/>
    <cellStyle name="Currency 2 5 2 3 2 2 9" xfId="4723" xr:uid="{00000000-0005-0000-0000-0000B3100000}"/>
    <cellStyle name="Currency 2 5 2 3 2 3" xfId="4724" xr:uid="{00000000-0005-0000-0000-0000B4100000}"/>
    <cellStyle name="Currency 2 5 2 3 2 3 2" xfId="4725" xr:uid="{00000000-0005-0000-0000-0000B5100000}"/>
    <cellStyle name="Currency 2 5 2 3 2 3 3" xfId="4726" xr:uid="{00000000-0005-0000-0000-0000B6100000}"/>
    <cellStyle name="Currency 2 5 2 3 2 3 3 2" xfId="4727" xr:uid="{00000000-0005-0000-0000-0000B7100000}"/>
    <cellStyle name="Currency 2 5 2 3 2 3 3 3" xfId="4728" xr:uid="{00000000-0005-0000-0000-0000B8100000}"/>
    <cellStyle name="Currency 2 5 2 3 2 3 4" xfId="4729" xr:uid="{00000000-0005-0000-0000-0000B9100000}"/>
    <cellStyle name="Currency 2 5 2 3 2 3 4 2" xfId="4730" xr:uid="{00000000-0005-0000-0000-0000BA100000}"/>
    <cellStyle name="Currency 2 5 2 3 2 3 4 2 2" xfId="4731" xr:uid="{00000000-0005-0000-0000-0000BB100000}"/>
    <cellStyle name="Currency 2 5 2 3 2 3 4 3" xfId="4732" xr:uid="{00000000-0005-0000-0000-0000BC100000}"/>
    <cellStyle name="Currency 2 5 2 3 2 3 5" xfId="4733" xr:uid="{00000000-0005-0000-0000-0000BD100000}"/>
    <cellStyle name="Currency 2 5 2 3 2 3 5 2" xfId="4734" xr:uid="{00000000-0005-0000-0000-0000BE100000}"/>
    <cellStyle name="Currency 2 5 2 3 2 3 5 2 2" xfId="4735" xr:uid="{00000000-0005-0000-0000-0000BF100000}"/>
    <cellStyle name="Currency 2 5 2 3 2 3 5 3" xfId="4736" xr:uid="{00000000-0005-0000-0000-0000C0100000}"/>
    <cellStyle name="Currency 2 5 2 3 2 3 6" xfId="4737" xr:uid="{00000000-0005-0000-0000-0000C1100000}"/>
    <cellStyle name="Currency 2 5 2 3 2 3 6 2" xfId="4738" xr:uid="{00000000-0005-0000-0000-0000C2100000}"/>
    <cellStyle name="Currency 2 5 2 3 2 3 6 2 2" xfId="4739" xr:uid="{00000000-0005-0000-0000-0000C3100000}"/>
    <cellStyle name="Currency 2 5 2 3 2 3 6 3" xfId="4740" xr:uid="{00000000-0005-0000-0000-0000C4100000}"/>
    <cellStyle name="Currency 2 5 2 3 2 3 7" xfId="4741" xr:uid="{00000000-0005-0000-0000-0000C5100000}"/>
    <cellStyle name="Currency 2 5 2 3 2 3 7 2" xfId="4742" xr:uid="{00000000-0005-0000-0000-0000C6100000}"/>
    <cellStyle name="Currency 2 5 2 3 2 3 8" xfId="4743" xr:uid="{00000000-0005-0000-0000-0000C7100000}"/>
    <cellStyle name="Currency 2 5 2 3 2 3 8 2" xfId="4744" xr:uid="{00000000-0005-0000-0000-0000C8100000}"/>
    <cellStyle name="Currency 2 5 2 3 2 3 9" xfId="4745" xr:uid="{00000000-0005-0000-0000-0000C9100000}"/>
    <cellStyle name="Currency 2 5 2 3 2 4" xfId="4746" xr:uid="{00000000-0005-0000-0000-0000CA100000}"/>
    <cellStyle name="Currency 2 5 2 3 2 4 2" xfId="4747" xr:uid="{00000000-0005-0000-0000-0000CB100000}"/>
    <cellStyle name="Currency 2 5 2 3 2 4 3" xfId="4748" xr:uid="{00000000-0005-0000-0000-0000CC100000}"/>
    <cellStyle name="Currency 2 5 2 3 2 4 3 2" xfId="4749" xr:uid="{00000000-0005-0000-0000-0000CD100000}"/>
    <cellStyle name="Currency 2 5 2 3 2 4 3 2 2" xfId="4750" xr:uid="{00000000-0005-0000-0000-0000CE100000}"/>
    <cellStyle name="Currency 2 5 2 3 2 4 3 3" xfId="4751" xr:uid="{00000000-0005-0000-0000-0000CF100000}"/>
    <cellStyle name="Currency 2 5 2 3 2 4 4" xfId="4752" xr:uid="{00000000-0005-0000-0000-0000D0100000}"/>
    <cellStyle name="Currency 2 5 2 3 2 4 4 2" xfId="4753" xr:uid="{00000000-0005-0000-0000-0000D1100000}"/>
    <cellStyle name="Currency 2 5 2 3 2 4 4 2 2" xfId="4754" xr:uid="{00000000-0005-0000-0000-0000D2100000}"/>
    <cellStyle name="Currency 2 5 2 3 2 4 4 3" xfId="4755" xr:uid="{00000000-0005-0000-0000-0000D3100000}"/>
    <cellStyle name="Currency 2 5 2 3 2 4 5" xfId="4756" xr:uid="{00000000-0005-0000-0000-0000D4100000}"/>
    <cellStyle name="Currency 2 5 2 3 2 4 5 2" xfId="4757" xr:uid="{00000000-0005-0000-0000-0000D5100000}"/>
    <cellStyle name="Currency 2 5 2 3 2 4 5 2 2" xfId="4758" xr:uid="{00000000-0005-0000-0000-0000D6100000}"/>
    <cellStyle name="Currency 2 5 2 3 2 4 5 3" xfId="4759" xr:uid="{00000000-0005-0000-0000-0000D7100000}"/>
    <cellStyle name="Currency 2 5 2 3 2 4 6" xfId="4760" xr:uid="{00000000-0005-0000-0000-0000D8100000}"/>
    <cellStyle name="Currency 2 5 2 3 2 4 6 2" xfId="4761" xr:uid="{00000000-0005-0000-0000-0000D9100000}"/>
    <cellStyle name="Currency 2 5 2 3 2 4 7" xfId="4762" xr:uid="{00000000-0005-0000-0000-0000DA100000}"/>
    <cellStyle name="Currency 2 5 2 3 2 4 7 2" xfId="4763" xr:uid="{00000000-0005-0000-0000-0000DB100000}"/>
    <cellStyle name="Currency 2 5 2 3 2 4 8" xfId="4764" xr:uid="{00000000-0005-0000-0000-0000DC100000}"/>
    <cellStyle name="Currency 2 5 2 3 2 4 9" xfId="4765" xr:uid="{00000000-0005-0000-0000-0000DD100000}"/>
    <cellStyle name="Currency 2 5 2 3 2 5" xfId="4766" xr:uid="{00000000-0005-0000-0000-0000DE100000}"/>
    <cellStyle name="Currency 2 5 2 3 2 5 2" xfId="4767" xr:uid="{00000000-0005-0000-0000-0000DF100000}"/>
    <cellStyle name="Currency 2 5 2 3 2 5 3" xfId="4768" xr:uid="{00000000-0005-0000-0000-0000E0100000}"/>
    <cellStyle name="Currency 2 5 2 3 2 6" xfId="4769" xr:uid="{00000000-0005-0000-0000-0000E1100000}"/>
    <cellStyle name="Currency 2 5 2 3 2 6 2" xfId="4770" xr:uid="{00000000-0005-0000-0000-0000E2100000}"/>
    <cellStyle name="Currency 2 5 2 3 2 6 2 2" xfId="4771" xr:uid="{00000000-0005-0000-0000-0000E3100000}"/>
    <cellStyle name="Currency 2 5 2 3 2 6 2 2 2" xfId="4772" xr:uid="{00000000-0005-0000-0000-0000E4100000}"/>
    <cellStyle name="Currency 2 5 2 3 2 6 2 3" xfId="4773" xr:uid="{00000000-0005-0000-0000-0000E5100000}"/>
    <cellStyle name="Currency 2 5 2 3 2 6 3" xfId="4774" xr:uid="{00000000-0005-0000-0000-0000E6100000}"/>
    <cellStyle name="Currency 2 5 2 3 2 6 3 2" xfId="4775" xr:uid="{00000000-0005-0000-0000-0000E7100000}"/>
    <cellStyle name="Currency 2 5 2 3 2 6 3 2 2" xfId="4776" xr:uid="{00000000-0005-0000-0000-0000E8100000}"/>
    <cellStyle name="Currency 2 5 2 3 2 6 3 3" xfId="4777" xr:uid="{00000000-0005-0000-0000-0000E9100000}"/>
    <cellStyle name="Currency 2 5 2 3 2 6 4" xfId="4778" xr:uid="{00000000-0005-0000-0000-0000EA100000}"/>
    <cellStyle name="Currency 2 5 2 3 2 6 4 2" xfId="4779" xr:uid="{00000000-0005-0000-0000-0000EB100000}"/>
    <cellStyle name="Currency 2 5 2 3 2 6 4 2 2" xfId="4780" xr:uid="{00000000-0005-0000-0000-0000EC100000}"/>
    <cellStyle name="Currency 2 5 2 3 2 6 4 3" xfId="4781" xr:uid="{00000000-0005-0000-0000-0000ED100000}"/>
    <cellStyle name="Currency 2 5 2 3 2 6 5" xfId="4782" xr:uid="{00000000-0005-0000-0000-0000EE100000}"/>
    <cellStyle name="Currency 2 5 2 3 2 6 5 2" xfId="4783" xr:uid="{00000000-0005-0000-0000-0000EF100000}"/>
    <cellStyle name="Currency 2 5 2 3 2 6 6" xfId="4784" xr:uid="{00000000-0005-0000-0000-0000F0100000}"/>
    <cellStyle name="Currency 2 5 2 3 2 6 6 2" xfId="4785" xr:uid="{00000000-0005-0000-0000-0000F1100000}"/>
    <cellStyle name="Currency 2 5 2 3 2 6 7" xfId="4786" xr:uid="{00000000-0005-0000-0000-0000F2100000}"/>
    <cellStyle name="Currency 2 5 2 3 2 7" xfId="4787" xr:uid="{00000000-0005-0000-0000-0000F3100000}"/>
    <cellStyle name="Currency 2 5 2 3 2 7 2" xfId="4788" xr:uid="{00000000-0005-0000-0000-0000F4100000}"/>
    <cellStyle name="Currency 2 5 2 3 2 7 2 2" xfId="4789" xr:uid="{00000000-0005-0000-0000-0000F5100000}"/>
    <cellStyle name="Currency 2 5 2 3 2 7 3" xfId="4790" xr:uid="{00000000-0005-0000-0000-0000F6100000}"/>
    <cellStyle name="Currency 2 5 2 3 2 8" xfId="4791" xr:uid="{00000000-0005-0000-0000-0000F7100000}"/>
    <cellStyle name="Currency 2 5 2 3 2 8 2" xfId="4792" xr:uid="{00000000-0005-0000-0000-0000F8100000}"/>
    <cellStyle name="Currency 2 5 2 3 2 8 2 2" xfId="4793" xr:uid="{00000000-0005-0000-0000-0000F9100000}"/>
    <cellStyle name="Currency 2 5 2 3 2 8 3" xfId="4794" xr:uid="{00000000-0005-0000-0000-0000FA100000}"/>
    <cellStyle name="Currency 2 5 2 3 3" xfId="222" xr:uid="{00000000-0005-0000-0000-0000FB100000}"/>
    <cellStyle name="Currency 2 5 2 3 3 10" xfId="4795" xr:uid="{00000000-0005-0000-0000-0000FC100000}"/>
    <cellStyle name="Currency 2 5 2 3 3 2" xfId="223" xr:uid="{00000000-0005-0000-0000-0000FD100000}"/>
    <cellStyle name="Currency 2 5 2 3 3 2 2" xfId="4796" xr:uid="{00000000-0005-0000-0000-0000FE100000}"/>
    <cellStyle name="Currency 2 5 2 3 3 2 3" xfId="4797" xr:uid="{00000000-0005-0000-0000-0000FF100000}"/>
    <cellStyle name="Currency 2 5 2 3 3 2 3 2" xfId="4798" xr:uid="{00000000-0005-0000-0000-000000110000}"/>
    <cellStyle name="Currency 2 5 2 3 3 2 3 3" xfId="4799" xr:uid="{00000000-0005-0000-0000-000001110000}"/>
    <cellStyle name="Currency 2 5 2 3 3 2 4" xfId="4800" xr:uid="{00000000-0005-0000-0000-000002110000}"/>
    <cellStyle name="Currency 2 5 2 3 3 2 4 2" xfId="4801" xr:uid="{00000000-0005-0000-0000-000003110000}"/>
    <cellStyle name="Currency 2 5 2 3 3 2 4 2 2" xfId="4802" xr:uid="{00000000-0005-0000-0000-000004110000}"/>
    <cellStyle name="Currency 2 5 2 3 3 2 4 3" xfId="4803" xr:uid="{00000000-0005-0000-0000-000005110000}"/>
    <cellStyle name="Currency 2 5 2 3 3 2 5" xfId="4804" xr:uid="{00000000-0005-0000-0000-000006110000}"/>
    <cellStyle name="Currency 2 5 2 3 3 2 5 2" xfId="4805" xr:uid="{00000000-0005-0000-0000-000007110000}"/>
    <cellStyle name="Currency 2 5 2 3 3 2 5 2 2" xfId="4806" xr:uid="{00000000-0005-0000-0000-000008110000}"/>
    <cellStyle name="Currency 2 5 2 3 3 2 5 3" xfId="4807" xr:uid="{00000000-0005-0000-0000-000009110000}"/>
    <cellStyle name="Currency 2 5 2 3 3 2 6" xfId="4808" xr:uid="{00000000-0005-0000-0000-00000A110000}"/>
    <cellStyle name="Currency 2 5 2 3 3 2 6 2" xfId="4809" xr:uid="{00000000-0005-0000-0000-00000B110000}"/>
    <cellStyle name="Currency 2 5 2 3 3 2 6 2 2" xfId="4810" xr:uid="{00000000-0005-0000-0000-00000C110000}"/>
    <cellStyle name="Currency 2 5 2 3 3 2 6 3" xfId="4811" xr:uid="{00000000-0005-0000-0000-00000D110000}"/>
    <cellStyle name="Currency 2 5 2 3 3 2 7" xfId="4812" xr:uid="{00000000-0005-0000-0000-00000E110000}"/>
    <cellStyle name="Currency 2 5 2 3 3 2 7 2" xfId="4813" xr:uid="{00000000-0005-0000-0000-00000F110000}"/>
    <cellStyle name="Currency 2 5 2 3 3 2 8" xfId="4814" xr:uid="{00000000-0005-0000-0000-000010110000}"/>
    <cellStyle name="Currency 2 5 2 3 3 2 8 2" xfId="4815" xr:uid="{00000000-0005-0000-0000-000011110000}"/>
    <cellStyle name="Currency 2 5 2 3 3 2 9" xfId="4816" xr:uid="{00000000-0005-0000-0000-000012110000}"/>
    <cellStyle name="Currency 2 5 2 3 3 3" xfId="224" xr:uid="{00000000-0005-0000-0000-000013110000}"/>
    <cellStyle name="Currency 2 5 2 3 3 4" xfId="4817" xr:uid="{00000000-0005-0000-0000-000014110000}"/>
    <cellStyle name="Currency 2 5 2 3 3 4 2" xfId="4818" xr:uid="{00000000-0005-0000-0000-000015110000}"/>
    <cellStyle name="Currency 2 5 2 3 3 4 3" xfId="4819" xr:uid="{00000000-0005-0000-0000-000016110000}"/>
    <cellStyle name="Currency 2 5 2 3 3 5" xfId="4820" xr:uid="{00000000-0005-0000-0000-000017110000}"/>
    <cellStyle name="Currency 2 5 2 3 3 5 2" xfId="4821" xr:uid="{00000000-0005-0000-0000-000018110000}"/>
    <cellStyle name="Currency 2 5 2 3 3 5 2 2" xfId="4822" xr:uid="{00000000-0005-0000-0000-000019110000}"/>
    <cellStyle name="Currency 2 5 2 3 3 5 3" xfId="4823" xr:uid="{00000000-0005-0000-0000-00001A110000}"/>
    <cellStyle name="Currency 2 5 2 3 3 6" xfId="4824" xr:uid="{00000000-0005-0000-0000-00001B110000}"/>
    <cellStyle name="Currency 2 5 2 3 3 6 2" xfId="4825" xr:uid="{00000000-0005-0000-0000-00001C110000}"/>
    <cellStyle name="Currency 2 5 2 3 3 6 2 2" xfId="4826" xr:uid="{00000000-0005-0000-0000-00001D110000}"/>
    <cellStyle name="Currency 2 5 2 3 3 6 3" xfId="4827" xr:uid="{00000000-0005-0000-0000-00001E110000}"/>
    <cellStyle name="Currency 2 5 2 3 3 7" xfId="4828" xr:uid="{00000000-0005-0000-0000-00001F110000}"/>
    <cellStyle name="Currency 2 5 2 3 3 7 2" xfId="4829" xr:uid="{00000000-0005-0000-0000-000020110000}"/>
    <cellStyle name="Currency 2 5 2 3 3 7 2 2" xfId="4830" xr:uid="{00000000-0005-0000-0000-000021110000}"/>
    <cellStyle name="Currency 2 5 2 3 3 7 3" xfId="4831" xr:uid="{00000000-0005-0000-0000-000022110000}"/>
    <cellStyle name="Currency 2 5 2 3 3 8" xfId="4832" xr:uid="{00000000-0005-0000-0000-000023110000}"/>
    <cellStyle name="Currency 2 5 2 3 3 8 2" xfId="4833" xr:uid="{00000000-0005-0000-0000-000024110000}"/>
    <cellStyle name="Currency 2 5 2 3 3 9" xfId="4834" xr:uid="{00000000-0005-0000-0000-000025110000}"/>
    <cellStyle name="Currency 2 5 2 3 3 9 2" xfId="4835" xr:uid="{00000000-0005-0000-0000-000026110000}"/>
    <cellStyle name="Currency 2 5 2 3 4" xfId="225" xr:uid="{00000000-0005-0000-0000-000027110000}"/>
    <cellStyle name="Currency 2 5 2 3 4 2" xfId="226" xr:uid="{00000000-0005-0000-0000-000028110000}"/>
    <cellStyle name="Currency 2 5 2 3 4 2 10" xfId="4836" xr:uid="{00000000-0005-0000-0000-000029110000}"/>
    <cellStyle name="Currency 2 5 2 3 4 2 2" xfId="4837" xr:uid="{00000000-0005-0000-0000-00002A110000}"/>
    <cellStyle name="Currency 2 5 2 3 4 2 3" xfId="4838" xr:uid="{00000000-0005-0000-0000-00002B110000}"/>
    <cellStyle name="Currency 2 5 2 3 4 2 4" xfId="4839" xr:uid="{00000000-0005-0000-0000-00002C110000}"/>
    <cellStyle name="Currency 2 5 2 3 4 2 4 2" xfId="4840" xr:uid="{00000000-0005-0000-0000-00002D110000}"/>
    <cellStyle name="Currency 2 5 2 3 4 2 4 2 2" xfId="4841" xr:uid="{00000000-0005-0000-0000-00002E110000}"/>
    <cellStyle name="Currency 2 5 2 3 4 2 4 3" xfId="4842" xr:uid="{00000000-0005-0000-0000-00002F110000}"/>
    <cellStyle name="Currency 2 5 2 3 4 2 5" xfId="4843" xr:uid="{00000000-0005-0000-0000-000030110000}"/>
    <cellStyle name="Currency 2 5 2 3 4 2 5 2" xfId="4844" xr:uid="{00000000-0005-0000-0000-000031110000}"/>
    <cellStyle name="Currency 2 5 2 3 4 2 5 2 2" xfId="4845" xr:uid="{00000000-0005-0000-0000-000032110000}"/>
    <cellStyle name="Currency 2 5 2 3 4 2 5 3" xfId="4846" xr:uid="{00000000-0005-0000-0000-000033110000}"/>
    <cellStyle name="Currency 2 5 2 3 4 2 6" xfId="4847" xr:uid="{00000000-0005-0000-0000-000034110000}"/>
    <cellStyle name="Currency 2 5 2 3 4 2 6 2" xfId="4848" xr:uid="{00000000-0005-0000-0000-000035110000}"/>
    <cellStyle name="Currency 2 5 2 3 4 2 6 2 2" xfId="4849" xr:uid="{00000000-0005-0000-0000-000036110000}"/>
    <cellStyle name="Currency 2 5 2 3 4 2 6 3" xfId="4850" xr:uid="{00000000-0005-0000-0000-000037110000}"/>
    <cellStyle name="Currency 2 5 2 3 4 2 7" xfId="4851" xr:uid="{00000000-0005-0000-0000-000038110000}"/>
    <cellStyle name="Currency 2 5 2 3 4 2 7 2" xfId="4852" xr:uid="{00000000-0005-0000-0000-000039110000}"/>
    <cellStyle name="Currency 2 5 2 3 4 2 8" xfId="4853" xr:uid="{00000000-0005-0000-0000-00003A110000}"/>
    <cellStyle name="Currency 2 5 2 3 4 2 8 2" xfId="4854" xr:uid="{00000000-0005-0000-0000-00003B110000}"/>
    <cellStyle name="Currency 2 5 2 3 4 2 9" xfId="4855" xr:uid="{00000000-0005-0000-0000-00003C110000}"/>
    <cellStyle name="Currency 2 5 2 3 4 3" xfId="227" xr:uid="{00000000-0005-0000-0000-00003D110000}"/>
    <cellStyle name="Currency 2 5 2 3 4 4" xfId="4856" xr:uid="{00000000-0005-0000-0000-00003E110000}"/>
    <cellStyle name="Currency 2 5 2 3 4 4 2" xfId="4857" xr:uid="{00000000-0005-0000-0000-00003F110000}"/>
    <cellStyle name="Currency 2 5 2 3 4 4 2 2" xfId="4858" xr:uid="{00000000-0005-0000-0000-000040110000}"/>
    <cellStyle name="Currency 2 5 2 3 4 4 3" xfId="4859" xr:uid="{00000000-0005-0000-0000-000041110000}"/>
    <cellStyle name="Currency 2 5 2 3 4 5" xfId="4860" xr:uid="{00000000-0005-0000-0000-000042110000}"/>
    <cellStyle name="Currency 2 5 2 3 4 5 2" xfId="4861" xr:uid="{00000000-0005-0000-0000-000043110000}"/>
    <cellStyle name="Currency 2 5 2 3 4 5 2 2" xfId="4862" xr:uid="{00000000-0005-0000-0000-000044110000}"/>
    <cellStyle name="Currency 2 5 2 3 4 5 3" xfId="4863" xr:uid="{00000000-0005-0000-0000-000045110000}"/>
    <cellStyle name="Currency 2 5 2 3 5" xfId="4864" xr:uid="{00000000-0005-0000-0000-000046110000}"/>
    <cellStyle name="Currency 2 5 2 3 5 2" xfId="4865" xr:uid="{00000000-0005-0000-0000-000047110000}"/>
    <cellStyle name="Currency 2 5 2 3 5 3" xfId="4866" xr:uid="{00000000-0005-0000-0000-000048110000}"/>
    <cellStyle name="Currency 2 5 2 3 5 3 2" xfId="4867" xr:uid="{00000000-0005-0000-0000-000049110000}"/>
    <cellStyle name="Currency 2 5 2 3 5 3 3" xfId="4868" xr:uid="{00000000-0005-0000-0000-00004A110000}"/>
    <cellStyle name="Currency 2 5 2 3 5 4" xfId="4869" xr:uid="{00000000-0005-0000-0000-00004B110000}"/>
    <cellStyle name="Currency 2 5 2 3 5 4 2" xfId="4870" xr:uid="{00000000-0005-0000-0000-00004C110000}"/>
    <cellStyle name="Currency 2 5 2 3 5 4 2 2" xfId="4871" xr:uid="{00000000-0005-0000-0000-00004D110000}"/>
    <cellStyle name="Currency 2 5 2 3 5 4 3" xfId="4872" xr:uid="{00000000-0005-0000-0000-00004E110000}"/>
    <cellStyle name="Currency 2 5 2 3 5 5" xfId="4873" xr:uid="{00000000-0005-0000-0000-00004F110000}"/>
    <cellStyle name="Currency 2 5 2 3 5 5 2" xfId="4874" xr:uid="{00000000-0005-0000-0000-000050110000}"/>
    <cellStyle name="Currency 2 5 2 3 5 5 2 2" xfId="4875" xr:uid="{00000000-0005-0000-0000-000051110000}"/>
    <cellStyle name="Currency 2 5 2 3 5 5 3" xfId="4876" xr:uid="{00000000-0005-0000-0000-000052110000}"/>
    <cellStyle name="Currency 2 5 2 3 5 6" xfId="4877" xr:uid="{00000000-0005-0000-0000-000053110000}"/>
    <cellStyle name="Currency 2 5 2 3 5 6 2" xfId="4878" xr:uid="{00000000-0005-0000-0000-000054110000}"/>
    <cellStyle name="Currency 2 5 2 3 5 6 2 2" xfId="4879" xr:uid="{00000000-0005-0000-0000-000055110000}"/>
    <cellStyle name="Currency 2 5 2 3 5 6 3" xfId="4880" xr:uid="{00000000-0005-0000-0000-000056110000}"/>
    <cellStyle name="Currency 2 5 2 3 5 7" xfId="4881" xr:uid="{00000000-0005-0000-0000-000057110000}"/>
    <cellStyle name="Currency 2 5 2 3 5 7 2" xfId="4882" xr:uid="{00000000-0005-0000-0000-000058110000}"/>
    <cellStyle name="Currency 2 5 2 3 5 8" xfId="4883" xr:uid="{00000000-0005-0000-0000-000059110000}"/>
    <cellStyle name="Currency 2 5 2 3 5 8 2" xfId="4884" xr:uid="{00000000-0005-0000-0000-00005A110000}"/>
    <cellStyle name="Currency 2 5 2 3 5 9" xfId="4885" xr:uid="{00000000-0005-0000-0000-00005B110000}"/>
    <cellStyle name="Currency 2 5 2 3 6" xfId="4886" xr:uid="{00000000-0005-0000-0000-00005C110000}"/>
    <cellStyle name="Currency 2 5 2 3 6 2" xfId="4887" xr:uid="{00000000-0005-0000-0000-00005D110000}"/>
    <cellStyle name="Currency 2 5 2 3 6 3" xfId="4888" xr:uid="{00000000-0005-0000-0000-00005E110000}"/>
    <cellStyle name="Currency 2 5 2 3 7" xfId="4889" xr:uid="{00000000-0005-0000-0000-00005F110000}"/>
    <cellStyle name="Currency 2 5 2 3 8" xfId="4890" xr:uid="{00000000-0005-0000-0000-000060110000}"/>
    <cellStyle name="Currency 2 5 2 3 8 2" xfId="4891" xr:uid="{00000000-0005-0000-0000-000061110000}"/>
    <cellStyle name="Currency 2 5 2 3 8 2 2" xfId="4892" xr:uid="{00000000-0005-0000-0000-000062110000}"/>
    <cellStyle name="Currency 2 5 2 3 8 3" xfId="4893" xr:uid="{00000000-0005-0000-0000-000063110000}"/>
    <cellStyle name="Currency 2 5 2 3 8 4" xfId="4894" xr:uid="{00000000-0005-0000-0000-000064110000}"/>
    <cellStyle name="Currency 2 5 2 3 9" xfId="4895" xr:uid="{00000000-0005-0000-0000-000065110000}"/>
    <cellStyle name="Currency 2 5 2 3 9 2" xfId="4896" xr:uid="{00000000-0005-0000-0000-000066110000}"/>
    <cellStyle name="Currency 2 5 2 3 9 2 2" xfId="4897" xr:uid="{00000000-0005-0000-0000-000067110000}"/>
    <cellStyle name="Currency 2 5 2 3 9 3" xfId="4898" xr:uid="{00000000-0005-0000-0000-000068110000}"/>
    <cellStyle name="Currency 2 5 2 4" xfId="228" xr:uid="{00000000-0005-0000-0000-000069110000}"/>
    <cellStyle name="Currency 2 5 2 4 2" xfId="4899" xr:uid="{00000000-0005-0000-0000-00006A110000}"/>
    <cellStyle name="Currency 2 5 2 4 2 2" xfId="4900" xr:uid="{00000000-0005-0000-0000-00006B110000}"/>
    <cellStyle name="Currency 2 5 2 4 2 3" xfId="4901" xr:uid="{00000000-0005-0000-0000-00006C110000}"/>
    <cellStyle name="Currency 2 5 2 4 2 3 2" xfId="4902" xr:uid="{00000000-0005-0000-0000-00006D110000}"/>
    <cellStyle name="Currency 2 5 2 4 2 3 3" xfId="4903" xr:uid="{00000000-0005-0000-0000-00006E110000}"/>
    <cellStyle name="Currency 2 5 2 4 2 4" xfId="4904" xr:uid="{00000000-0005-0000-0000-00006F110000}"/>
    <cellStyle name="Currency 2 5 2 4 2 4 2" xfId="4905" xr:uid="{00000000-0005-0000-0000-000070110000}"/>
    <cellStyle name="Currency 2 5 2 4 2 4 2 2" xfId="4906" xr:uid="{00000000-0005-0000-0000-000071110000}"/>
    <cellStyle name="Currency 2 5 2 4 2 4 3" xfId="4907" xr:uid="{00000000-0005-0000-0000-000072110000}"/>
    <cellStyle name="Currency 2 5 2 4 2 5" xfId="4908" xr:uid="{00000000-0005-0000-0000-000073110000}"/>
    <cellStyle name="Currency 2 5 2 4 2 5 2" xfId="4909" xr:uid="{00000000-0005-0000-0000-000074110000}"/>
    <cellStyle name="Currency 2 5 2 4 2 5 2 2" xfId="4910" xr:uid="{00000000-0005-0000-0000-000075110000}"/>
    <cellStyle name="Currency 2 5 2 4 2 5 3" xfId="4911" xr:uid="{00000000-0005-0000-0000-000076110000}"/>
    <cellStyle name="Currency 2 5 2 4 2 6" xfId="4912" xr:uid="{00000000-0005-0000-0000-000077110000}"/>
    <cellStyle name="Currency 2 5 2 4 2 6 2" xfId="4913" xr:uid="{00000000-0005-0000-0000-000078110000}"/>
    <cellStyle name="Currency 2 5 2 4 2 6 2 2" xfId="4914" xr:uid="{00000000-0005-0000-0000-000079110000}"/>
    <cellStyle name="Currency 2 5 2 4 2 6 3" xfId="4915" xr:uid="{00000000-0005-0000-0000-00007A110000}"/>
    <cellStyle name="Currency 2 5 2 4 2 7" xfId="4916" xr:uid="{00000000-0005-0000-0000-00007B110000}"/>
    <cellStyle name="Currency 2 5 2 4 2 7 2" xfId="4917" xr:uid="{00000000-0005-0000-0000-00007C110000}"/>
    <cellStyle name="Currency 2 5 2 4 2 8" xfId="4918" xr:uid="{00000000-0005-0000-0000-00007D110000}"/>
    <cellStyle name="Currency 2 5 2 4 2 8 2" xfId="4919" xr:uid="{00000000-0005-0000-0000-00007E110000}"/>
    <cellStyle name="Currency 2 5 2 4 2 9" xfId="4920" xr:uid="{00000000-0005-0000-0000-00007F110000}"/>
    <cellStyle name="Currency 2 5 2 4 3" xfId="4921" xr:uid="{00000000-0005-0000-0000-000080110000}"/>
    <cellStyle name="Currency 2 5 2 4 3 2" xfId="4922" xr:uid="{00000000-0005-0000-0000-000081110000}"/>
    <cellStyle name="Currency 2 5 2 4 3 3" xfId="4923" xr:uid="{00000000-0005-0000-0000-000082110000}"/>
    <cellStyle name="Currency 2 5 2 4 3 3 2" xfId="4924" xr:uid="{00000000-0005-0000-0000-000083110000}"/>
    <cellStyle name="Currency 2 5 2 4 3 3 3" xfId="4925" xr:uid="{00000000-0005-0000-0000-000084110000}"/>
    <cellStyle name="Currency 2 5 2 4 3 4" xfId="4926" xr:uid="{00000000-0005-0000-0000-000085110000}"/>
    <cellStyle name="Currency 2 5 2 4 3 4 2" xfId="4927" xr:uid="{00000000-0005-0000-0000-000086110000}"/>
    <cellStyle name="Currency 2 5 2 4 3 4 2 2" xfId="4928" xr:uid="{00000000-0005-0000-0000-000087110000}"/>
    <cellStyle name="Currency 2 5 2 4 3 4 3" xfId="4929" xr:uid="{00000000-0005-0000-0000-000088110000}"/>
    <cellStyle name="Currency 2 5 2 4 3 5" xfId="4930" xr:uid="{00000000-0005-0000-0000-000089110000}"/>
    <cellStyle name="Currency 2 5 2 4 3 5 2" xfId="4931" xr:uid="{00000000-0005-0000-0000-00008A110000}"/>
    <cellStyle name="Currency 2 5 2 4 3 5 2 2" xfId="4932" xr:uid="{00000000-0005-0000-0000-00008B110000}"/>
    <cellStyle name="Currency 2 5 2 4 3 5 3" xfId="4933" xr:uid="{00000000-0005-0000-0000-00008C110000}"/>
    <cellStyle name="Currency 2 5 2 4 3 6" xfId="4934" xr:uid="{00000000-0005-0000-0000-00008D110000}"/>
    <cellStyle name="Currency 2 5 2 4 3 6 2" xfId="4935" xr:uid="{00000000-0005-0000-0000-00008E110000}"/>
    <cellStyle name="Currency 2 5 2 4 3 6 2 2" xfId="4936" xr:uid="{00000000-0005-0000-0000-00008F110000}"/>
    <cellStyle name="Currency 2 5 2 4 3 6 3" xfId="4937" xr:uid="{00000000-0005-0000-0000-000090110000}"/>
    <cellStyle name="Currency 2 5 2 4 3 7" xfId="4938" xr:uid="{00000000-0005-0000-0000-000091110000}"/>
    <cellStyle name="Currency 2 5 2 4 3 7 2" xfId="4939" xr:uid="{00000000-0005-0000-0000-000092110000}"/>
    <cellStyle name="Currency 2 5 2 4 3 8" xfId="4940" xr:uid="{00000000-0005-0000-0000-000093110000}"/>
    <cellStyle name="Currency 2 5 2 4 3 8 2" xfId="4941" xr:uid="{00000000-0005-0000-0000-000094110000}"/>
    <cellStyle name="Currency 2 5 2 4 3 9" xfId="4942" xr:uid="{00000000-0005-0000-0000-000095110000}"/>
    <cellStyle name="Currency 2 5 2 4 4" xfId="4943" xr:uid="{00000000-0005-0000-0000-000096110000}"/>
    <cellStyle name="Currency 2 5 2 4 4 2" xfId="4944" xr:uid="{00000000-0005-0000-0000-000097110000}"/>
    <cellStyle name="Currency 2 5 2 4 4 3" xfId="4945" xr:uid="{00000000-0005-0000-0000-000098110000}"/>
    <cellStyle name="Currency 2 5 2 4 4 3 2" xfId="4946" xr:uid="{00000000-0005-0000-0000-000099110000}"/>
    <cellStyle name="Currency 2 5 2 4 4 3 2 2" xfId="4947" xr:uid="{00000000-0005-0000-0000-00009A110000}"/>
    <cellStyle name="Currency 2 5 2 4 4 3 3" xfId="4948" xr:uid="{00000000-0005-0000-0000-00009B110000}"/>
    <cellStyle name="Currency 2 5 2 4 4 4" xfId="4949" xr:uid="{00000000-0005-0000-0000-00009C110000}"/>
    <cellStyle name="Currency 2 5 2 4 4 4 2" xfId="4950" xr:uid="{00000000-0005-0000-0000-00009D110000}"/>
    <cellStyle name="Currency 2 5 2 4 4 4 2 2" xfId="4951" xr:uid="{00000000-0005-0000-0000-00009E110000}"/>
    <cellStyle name="Currency 2 5 2 4 4 4 3" xfId="4952" xr:uid="{00000000-0005-0000-0000-00009F110000}"/>
    <cellStyle name="Currency 2 5 2 4 4 5" xfId="4953" xr:uid="{00000000-0005-0000-0000-0000A0110000}"/>
    <cellStyle name="Currency 2 5 2 4 4 5 2" xfId="4954" xr:uid="{00000000-0005-0000-0000-0000A1110000}"/>
    <cellStyle name="Currency 2 5 2 4 4 5 2 2" xfId="4955" xr:uid="{00000000-0005-0000-0000-0000A2110000}"/>
    <cellStyle name="Currency 2 5 2 4 4 5 3" xfId="4956" xr:uid="{00000000-0005-0000-0000-0000A3110000}"/>
    <cellStyle name="Currency 2 5 2 4 4 6" xfId="4957" xr:uid="{00000000-0005-0000-0000-0000A4110000}"/>
    <cellStyle name="Currency 2 5 2 4 4 6 2" xfId="4958" xr:uid="{00000000-0005-0000-0000-0000A5110000}"/>
    <cellStyle name="Currency 2 5 2 4 4 7" xfId="4959" xr:uid="{00000000-0005-0000-0000-0000A6110000}"/>
    <cellStyle name="Currency 2 5 2 4 4 7 2" xfId="4960" xr:uid="{00000000-0005-0000-0000-0000A7110000}"/>
    <cellStyle name="Currency 2 5 2 4 4 8" xfId="4961" xr:uid="{00000000-0005-0000-0000-0000A8110000}"/>
    <cellStyle name="Currency 2 5 2 4 4 9" xfId="4962" xr:uid="{00000000-0005-0000-0000-0000A9110000}"/>
    <cellStyle name="Currency 2 5 2 4 5" xfId="4963" xr:uid="{00000000-0005-0000-0000-0000AA110000}"/>
    <cellStyle name="Currency 2 5 2 4 5 2" xfId="4964" xr:uid="{00000000-0005-0000-0000-0000AB110000}"/>
    <cellStyle name="Currency 2 5 2 4 5 3" xfId="4965" xr:uid="{00000000-0005-0000-0000-0000AC110000}"/>
    <cellStyle name="Currency 2 5 2 4 6" xfId="4966" xr:uid="{00000000-0005-0000-0000-0000AD110000}"/>
    <cellStyle name="Currency 2 5 2 4 6 2" xfId="4967" xr:uid="{00000000-0005-0000-0000-0000AE110000}"/>
    <cellStyle name="Currency 2 5 2 4 6 2 2" xfId="4968" xr:uid="{00000000-0005-0000-0000-0000AF110000}"/>
    <cellStyle name="Currency 2 5 2 4 6 2 2 2" xfId="4969" xr:uid="{00000000-0005-0000-0000-0000B0110000}"/>
    <cellStyle name="Currency 2 5 2 4 6 2 3" xfId="4970" xr:uid="{00000000-0005-0000-0000-0000B1110000}"/>
    <cellStyle name="Currency 2 5 2 4 6 3" xfId="4971" xr:uid="{00000000-0005-0000-0000-0000B2110000}"/>
    <cellStyle name="Currency 2 5 2 4 6 3 2" xfId="4972" xr:uid="{00000000-0005-0000-0000-0000B3110000}"/>
    <cellStyle name="Currency 2 5 2 4 6 3 2 2" xfId="4973" xr:uid="{00000000-0005-0000-0000-0000B4110000}"/>
    <cellStyle name="Currency 2 5 2 4 6 3 3" xfId="4974" xr:uid="{00000000-0005-0000-0000-0000B5110000}"/>
    <cellStyle name="Currency 2 5 2 4 6 4" xfId="4975" xr:uid="{00000000-0005-0000-0000-0000B6110000}"/>
    <cellStyle name="Currency 2 5 2 4 6 4 2" xfId="4976" xr:uid="{00000000-0005-0000-0000-0000B7110000}"/>
    <cellStyle name="Currency 2 5 2 4 6 4 2 2" xfId="4977" xr:uid="{00000000-0005-0000-0000-0000B8110000}"/>
    <cellStyle name="Currency 2 5 2 4 6 4 3" xfId="4978" xr:uid="{00000000-0005-0000-0000-0000B9110000}"/>
    <cellStyle name="Currency 2 5 2 4 6 5" xfId="4979" xr:uid="{00000000-0005-0000-0000-0000BA110000}"/>
    <cellStyle name="Currency 2 5 2 4 6 5 2" xfId="4980" xr:uid="{00000000-0005-0000-0000-0000BB110000}"/>
    <cellStyle name="Currency 2 5 2 4 6 6" xfId="4981" xr:uid="{00000000-0005-0000-0000-0000BC110000}"/>
    <cellStyle name="Currency 2 5 2 4 6 6 2" xfId="4982" xr:uid="{00000000-0005-0000-0000-0000BD110000}"/>
    <cellStyle name="Currency 2 5 2 4 6 7" xfId="4983" xr:uid="{00000000-0005-0000-0000-0000BE110000}"/>
    <cellStyle name="Currency 2 5 2 4 7" xfId="4984" xr:uid="{00000000-0005-0000-0000-0000BF110000}"/>
    <cellStyle name="Currency 2 5 2 4 7 2" xfId="4985" xr:uid="{00000000-0005-0000-0000-0000C0110000}"/>
    <cellStyle name="Currency 2 5 2 4 7 2 2" xfId="4986" xr:uid="{00000000-0005-0000-0000-0000C1110000}"/>
    <cellStyle name="Currency 2 5 2 4 7 3" xfId="4987" xr:uid="{00000000-0005-0000-0000-0000C2110000}"/>
    <cellStyle name="Currency 2 5 2 4 8" xfId="4988" xr:uid="{00000000-0005-0000-0000-0000C3110000}"/>
    <cellStyle name="Currency 2 5 2 4 8 2" xfId="4989" xr:uid="{00000000-0005-0000-0000-0000C4110000}"/>
    <cellStyle name="Currency 2 5 2 4 8 2 2" xfId="4990" xr:uid="{00000000-0005-0000-0000-0000C5110000}"/>
    <cellStyle name="Currency 2 5 2 4 8 3" xfId="4991" xr:uid="{00000000-0005-0000-0000-0000C6110000}"/>
    <cellStyle name="Currency 2 5 2 5" xfId="229" xr:uid="{00000000-0005-0000-0000-0000C7110000}"/>
    <cellStyle name="Currency 2 5 2 5 10" xfId="4992" xr:uid="{00000000-0005-0000-0000-0000C8110000}"/>
    <cellStyle name="Currency 2 5 2 5 2" xfId="230" xr:uid="{00000000-0005-0000-0000-0000C9110000}"/>
    <cellStyle name="Currency 2 5 2 5 2 2" xfId="4993" xr:uid="{00000000-0005-0000-0000-0000CA110000}"/>
    <cellStyle name="Currency 2 5 2 5 2 3" xfId="4994" xr:uid="{00000000-0005-0000-0000-0000CB110000}"/>
    <cellStyle name="Currency 2 5 2 5 2 3 2" xfId="4995" xr:uid="{00000000-0005-0000-0000-0000CC110000}"/>
    <cellStyle name="Currency 2 5 2 5 2 3 3" xfId="4996" xr:uid="{00000000-0005-0000-0000-0000CD110000}"/>
    <cellStyle name="Currency 2 5 2 5 2 4" xfId="4997" xr:uid="{00000000-0005-0000-0000-0000CE110000}"/>
    <cellStyle name="Currency 2 5 2 5 2 4 2" xfId="4998" xr:uid="{00000000-0005-0000-0000-0000CF110000}"/>
    <cellStyle name="Currency 2 5 2 5 2 4 2 2" xfId="4999" xr:uid="{00000000-0005-0000-0000-0000D0110000}"/>
    <cellStyle name="Currency 2 5 2 5 2 4 3" xfId="5000" xr:uid="{00000000-0005-0000-0000-0000D1110000}"/>
    <cellStyle name="Currency 2 5 2 5 2 5" xfId="5001" xr:uid="{00000000-0005-0000-0000-0000D2110000}"/>
    <cellStyle name="Currency 2 5 2 5 2 5 2" xfId="5002" xr:uid="{00000000-0005-0000-0000-0000D3110000}"/>
    <cellStyle name="Currency 2 5 2 5 2 5 2 2" xfId="5003" xr:uid="{00000000-0005-0000-0000-0000D4110000}"/>
    <cellStyle name="Currency 2 5 2 5 2 5 3" xfId="5004" xr:uid="{00000000-0005-0000-0000-0000D5110000}"/>
    <cellStyle name="Currency 2 5 2 5 2 6" xfId="5005" xr:uid="{00000000-0005-0000-0000-0000D6110000}"/>
    <cellStyle name="Currency 2 5 2 5 2 6 2" xfId="5006" xr:uid="{00000000-0005-0000-0000-0000D7110000}"/>
    <cellStyle name="Currency 2 5 2 5 2 6 2 2" xfId="5007" xr:uid="{00000000-0005-0000-0000-0000D8110000}"/>
    <cellStyle name="Currency 2 5 2 5 2 6 3" xfId="5008" xr:uid="{00000000-0005-0000-0000-0000D9110000}"/>
    <cellStyle name="Currency 2 5 2 5 2 7" xfId="5009" xr:uid="{00000000-0005-0000-0000-0000DA110000}"/>
    <cellStyle name="Currency 2 5 2 5 2 7 2" xfId="5010" xr:uid="{00000000-0005-0000-0000-0000DB110000}"/>
    <cellStyle name="Currency 2 5 2 5 2 8" xfId="5011" xr:uid="{00000000-0005-0000-0000-0000DC110000}"/>
    <cellStyle name="Currency 2 5 2 5 2 8 2" xfId="5012" xr:uid="{00000000-0005-0000-0000-0000DD110000}"/>
    <cellStyle name="Currency 2 5 2 5 2 9" xfId="5013" xr:uid="{00000000-0005-0000-0000-0000DE110000}"/>
    <cellStyle name="Currency 2 5 2 5 3" xfId="231" xr:uid="{00000000-0005-0000-0000-0000DF110000}"/>
    <cellStyle name="Currency 2 5 2 5 4" xfId="5014" xr:uid="{00000000-0005-0000-0000-0000E0110000}"/>
    <cellStyle name="Currency 2 5 2 5 4 2" xfId="5015" xr:uid="{00000000-0005-0000-0000-0000E1110000}"/>
    <cellStyle name="Currency 2 5 2 5 4 3" xfId="5016" xr:uid="{00000000-0005-0000-0000-0000E2110000}"/>
    <cellStyle name="Currency 2 5 2 5 5" xfId="5017" xr:uid="{00000000-0005-0000-0000-0000E3110000}"/>
    <cellStyle name="Currency 2 5 2 5 5 2" xfId="5018" xr:uid="{00000000-0005-0000-0000-0000E4110000}"/>
    <cellStyle name="Currency 2 5 2 5 5 2 2" xfId="5019" xr:uid="{00000000-0005-0000-0000-0000E5110000}"/>
    <cellStyle name="Currency 2 5 2 5 5 3" xfId="5020" xr:uid="{00000000-0005-0000-0000-0000E6110000}"/>
    <cellStyle name="Currency 2 5 2 5 6" xfId="5021" xr:uid="{00000000-0005-0000-0000-0000E7110000}"/>
    <cellStyle name="Currency 2 5 2 5 6 2" xfId="5022" xr:uid="{00000000-0005-0000-0000-0000E8110000}"/>
    <cellStyle name="Currency 2 5 2 5 6 2 2" xfId="5023" xr:uid="{00000000-0005-0000-0000-0000E9110000}"/>
    <cellStyle name="Currency 2 5 2 5 6 3" xfId="5024" xr:uid="{00000000-0005-0000-0000-0000EA110000}"/>
    <cellStyle name="Currency 2 5 2 5 7" xfId="5025" xr:uid="{00000000-0005-0000-0000-0000EB110000}"/>
    <cellStyle name="Currency 2 5 2 5 7 2" xfId="5026" xr:uid="{00000000-0005-0000-0000-0000EC110000}"/>
    <cellStyle name="Currency 2 5 2 5 7 2 2" xfId="5027" xr:uid="{00000000-0005-0000-0000-0000ED110000}"/>
    <cellStyle name="Currency 2 5 2 5 7 3" xfId="5028" xr:uid="{00000000-0005-0000-0000-0000EE110000}"/>
    <cellStyle name="Currency 2 5 2 5 8" xfId="5029" xr:uid="{00000000-0005-0000-0000-0000EF110000}"/>
    <cellStyle name="Currency 2 5 2 5 8 2" xfId="5030" xr:uid="{00000000-0005-0000-0000-0000F0110000}"/>
    <cellStyle name="Currency 2 5 2 5 9" xfId="5031" xr:uid="{00000000-0005-0000-0000-0000F1110000}"/>
    <cellStyle name="Currency 2 5 2 5 9 2" xfId="5032" xr:uid="{00000000-0005-0000-0000-0000F2110000}"/>
    <cellStyle name="Currency 2 5 2 6" xfId="232" xr:uid="{00000000-0005-0000-0000-0000F3110000}"/>
    <cellStyle name="Currency 2 5 2 6 2" xfId="233" xr:uid="{00000000-0005-0000-0000-0000F4110000}"/>
    <cellStyle name="Currency 2 5 2 6 2 10" xfId="5033" xr:uid="{00000000-0005-0000-0000-0000F5110000}"/>
    <cellStyle name="Currency 2 5 2 6 2 2" xfId="5034" xr:uid="{00000000-0005-0000-0000-0000F6110000}"/>
    <cellStyle name="Currency 2 5 2 6 2 3" xfId="5035" xr:uid="{00000000-0005-0000-0000-0000F7110000}"/>
    <cellStyle name="Currency 2 5 2 6 2 4" xfId="5036" xr:uid="{00000000-0005-0000-0000-0000F8110000}"/>
    <cellStyle name="Currency 2 5 2 6 2 4 2" xfId="5037" xr:uid="{00000000-0005-0000-0000-0000F9110000}"/>
    <cellStyle name="Currency 2 5 2 6 2 4 2 2" xfId="5038" xr:uid="{00000000-0005-0000-0000-0000FA110000}"/>
    <cellStyle name="Currency 2 5 2 6 2 4 3" xfId="5039" xr:uid="{00000000-0005-0000-0000-0000FB110000}"/>
    <cellStyle name="Currency 2 5 2 6 2 5" xfId="5040" xr:uid="{00000000-0005-0000-0000-0000FC110000}"/>
    <cellStyle name="Currency 2 5 2 6 2 5 2" xfId="5041" xr:uid="{00000000-0005-0000-0000-0000FD110000}"/>
    <cellStyle name="Currency 2 5 2 6 2 5 2 2" xfId="5042" xr:uid="{00000000-0005-0000-0000-0000FE110000}"/>
    <cellStyle name="Currency 2 5 2 6 2 5 3" xfId="5043" xr:uid="{00000000-0005-0000-0000-0000FF110000}"/>
    <cellStyle name="Currency 2 5 2 6 2 6" xfId="5044" xr:uid="{00000000-0005-0000-0000-000000120000}"/>
    <cellStyle name="Currency 2 5 2 6 2 6 2" xfId="5045" xr:uid="{00000000-0005-0000-0000-000001120000}"/>
    <cellStyle name="Currency 2 5 2 6 2 6 2 2" xfId="5046" xr:uid="{00000000-0005-0000-0000-000002120000}"/>
    <cellStyle name="Currency 2 5 2 6 2 6 3" xfId="5047" xr:uid="{00000000-0005-0000-0000-000003120000}"/>
    <cellStyle name="Currency 2 5 2 6 2 7" xfId="5048" xr:uid="{00000000-0005-0000-0000-000004120000}"/>
    <cellStyle name="Currency 2 5 2 6 2 7 2" xfId="5049" xr:uid="{00000000-0005-0000-0000-000005120000}"/>
    <cellStyle name="Currency 2 5 2 6 2 8" xfId="5050" xr:uid="{00000000-0005-0000-0000-000006120000}"/>
    <cellStyle name="Currency 2 5 2 6 2 8 2" xfId="5051" xr:uid="{00000000-0005-0000-0000-000007120000}"/>
    <cellStyle name="Currency 2 5 2 6 2 9" xfId="5052" xr:uid="{00000000-0005-0000-0000-000008120000}"/>
    <cellStyle name="Currency 2 5 2 6 3" xfId="234" xr:uid="{00000000-0005-0000-0000-000009120000}"/>
    <cellStyle name="Currency 2 5 2 6 4" xfId="5053" xr:uid="{00000000-0005-0000-0000-00000A120000}"/>
    <cellStyle name="Currency 2 5 2 6 4 2" xfId="5054" xr:uid="{00000000-0005-0000-0000-00000B120000}"/>
    <cellStyle name="Currency 2 5 2 6 4 2 2" xfId="5055" xr:uid="{00000000-0005-0000-0000-00000C120000}"/>
    <cellStyle name="Currency 2 5 2 6 4 3" xfId="5056" xr:uid="{00000000-0005-0000-0000-00000D120000}"/>
    <cellStyle name="Currency 2 5 2 6 5" xfId="5057" xr:uid="{00000000-0005-0000-0000-00000E120000}"/>
    <cellStyle name="Currency 2 5 2 6 5 2" xfId="5058" xr:uid="{00000000-0005-0000-0000-00000F120000}"/>
    <cellStyle name="Currency 2 5 2 6 5 2 2" xfId="5059" xr:uid="{00000000-0005-0000-0000-000010120000}"/>
    <cellStyle name="Currency 2 5 2 6 5 3" xfId="5060" xr:uid="{00000000-0005-0000-0000-000011120000}"/>
    <cellStyle name="Currency 2 5 2 7" xfId="5061" xr:uid="{00000000-0005-0000-0000-000012120000}"/>
    <cellStyle name="Currency 2 5 2 7 2" xfId="5062" xr:uid="{00000000-0005-0000-0000-000013120000}"/>
    <cellStyle name="Currency 2 5 2 7 3" xfId="5063" xr:uid="{00000000-0005-0000-0000-000014120000}"/>
    <cellStyle name="Currency 2 5 2 7 3 2" xfId="5064" xr:uid="{00000000-0005-0000-0000-000015120000}"/>
    <cellStyle name="Currency 2 5 2 7 3 3" xfId="5065" xr:uid="{00000000-0005-0000-0000-000016120000}"/>
    <cellStyle name="Currency 2 5 2 7 4" xfId="5066" xr:uid="{00000000-0005-0000-0000-000017120000}"/>
    <cellStyle name="Currency 2 5 2 7 4 2" xfId="5067" xr:uid="{00000000-0005-0000-0000-000018120000}"/>
    <cellStyle name="Currency 2 5 2 7 4 2 2" xfId="5068" xr:uid="{00000000-0005-0000-0000-000019120000}"/>
    <cellStyle name="Currency 2 5 2 7 4 3" xfId="5069" xr:uid="{00000000-0005-0000-0000-00001A120000}"/>
    <cellStyle name="Currency 2 5 2 7 5" xfId="5070" xr:uid="{00000000-0005-0000-0000-00001B120000}"/>
    <cellStyle name="Currency 2 5 2 7 5 2" xfId="5071" xr:uid="{00000000-0005-0000-0000-00001C120000}"/>
    <cellStyle name="Currency 2 5 2 7 5 2 2" xfId="5072" xr:uid="{00000000-0005-0000-0000-00001D120000}"/>
    <cellStyle name="Currency 2 5 2 7 5 3" xfId="5073" xr:uid="{00000000-0005-0000-0000-00001E120000}"/>
    <cellStyle name="Currency 2 5 2 7 6" xfId="5074" xr:uid="{00000000-0005-0000-0000-00001F120000}"/>
    <cellStyle name="Currency 2 5 2 7 6 2" xfId="5075" xr:uid="{00000000-0005-0000-0000-000020120000}"/>
    <cellStyle name="Currency 2 5 2 7 6 2 2" xfId="5076" xr:uid="{00000000-0005-0000-0000-000021120000}"/>
    <cellStyle name="Currency 2 5 2 7 6 3" xfId="5077" xr:uid="{00000000-0005-0000-0000-000022120000}"/>
    <cellStyle name="Currency 2 5 2 7 7" xfId="5078" xr:uid="{00000000-0005-0000-0000-000023120000}"/>
    <cellStyle name="Currency 2 5 2 7 7 2" xfId="5079" xr:uid="{00000000-0005-0000-0000-000024120000}"/>
    <cellStyle name="Currency 2 5 2 7 8" xfId="5080" xr:uid="{00000000-0005-0000-0000-000025120000}"/>
    <cellStyle name="Currency 2 5 2 7 8 2" xfId="5081" xr:uid="{00000000-0005-0000-0000-000026120000}"/>
    <cellStyle name="Currency 2 5 2 7 9" xfId="5082" xr:uid="{00000000-0005-0000-0000-000027120000}"/>
    <cellStyle name="Currency 2 5 2 8" xfId="5083" xr:uid="{00000000-0005-0000-0000-000028120000}"/>
    <cellStyle name="Currency 2 5 2 8 2" xfId="5084" xr:uid="{00000000-0005-0000-0000-000029120000}"/>
    <cellStyle name="Currency 2 5 2 8 3" xfId="5085" xr:uid="{00000000-0005-0000-0000-00002A120000}"/>
    <cellStyle name="Currency 2 5 2 9" xfId="5086" xr:uid="{00000000-0005-0000-0000-00002B120000}"/>
    <cellStyle name="Currency 2 5 3" xfId="235" xr:uid="{00000000-0005-0000-0000-00002C120000}"/>
    <cellStyle name="Currency 2 5 3 10" xfId="5087" xr:uid="{00000000-0005-0000-0000-00002D120000}"/>
    <cellStyle name="Currency 2 5 3 10 2" xfId="5088" xr:uid="{00000000-0005-0000-0000-00002E120000}"/>
    <cellStyle name="Currency 2 5 3 10 2 2" xfId="5089" xr:uid="{00000000-0005-0000-0000-00002F120000}"/>
    <cellStyle name="Currency 2 5 3 10 3" xfId="5090" xr:uid="{00000000-0005-0000-0000-000030120000}"/>
    <cellStyle name="Currency 2 5 3 10 4" xfId="5091" xr:uid="{00000000-0005-0000-0000-000031120000}"/>
    <cellStyle name="Currency 2 5 3 11" xfId="5092" xr:uid="{00000000-0005-0000-0000-000032120000}"/>
    <cellStyle name="Currency 2 5 3 11 2" xfId="5093" xr:uid="{00000000-0005-0000-0000-000033120000}"/>
    <cellStyle name="Currency 2 5 3 11 2 2" xfId="5094" xr:uid="{00000000-0005-0000-0000-000034120000}"/>
    <cellStyle name="Currency 2 5 3 11 3" xfId="5095" xr:uid="{00000000-0005-0000-0000-000035120000}"/>
    <cellStyle name="Currency 2 5 3 12" xfId="5096" xr:uid="{00000000-0005-0000-0000-000036120000}"/>
    <cellStyle name="Currency 2 5 3 12 2" xfId="5097" xr:uid="{00000000-0005-0000-0000-000037120000}"/>
    <cellStyle name="Currency 2 5 3 12 2 2" xfId="5098" xr:uid="{00000000-0005-0000-0000-000038120000}"/>
    <cellStyle name="Currency 2 5 3 12 3" xfId="5099" xr:uid="{00000000-0005-0000-0000-000039120000}"/>
    <cellStyle name="Currency 2 5 3 13" xfId="5100" xr:uid="{00000000-0005-0000-0000-00003A120000}"/>
    <cellStyle name="Currency 2 5 3 13 2" xfId="5101" xr:uid="{00000000-0005-0000-0000-00003B120000}"/>
    <cellStyle name="Currency 2 5 3 14" xfId="5102" xr:uid="{00000000-0005-0000-0000-00003C120000}"/>
    <cellStyle name="Currency 2 5 3 14 2" xfId="5103" xr:uid="{00000000-0005-0000-0000-00003D120000}"/>
    <cellStyle name="Currency 2 5 3 15" xfId="5104" xr:uid="{00000000-0005-0000-0000-00003E120000}"/>
    <cellStyle name="Currency 2 5 3 16" xfId="5105" xr:uid="{00000000-0005-0000-0000-00003F120000}"/>
    <cellStyle name="Currency 2 5 3 17" xfId="5106" xr:uid="{00000000-0005-0000-0000-000040120000}"/>
    <cellStyle name="Currency 2 5 3 2" xfId="236" xr:uid="{00000000-0005-0000-0000-000041120000}"/>
    <cellStyle name="Currency 2 5 3 2 10" xfId="5107" xr:uid="{00000000-0005-0000-0000-000042120000}"/>
    <cellStyle name="Currency 2 5 3 2 10 2" xfId="5108" xr:uid="{00000000-0005-0000-0000-000043120000}"/>
    <cellStyle name="Currency 2 5 3 2 10 2 2" xfId="5109" xr:uid="{00000000-0005-0000-0000-000044120000}"/>
    <cellStyle name="Currency 2 5 3 2 10 3" xfId="5110" xr:uid="{00000000-0005-0000-0000-000045120000}"/>
    <cellStyle name="Currency 2 5 3 2 11" xfId="5111" xr:uid="{00000000-0005-0000-0000-000046120000}"/>
    <cellStyle name="Currency 2 5 3 2 11 2" xfId="5112" xr:uid="{00000000-0005-0000-0000-000047120000}"/>
    <cellStyle name="Currency 2 5 3 2 12" xfId="5113" xr:uid="{00000000-0005-0000-0000-000048120000}"/>
    <cellStyle name="Currency 2 5 3 2 12 2" xfId="5114" xr:uid="{00000000-0005-0000-0000-000049120000}"/>
    <cellStyle name="Currency 2 5 3 2 13" xfId="5115" xr:uid="{00000000-0005-0000-0000-00004A120000}"/>
    <cellStyle name="Currency 2 5 3 2 14" xfId="5116" xr:uid="{00000000-0005-0000-0000-00004B120000}"/>
    <cellStyle name="Currency 2 5 3 2 15" xfId="5117" xr:uid="{00000000-0005-0000-0000-00004C120000}"/>
    <cellStyle name="Currency 2 5 3 2 2" xfId="237" xr:uid="{00000000-0005-0000-0000-00004D120000}"/>
    <cellStyle name="Currency 2 5 3 2 2 2" xfId="5118" xr:uid="{00000000-0005-0000-0000-00004E120000}"/>
    <cellStyle name="Currency 2 5 3 2 2 2 2" xfId="5119" xr:uid="{00000000-0005-0000-0000-00004F120000}"/>
    <cellStyle name="Currency 2 5 3 2 2 2 3" xfId="5120" xr:uid="{00000000-0005-0000-0000-000050120000}"/>
    <cellStyle name="Currency 2 5 3 2 2 2 3 2" xfId="5121" xr:uid="{00000000-0005-0000-0000-000051120000}"/>
    <cellStyle name="Currency 2 5 3 2 2 2 3 3" xfId="5122" xr:uid="{00000000-0005-0000-0000-000052120000}"/>
    <cellStyle name="Currency 2 5 3 2 2 2 4" xfId="5123" xr:uid="{00000000-0005-0000-0000-000053120000}"/>
    <cellStyle name="Currency 2 5 3 2 2 2 4 2" xfId="5124" xr:uid="{00000000-0005-0000-0000-000054120000}"/>
    <cellStyle name="Currency 2 5 3 2 2 2 4 2 2" xfId="5125" xr:uid="{00000000-0005-0000-0000-000055120000}"/>
    <cellStyle name="Currency 2 5 3 2 2 2 4 3" xfId="5126" xr:uid="{00000000-0005-0000-0000-000056120000}"/>
    <cellStyle name="Currency 2 5 3 2 2 2 5" xfId="5127" xr:uid="{00000000-0005-0000-0000-000057120000}"/>
    <cellStyle name="Currency 2 5 3 2 2 2 5 2" xfId="5128" xr:uid="{00000000-0005-0000-0000-000058120000}"/>
    <cellStyle name="Currency 2 5 3 2 2 2 5 2 2" xfId="5129" xr:uid="{00000000-0005-0000-0000-000059120000}"/>
    <cellStyle name="Currency 2 5 3 2 2 2 5 3" xfId="5130" xr:uid="{00000000-0005-0000-0000-00005A120000}"/>
    <cellStyle name="Currency 2 5 3 2 2 2 6" xfId="5131" xr:uid="{00000000-0005-0000-0000-00005B120000}"/>
    <cellStyle name="Currency 2 5 3 2 2 2 6 2" xfId="5132" xr:uid="{00000000-0005-0000-0000-00005C120000}"/>
    <cellStyle name="Currency 2 5 3 2 2 2 6 2 2" xfId="5133" xr:uid="{00000000-0005-0000-0000-00005D120000}"/>
    <cellStyle name="Currency 2 5 3 2 2 2 6 3" xfId="5134" xr:uid="{00000000-0005-0000-0000-00005E120000}"/>
    <cellStyle name="Currency 2 5 3 2 2 2 7" xfId="5135" xr:uid="{00000000-0005-0000-0000-00005F120000}"/>
    <cellStyle name="Currency 2 5 3 2 2 2 7 2" xfId="5136" xr:uid="{00000000-0005-0000-0000-000060120000}"/>
    <cellStyle name="Currency 2 5 3 2 2 2 8" xfId="5137" xr:uid="{00000000-0005-0000-0000-000061120000}"/>
    <cellStyle name="Currency 2 5 3 2 2 2 8 2" xfId="5138" xr:uid="{00000000-0005-0000-0000-000062120000}"/>
    <cellStyle name="Currency 2 5 3 2 2 2 9" xfId="5139" xr:uid="{00000000-0005-0000-0000-000063120000}"/>
    <cellStyle name="Currency 2 5 3 2 2 3" xfId="5140" xr:uid="{00000000-0005-0000-0000-000064120000}"/>
    <cellStyle name="Currency 2 5 3 2 2 3 2" xfId="5141" xr:uid="{00000000-0005-0000-0000-000065120000}"/>
    <cellStyle name="Currency 2 5 3 2 2 3 3" xfId="5142" xr:uid="{00000000-0005-0000-0000-000066120000}"/>
    <cellStyle name="Currency 2 5 3 2 2 3 3 2" xfId="5143" xr:uid="{00000000-0005-0000-0000-000067120000}"/>
    <cellStyle name="Currency 2 5 3 2 2 3 3 3" xfId="5144" xr:uid="{00000000-0005-0000-0000-000068120000}"/>
    <cellStyle name="Currency 2 5 3 2 2 3 4" xfId="5145" xr:uid="{00000000-0005-0000-0000-000069120000}"/>
    <cellStyle name="Currency 2 5 3 2 2 3 4 2" xfId="5146" xr:uid="{00000000-0005-0000-0000-00006A120000}"/>
    <cellStyle name="Currency 2 5 3 2 2 3 4 2 2" xfId="5147" xr:uid="{00000000-0005-0000-0000-00006B120000}"/>
    <cellStyle name="Currency 2 5 3 2 2 3 4 3" xfId="5148" xr:uid="{00000000-0005-0000-0000-00006C120000}"/>
    <cellStyle name="Currency 2 5 3 2 2 3 5" xfId="5149" xr:uid="{00000000-0005-0000-0000-00006D120000}"/>
    <cellStyle name="Currency 2 5 3 2 2 3 5 2" xfId="5150" xr:uid="{00000000-0005-0000-0000-00006E120000}"/>
    <cellStyle name="Currency 2 5 3 2 2 3 5 2 2" xfId="5151" xr:uid="{00000000-0005-0000-0000-00006F120000}"/>
    <cellStyle name="Currency 2 5 3 2 2 3 5 3" xfId="5152" xr:uid="{00000000-0005-0000-0000-000070120000}"/>
    <cellStyle name="Currency 2 5 3 2 2 3 6" xfId="5153" xr:uid="{00000000-0005-0000-0000-000071120000}"/>
    <cellStyle name="Currency 2 5 3 2 2 3 6 2" xfId="5154" xr:uid="{00000000-0005-0000-0000-000072120000}"/>
    <cellStyle name="Currency 2 5 3 2 2 3 6 2 2" xfId="5155" xr:uid="{00000000-0005-0000-0000-000073120000}"/>
    <cellStyle name="Currency 2 5 3 2 2 3 6 3" xfId="5156" xr:uid="{00000000-0005-0000-0000-000074120000}"/>
    <cellStyle name="Currency 2 5 3 2 2 3 7" xfId="5157" xr:uid="{00000000-0005-0000-0000-000075120000}"/>
    <cellStyle name="Currency 2 5 3 2 2 3 7 2" xfId="5158" xr:uid="{00000000-0005-0000-0000-000076120000}"/>
    <cellStyle name="Currency 2 5 3 2 2 3 8" xfId="5159" xr:uid="{00000000-0005-0000-0000-000077120000}"/>
    <cellStyle name="Currency 2 5 3 2 2 3 8 2" xfId="5160" xr:uid="{00000000-0005-0000-0000-000078120000}"/>
    <cellStyle name="Currency 2 5 3 2 2 3 9" xfId="5161" xr:uid="{00000000-0005-0000-0000-000079120000}"/>
    <cellStyle name="Currency 2 5 3 2 2 4" xfId="5162" xr:uid="{00000000-0005-0000-0000-00007A120000}"/>
    <cellStyle name="Currency 2 5 3 2 2 4 2" xfId="5163" xr:uid="{00000000-0005-0000-0000-00007B120000}"/>
    <cellStyle name="Currency 2 5 3 2 2 4 3" xfId="5164" xr:uid="{00000000-0005-0000-0000-00007C120000}"/>
    <cellStyle name="Currency 2 5 3 2 2 4 3 2" xfId="5165" xr:uid="{00000000-0005-0000-0000-00007D120000}"/>
    <cellStyle name="Currency 2 5 3 2 2 4 3 2 2" xfId="5166" xr:uid="{00000000-0005-0000-0000-00007E120000}"/>
    <cellStyle name="Currency 2 5 3 2 2 4 3 3" xfId="5167" xr:uid="{00000000-0005-0000-0000-00007F120000}"/>
    <cellStyle name="Currency 2 5 3 2 2 4 4" xfId="5168" xr:uid="{00000000-0005-0000-0000-000080120000}"/>
    <cellStyle name="Currency 2 5 3 2 2 4 4 2" xfId="5169" xr:uid="{00000000-0005-0000-0000-000081120000}"/>
    <cellStyle name="Currency 2 5 3 2 2 4 4 2 2" xfId="5170" xr:uid="{00000000-0005-0000-0000-000082120000}"/>
    <cellStyle name="Currency 2 5 3 2 2 4 4 3" xfId="5171" xr:uid="{00000000-0005-0000-0000-000083120000}"/>
    <cellStyle name="Currency 2 5 3 2 2 4 5" xfId="5172" xr:uid="{00000000-0005-0000-0000-000084120000}"/>
    <cellStyle name="Currency 2 5 3 2 2 4 5 2" xfId="5173" xr:uid="{00000000-0005-0000-0000-000085120000}"/>
    <cellStyle name="Currency 2 5 3 2 2 4 5 2 2" xfId="5174" xr:uid="{00000000-0005-0000-0000-000086120000}"/>
    <cellStyle name="Currency 2 5 3 2 2 4 5 3" xfId="5175" xr:uid="{00000000-0005-0000-0000-000087120000}"/>
    <cellStyle name="Currency 2 5 3 2 2 4 6" xfId="5176" xr:uid="{00000000-0005-0000-0000-000088120000}"/>
    <cellStyle name="Currency 2 5 3 2 2 4 6 2" xfId="5177" xr:uid="{00000000-0005-0000-0000-000089120000}"/>
    <cellStyle name="Currency 2 5 3 2 2 4 7" xfId="5178" xr:uid="{00000000-0005-0000-0000-00008A120000}"/>
    <cellStyle name="Currency 2 5 3 2 2 4 7 2" xfId="5179" xr:uid="{00000000-0005-0000-0000-00008B120000}"/>
    <cellStyle name="Currency 2 5 3 2 2 4 8" xfId="5180" xr:uid="{00000000-0005-0000-0000-00008C120000}"/>
    <cellStyle name="Currency 2 5 3 2 2 4 9" xfId="5181" xr:uid="{00000000-0005-0000-0000-00008D120000}"/>
    <cellStyle name="Currency 2 5 3 2 2 5" xfId="5182" xr:uid="{00000000-0005-0000-0000-00008E120000}"/>
    <cellStyle name="Currency 2 5 3 2 2 5 2" xfId="5183" xr:uid="{00000000-0005-0000-0000-00008F120000}"/>
    <cellStyle name="Currency 2 5 3 2 2 5 3" xfId="5184" xr:uid="{00000000-0005-0000-0000-000090120000}"/>
    <cellStyle name="Currency 2 5 3 2 2 6" xfId="5185" xr:uid="{00000000-0005-0000-0000-000091120000}"/>
    <cellStyle name="Currency 2 5 3 2 2 6 2" xfId="5186" xr:uid="{00000000-0005-0000-0000-000092120000}"/>
    <cellStyle name="Currency 2 5 3 2 2 6 2 2" xfId="5187" xr:uid="{00000000-0005-0000-0000-000093120000}"/>
    <cellStyle name="Currency 2 5 3 2 2 6 2 2 2" xfId="5188" xr:uid="{00000000-0005-0000-0000-000094120000}"/>
    <cellStyle name="Currency 2 5 3 2 2 6 2 3" xfId="5189" xr:uid="{00000000-0005-0000-0000-000095120000}"/>
    <cellStyle name="Currency 2 5 3 2 2 6 3" xfId="5190" xr:uid="{00000000-0005-0000-0000-000096120000}"/>
    <cellStyle name="Currency 2 5 3 2 2 6 3 2" xfId="5191" xr:uid="{00000000-0005-0000-0000-000097120000}"/>
    <cellStyle name="Currency 2 5 3 2 2 6 3 2 2" xfId="5192" xr:uid="{00000000-0005-0000-0000-000098120000}"/>
    <cellStyle name="Currency 2 5 3 2 2 6 3 3" xfId="5193" xr:uid="{00000000-0005-0000-0000-000099120000}"/>
    <cellStyle name="Currency 2 5 3 2 2 6 4" xfId="5194" xr:uid="{00000000-0005-0000-0000-00009A120000}"/>
    <cellStyle name="Currency 2 5 3 2 2 6 4 2" xfId="5195" xr:uid="{00000000-0005-0000-0000-00009B120000}"/>
    <cellStyle name="Currency 2 5 3 2 2 6 4 2 2" xfId="5196" xr:uid="{00000000-0005-0000-0000-00009C120000}"/>
    <cellStyle name="Currency 2 5 3 2 2 6 4 3" xfId="5197" xr:uid="{00000000-0005-0000-0000-00009D120000}"/>
    <cellStyle name="Currency 2 5 3 2 2 6 5" xfId="5198" xr:uid="{00000000-0005-0000-0000-00009E120000}"/>
    <cellStyle name="Currency 2 5 3 2 2 6 5 2" xfId="5199" xr:uid="{00000000-0005-0000-0000-00009F120000}"/>
    <cellStyle name="Currency 2 5 3 2 2 6 6" xfId="5200" xr:uid="{00000000-0005-0000-0000-0000A0120000}"/>
    <cellStyle name="Currency 2 5 3 2 2 6 6 2" xfId="5201" xr:uid="{00000000-0005-0000-0000-0000A1120000}"/>
    <cellStyle name="Currency 2 5 3 2 2 6 7" xfId="5202" xr:uid="{00000000-0005-0000-0000-0000A2120000}"/>
    <cellStyle name="Currency 2 5 3 2 2 7" xfId="5203" xr:uid="{00000000-0005-0000-0000-0000A3120000}"/>
    <cellStyle name="Currency 2 5 3 2 2 7 2" xfId="5204" xr:uid="{00000000-0005-0000-0000-0000A4120000}"/>
    <cellStyle name="Currency 2 5 3 2 2 7 2 2" xfId="5205" xr:uid="{00000000-0005-0000-0000-0000A5120000}"/>
    <cellStyle name="Currency 2 5 3 2 2 7 3" xfId="5206" xr:uid="{00000000-0005-0000-0000-0000A6120000}"/>
    <cellStyle name="Currency 2 5 3 2 2 8" xfId="5207" xr:uid="{00000000-0005-0000-0000-0000A7120000}"/>
    <cellStyle name="Currency 2 5 3 2 2 8 2" xfId="5208" xr:uid="{00000000-0005-0000-0000-0000A8120000}"/>
    <cellStyle name="Currency 2 5 3 2 2 8 2 2" xfId="5209" xr:uid="{00000000-0005-0000-0000-0000A9120000}"/>
    <cellStyle name="Currency 2 5 3 2 2 8 3" xfId="5210" xr:uid="{00000000-0005-0000-0000-0000AA120000}"/>
    <cellStyle name="Currency 2 5 3 2 3" xfId="238" xr:uid="{00000000-0005-0000-0000-0000AB120000}"/>
    <cellStyle name="Currency 2 5 3 2 3 10" xfId="5211" xr:uid="{00000000-0005-0000-0000-0000AC120000}"/>
    <cellStyle name="Currency 2 5 3 2 3 2" xfId="239" xr:uid="{00000000-0005-0000-0000-0000AD120000}"/>
    <cellStyle name="Currency 2 5 3 2 3 2 2" xfId="5212" xr:uid="{00000000-0005-0000-0000-0000AE120000}"/>
    <cellStyle name="Currency 2 5 3 2 3 2 3" xfId="5213" xr:uid="{00000000-0005-0000-0000-0000AF120000}"/>
    <cellStyle name="Currency 2 5 3 2 3 2 3 2" xfId="5214" xr:uid="{00000000-0005-0000-0000-0000B0120000}"/>
    <cellStyle name="Currency 2 5 3 2 3 2 3 3" xfId="5215" xr:uid="{00000000-0005-0000-0000-0000B1120000}"/>
    <cellStyle name="Currency 2 5 3 2 3 2 4" xfId="5216" xr:uid="{00000000-0005-0000-0000-0000B2120000}"/>
    <cellStyle name="Currency 2 5 3 2 3 2 4 2" xfId="5217" xr:uid="{00000000-0005-0000-0000-0000B3120000}"/>
    <cellStyle name="Currency 2 5 3 2 3 2 4 2 2" xfId="5218" xr:uid="{00000000-0005-0000-0000-0000B4120000}"/>
    <cellStyle name="Currency 2 5 3 2 3 2 4 3" xfId="5219" xr:uid="{00000000-0005-0000-0000-0000B5120000}"/>
    <cellStyle name="Currency 2 5 3 2 3 2 5" xfId="5220" xr:uid="{00000000-0005-0000-0000-0000B6120000}"/>
    <cellStyle name="Currency 2 5 3 2 3 2 5 2" xfId="5221" xr:uid="{00000000-0005-0000-0000-0000B7120000}"/>
    <cellStyle name="Currency 2 5 3 2 3 2 5 2 2" xfId="5222" xr:uid="{00000000-0005-0000-0000-0000B8120000}"/>
    <cellStyle name="Currency 2 5 3 2 3 2 5 3" xfId="5223" xr:uid="{00000000-0005-0000-0000-0000B9120000}"/>
    <cellStyle name="Currency 2 5 3 2 3 2 6" xfId="5224" xr:uid="{00000000-0005-0000-0000-0000BA120000}"/>
    <cellStyle name="Currency 2 5 3 2 3 2 6 2" xfId="5225" xr:uid="{00000000-0005-0000-0000-0000BB120000}"/>
    <cellStyle name="Currency 2 5 3 2 3 2 6 2 2" xfId="5226" xr:uid="{00000000-0005-0000-0000-0000BC120000}"/>
    <cellStyle name="Currency 2 5 3 2 3 2 6 3" xfId="5227" xr:uid="{00000000-0005-0000-0000-0000BD120000}"/>
    <cellStyle name="Currency 2 5 3 2 3 2 7" xfId="5228" xr:uid="{00000000-0005-0000-0000-0000BE120000}"/>
    <cellStyle name="Currency 2 5 3 2 3 2 7 2" xfId="5229" xr:uid="{00000000-0005-0000-0000-0000BF120000}"/>
    <cellStyle name="Currency 2 5 3 2 3 2 8" xfId="5230" xr:uid="{00000000-0005-0000-0000-0000C0120000}"/>
    <cellStyle name="Currency 2 5 3 2 3 2 8 2" xfId="5231" xr:uid="{00000000-0005-0000-0000-0000C1120000}"/>
    <cellStyle name="Currency 2 5 3 2 3 2 9" xfId="5232" xr:uid="{00000000-0005-0000-0000-0000C2120000}"/>
    <cellStyle name="Currency 2 5 3 2 3 3" xfId="240" xr:uid="{00000000-0005-0000-0000-0000C3120000}"/>
    <cellStyle name="Currency 2 5 3 2 3 4" xfId="5233" xr:uid="{00000000-0005-0000-0000-0000C4120000}"/>
    <cellStyle name="Currency 2 5 3 2 3 4 2" xfId="5234" xr:uid="{00000000-0005-0000-0000-0000C5120000}"/>
    <cellStyle name="Currency 2 5 3 2 3 4 3" xfId="5235" xr:uid="{00000000-0005-0000-0000-0000C6120000}"/>
    <cellStyle name="Currency 2 5 3 2 3 5" xfId="5236" xr:uid="{00000000-0005-0000-0000-0000C7120000}"/>
    <cellStyle name="Currency 2 5 3 2 3 5 2" xfId="5237" xr:uid="{00000000-0005-0000-0000-0000C8120000}"/>
    <cellStyle name="Currency 2 5 3 2 3 5 2 2" xfId="5238" xr:uid="{00000000-0005-0000-0000-0000C9120000}"/>
    <cellStyle name="Currency 2 5 3 2 3 5 3" xfId="5239" xr:uid="{00000000-0005-0000-0000-0000CA120000}"/>
    <cellStyle name="Currency 2 5 3 2 3 6" xfId="5240" xr:uid="{00000000-0005-0000-0000-0000CB120000}"/>
    <cellStyle name="Currency 2 5 3 2 3 6 2" xfId="5241" xr:uid="{00000000-0005-0000-0000-0000CC120000}"/>
    <cellStyle name="Currency 2 5 3 2 3 6 2 2" xfId="5242" xr:uid="{00000000-0005-0000-0000-0000CD120000}"/>
    <cellStyle name="Currency 2 5 3 2 3 6 3" xfId="5243" xr:uid="{00000000-0005-0000-0000-0000CE120000}"/>
    <cellStyle name="Currency 2 5 3 2 3 7" xfId="5244" xr:uid="{00000000-0005-0000-0000-0000CF120000}"/>
    <cellStyle name="Currency 2 5 3 2 3 7 2" xfId="5245" xr:uid="{00000000-0005-0000-0000-0000D0120000}"/>
    <cellStyle name="Currency 2 5 3 2 3 7 2 2" xfId="5246" xr:uid="{00000000-0005-0000-0000-0000D1120000}"/>
    <cellStyle name="Currency 2 5 3 2 3 7 3" xfId="5247" xr:uid="{00000000-0005-0000-0000-0000D2120000}"/>
    <cellStyle name="Currency 2 5 3 2 3 8" xfId="5248" xr:uid="{00000000-0005-0000-0000-0000D3120000}"/>
    <cellStyle name="Currency 2 5 3 2 3 8 2" xfId="5249" xr:uid="{00000000-0005-0000-0000-0000D4120000}"/>
    <cellStyle name="Currency 2 5 3 2 3 9" xfId="5250" xr:uid="{00000000-0005-0000-0000-0000D5120000}"/>
    <cellStyle name="Currency 2 5 3 2 3 9 2" xfId="5251" xr:uid="{00000000-0005-0000-0000-0000D6120000}"/>
    <cellStyle name="Currency 2 5 3 2 4" xfId="241" xr:uid="{00000000-0005-0000-0000-0000D7120000}"/>
    <cellStyle name="Currency 2 5 3 2 4 2" xfId="242" xr:uid="{00000000-0005-0000-0000-0000D8120000}"/>
    <cellStyle name="Currency 2 5 3 2 4 2 10" xfId="5252" xr:uid="{00000000-0005-0000-0000-0000D9120000}"/>
    <cellStyle name="Currency 2 5 3 2 4 2 2" xfId="5253" xr:uid="{00000000-0005-0000-0000-0000DA120000}"/>
    <cellStyle name="Currency 2 5 3 2 4 2 3" xfId="5254" xr:uid="{00000000-0005-0000-0000-0000DB120000}"/>
    <cellStyle name="Currency 2 5 3 2 4 2 4" xfId="5255" xr:uid="{00000000-0005-0000-0000-0000DC120000}"/>
    <cellStyle name="Currency 2 5 3 2 4 2 4 2" xfId="5256" xr:uid="{00000000-0005-0000-0000-0000DD120000}"/>
    <cellStyle name="Currency 2 5 3 2 4 2 4 2 2" xfId="5257" xr:uid="{00000000-0005-0000-0000-0000DE120000}"/>
    <cellStyle name="Currency 2 5 3 2 4 2 4 3" xfId="5258" xr:uid="{00000000-0005-0000-0000-0000DF120000}"/>
    <cellStyle name="Currency 2 5 3 2 4 2 5" xfId="5259" xr:uid="{00000000-0005-0000-0000-0000E0120000}"/>
    <cellStyle name="Currency 2 5 3 2 4 2 5 2" xfId="5260" xr:uid="{00000000-0005-0000-0000-0000E1120000}"/>
    <cellStyle name="Currency 2 5 3 2 4 2 5 2 2" xfId="5261" xr:uid="{00000000-0005-0000-0000-0000E2120000}"/>
    <cellStyle name="Currency 2 5 3 2 4 2 5 3" xfId="5262" xr:uid="{00000000-0005-0000-0000-0000E3120000}"/>
    <cellStyle name="Currency 2 5 3 2 4 2 6" xfId="5263" xr:uid="{00000000-0005-0000-0000-0000E4120000}"/>
    <cellStyle name="Currency 2 5 3 2 4 2 6 2" xfId="5264" xr:uid="{00000000-0005-0000-0000-0000E5120000}"/>
    <cellStyle name="Currency 2 5 3 2 4 2 6 2 2" xfId="5265" xr:uid="{00000000-0005-0000-0000-0000E6120000}"/>
    <cellStyle name="Currency 2 5 3 2 4 2 6 3" xfId="5266" xr:uid="{00000000-0005-0000-0000-0000E7120000}"/>
    <cellStyle name="Currency 2 5 3 2 4 2 7" xfId="5267" xr:uid="{00000000-0005-0000-0000-0000E8120000}"/>
    <cellStyle name="Currency 2 5 3 2 4 2 7 2" xfId="5268" xr:uid="{00000000-0005-0000-0000-0000E9120000}"/>
    <cellStyle name="Currency 2 5 3 2 4 2 8" xfId="5269" xr:uid="{00000000-0005-0000-0000-0000EA120000}"/>
    <cellStyle name="Currency 2 5 3 2 4 2 8 2" xfId="5270" xr:uid="{00000000-0005-0000-0000-0000EB120000}"/>
    <cellStyle name="Currency 2 5 3 2 4 2 9" xfId="5271" xr:uid="{00000000-0005-0000-0000-0000EC120000}"/>
    <cellStyle name="Currency 2 5 3 2 4 3" xfId="243" xr:uid="{00000000-0005-0000-0000-0000ED120000}"/>
    <cellStyle name="Currency 2 5 3 2 4 4" xfId="5272" xr:uid="{00000000-0005-0000-0000-0000EE120000}"/>
    <cellStyle name="Currency 2 5 3 2 4 4 2" xfId="5273" xr:uid="{00000000-0005-0000-0000-0000EF120000}"/>
    <cellStyle name="Currency 2 5 3 2 4 4 2 2" xfId="5274" xr:uid="{00000000-0005-0000-0000-0000F0120000}"/>
    <cellStyle name="Currency 2 5 3 2 4 4 3" xfId="5275" xr:uid="{00000000-0005-0000-0000-0000F1120000}"/>
    <cellStyle name="Currency 2 5 3 2 4 5" xfId="5276" xr:uid="{00000000-0005-0000-0000-0000F2120000}"/>
    <cellStyle name="Currency 2 5 3 2 4 5 2" xfId="5277" xr:uid="{00000000-0005-0000-0000-0000F3120000}"/>
    <cellStyle name="Currency 2 5 3 2 4 5 2 2" xfId="5278" xr:uid="{00000000-0005-0000-0000-0000F4120000}"/>
    <cellStyle name="Currency 2 5 3 2 4 5 3" xfId="5279" xr:uid="{00000000-0005-0000-0000-0000F5120000}"/>
    <cellStyle name="Currency 2 5 3 2 5" xfId="5280" xr:uid="{00000000-0005-0000-0000-0000F6120000}"/>
    <cellStyle name="Currency 2 5 3 2 5 2" xfId="5281" xr:uid="{00000000-0005-0000-0000-0000F7120000}"/>
    <cellStyle name="Currency 2 5 3 2 5 3" xfId="5282" xr:uid="{00000000-0005-0000-0000-0000F8120000}"/>
    <cellStyle name="Currency 2 5 3 2 5 3 2" xfId="5283" xr:uid="{00000000-0005-0000-0000-0000F9120000}"/>
    <cellStyle name="Currency 2 5 3 2 5 3 3" xfId="5284" xr:uid="{00000000-0005-0000-0000-0000FA120000}"/>
    <cellStyle name="Currency 2 5 3 2 5 4" xfId="5285" xr:uid="{00000000-0005-0000-0000-0000FB120000}"/>
    <cellStyle name="Currency 2 5 3 2 5 4 2" xfId="5286" xr:uid="{00000000-0005-0000-0000-0000FC120000}"/>
    <cellStyle name="Currency 2 5 3 2 5 4 2 2" xfId="5287" xr:uid="{00000000-0005-0000-0000-0000FD120000}"/>
    <cellStyle name="Currency 2 5 3 2 5 4 3" xfId="5288" xr:uid="{00000000-0005-0000-0000-0000FE120000}"/>
    <cellStyle name="Currency 2 5 3 2 5 5" xfId="5289" xr:uid="{00000000-0005-0000-0000-0000FF120000}"/>
    <cellStyle name="Currency 2 5 3 2 5 5 2" xfId="5290" xr:uid="{00000000-0005-0000-0000-000000130000}"/>
    <cellStyle name="Currency 2 5 3 2 5 5 2 2" xfId="5291" xr:uid="{00000000-0005-0000-0000-000001130000}"/>
    <cellStyle name="Currency 2 5 3 2 5 5 3" xfId="5292" xr:uid="{00000000-0005-0000-0000-000002130000}"/>
    <cellStyle name="Currency 2 5 3 2 5 6" xfId="5293" xr:uid="{00000000-0005-0000-0000-000003130000}"/>
    <cellStyle name="Currency 2 5 3 2 5 6 2" xfId="5294" xr:uid="{00000000-0005-0000-0000-000004130000}"/>
    <cellStyle name="Currency 2 5 3 2 5 6 2 2" xfId="5295" xr:uid="{00000000-0005-0000-0000-000005130000}"/>
    <cellStyle name="Currency 2 5 3 2 5 6 3" xfId="5296" xr:uid="{00000000-0005-0000-0000-000006130000}"/>
    <cellStyle name="Currency 2 5 3 2 5 7" xfId="5297" xr:uid="{00000000-0005-0000-0000-000007130000}"/>
    <cellStyle name="Currency 2 5 3 2 5 7 2" xfId="5298" xr:uid="{00000000-0005-0000-0000-000008130000}"/>
    <cellStyle name="Currency 2 5 3 2 5 8" xfId="5299" xr:uid="{00000000-0005-0000-0000-000009130000}"/>
    <cellStyle name="Currency 2 5 3 2 5 8 2" xfId="5300" xr:uid="{00000000-0005-0000-0000-00000A130000}"/>
    <cellStyle name="Currency 2 5 3 2 5 9" xfId="5301" xr:uid="{00000000-0005-0000-0000-00000B130000}"/>
    <cellStyle name="Currency 2 5 3 2 6" xfId="5302" xr:uid="{00000000-0005-0000-0000-00000C130000}"/>
    <cellStyle name="Currency 2 5 3 2 6 2" xfId="5303" xr:uid="{00000000-0005-0000-0000-00000D130000}"/>
    <cellStyle name="Currency 2 5 3 2 6 3" xfId="5304" xr:uid="{00000000-0005-0000-0000-00000E130000}"/>
    <cellStyle name="Currency 2 5 3 2 7" xfId="5305" xr:uid="{00000000-0005-0000-0000-00000F130000}"/>
    <cellStyle name="Currency 2 5 3 2 8" xfId="5306" xr:uid="{00000000-0005-0000-0000-000010130000}"/>
    <cellStyle name="Currency 2 5 3 2 8 2" xfId="5307" xr:uid="{00000000-0005-0000-0000-000011130000}"/>
    <cellStyle name="Currency 2 5 3 2 8 2 2" xfId="5308" xr:uid="{00000000-0005-0000-0000-000012130000}"/>
    <cellStyle name="Currency 2 5 3 2 8 3" xfId="5309" xr:uid="{00000000-0005-0000-0000-000013130000}"/>
    <cellStyle name="Currency 2 5 3 2 8 4" xfId="5310" xr:uid="{00000000-0005-0000-0000-000014130000}"/>
    <cellStyle name="Currency 2 5 3 2 9" xfId="5311" xr:uid="{00000000-0005-0000-0000-000015130000}"/>
    <cellStyle name="Currency 2 5 3 2 9 2" xfId="5312" xr:uid="{00000000-0005-0000-0000-000016130000}"/>
    <cellStyle name="Currency 2 5 3 2 9 2 2" xfId="5313" xr:uid="{00000000-0005-0000-0000-000017130000}"/>
    <cellStyle name="Currency 2 5 3 2 9 3" xfId="5314" xr:uid="{00000000-0005-0000-0000-000018130000}"/>
    <cellStyle name="Currency 2 5 3 3" xfId="244" xr:uid="{00000000-0005-0000-0000-000019130000}"/>
    <cellStyle name="Currency 2 5 3 3 10" xfId="5315" xr:uid="{00000000-0005-0000-0000-00001A130000}"/>
    <cellStyle name="Currency 2 5 3 3 10 2" xfId="5316" xr:uid="{00000000-0005-0000-0000-00001B130000}"/>
    <cellStyle name="Currency 2 5 3 3 10 2 2" xfId="5317" xr:uid="{00000000-0005-0000-0000-00001C130000}"/>
    <cellStyle name="Currency 2 5 3 3 10 3" xfId="5318" xr:uid="{00000000-0005-0000-0000-00001D130000}"/>
    <cellStyle name="Currency 2 5 3 3 11" xfId="5319" xr:uid="{00000000-0005-0000-0000-00001E130000}"/>
    <cellStyle name="Currency 2 5 3 3 11 2" xfId="5320" xr:uid="{00000000-0005-0000-0000-00001F130000}"/>
    <cellStyle name="Currency 2 5 3 3 12" xfId="5321" xr:uid="{00000000-0005-0000-0000-000020130000}"/>
    <cellStyle name="Currency 2 5 3 3 12 2" xfId="5322" xr:uid="{00000000-0005-0000-0000-000021130000}"/>
    <cellStyle name="Currency 2 5 3 3 13" xfId="5323" xr:uid="{00000000-0005-0000-0000-000022130000}"/>
    <cellStyle name="Currency 2 5 3 3 14" xfId="5324" xr:uid="{00000000-0005-0000-0000-000023130000}"/>
    <cellStyle name="Currency 2 5 3 3 15" xfId="5325" xr:uid="{00000000-0005-0000-0000-000024130000}"/>
    <cellStyle name="Currency 2 5 3 3 2" xfId="245" xr:uid="{00000000-0005-0000-0000-000025130000}"/>
    <cellStyle name="Currency 2 5 3 3 2 2" xfId="5326" xr:uid="{00000000-0005-0000-0000-000026130000}"/>
    <cellStyle name="Currency 2 5 3 3 2 2 2" xfId="5327" xr:uid="{00000000-0005-0000-0000-000027130000}"/>
    <cellStyle name="Currency 2 5 3 3 2 2 3" xfId="5328" xr:uid="{00000000-0005-0000-0000-000028130000}"/>
    <cellStyle name="Currency 2 5 3 3 2 2 3 2" xfId="5329" xr:uid="{00000000-0005-0000-0000-000029130000}"/>
    <cellStyle name="Currency 2 5 3 3 2 2 3 3" xfId="5330" xr:uid="{00000000-0005-0000-0000-00002A130000}"/>
    <cellStyle name="Currency 2 5 3 3 2 2 4" xfId="5331" xr:uid="{00000000-0005-0000-0000-00002B130000}"/>
    <cellStyle name="Currency 2 5 3 3 2 2 4 2" xfId="5332" xr:uid="{00000000-0005-0000-0000-00002C130000}"/>
    <cellStyle name="Currency 2 5 3 3 2 2 4 2 2" xfId="5333" xr:uid="{00000000-0005-0000-0000-00002D130000}"/>
    <cellStyle name="Currency 2 5 3 3 2 2 4 3" xfId="5334" xr:uid="{00000000-0005-0000-0000-00002E130000}"/>
    <cellStyle name="Currency 2 5 3 3 2 2 5" xfId="5335" xr:uid="{00000000-0005-0000-0000-00002F130000}"/>
    <cellStyle name="Currency 2 5 3 3 2 2 5 2" xfId="5336" xr:uid="{00000000-0005-0000-0000-000030130000}"/>
    <cellStyle name="Currency 2 5 3 3 2 2 5 2 2" xfId="5337" xr:uid="{00000000-0005-0000-0000-000031130000}"/>
    <cellStyle name="Currency 2 5 3 3 2 2 5 3" xfId="5338" xr:uid="{00000000-0005-0000-0000-000032130000}"/>
    <cellStyle name="Currency 2 5 3 3 2 2 6" xfId="5339" xr:uid="{00000000-0005-0000-0000-000033130000}"/>
    <cellStyle name="Currency 2 5 3 3 2 2 6 2" xfId="5340" xr:uid="{00000000-0005-0000-0000-000034130000}"/>
    <cellStyle name="Currency 2 5 3 3 2 2 6 2 2" xfId="5341" xr:uid="{00000000-0005-0000-0000-000035130000}"/>
    <cellStyle name="Currency 2 5 3 3 2 2 6 3" xfId="5342" xr:uid="{00000000-0005-0000-0000-000036130000}"/>
    <cellStyle name="Currency 2 5 3 3 2 2 7" xfId="5343" xr:uid="{00000000-0005-0000-0000-000037130000}"/>
    <cellStyle name="Currency 2 5 3 3 2 2 7 2" xfId="5344" xr:uid="{00000000-0005-0000-0000-000038130000}"/>
    <cellStyle name="Currency 2 5 3 3 2 2 8" xfId="5345" xr:uid="{00000000-0005-0000-0000-000039130000}"/>
    <cellStyle name="Currency 2 5 3 3 2 2 8 2" xfId="5346" xr:uid="{00000000-0005-0000-0000-00003A130000}"/>
    <cellStyle name="Currency 2 5 3 3 2 2 9" xfId="5347" xr:uid="{00000000-0005-0000-0000-00003B130000}"/>
    <cellStyle name="Currency 2 5 3 3 2 3" xfId="5348" xr:uid="{00000000-0005-0000-0000-00003C130000}"/>
    <cellStyle name="Currency 2 5 3 3 2 3 2" xfId="5349" xr:uid="{00000000-0005-0000-0000-00003D130000}"/>
    <cellStyle name="Currency 2 5 3 3 2 3 3" xfId="5350" xr:uid="{00000000-0005-0000-0000-00003E130000}"/>
    <cellStyle name="Currency 2 5 3 3 2 3 3 2" xfId="5351" xr:uid="{00000000-0005-0000-0000-00003F130000}"/>
    <cellStyle name="Currency 2 5 3 3 2 3 3 3" xfId="5352" xr:uid="{00000000-0005-0000-0000-000040130000}"/>
    <cellStyle name="Currency 2 5 3 3 2 3 4" xfId="5353" xr:uid="{00000000-0005-0000-0000-000041130000}"/>
    <cellStyle name="Currency 2 5 3 3 2 3 4 2" xfId="5354" xr:uid="{00000000-0005-0000-0000-000042130000}"/>
    <cellStyle name="Currency 2 5 3 3 2 3 4 2 2" xfId="5355" xr:uid="{00000000-0005-0000-0000-000043130000}"/>
    <cellStyle name="Currency 2 5 3 3 2 3 4 3" xfId="5356" xr:uid="{00000000-0005-0000-0000-000044130000}"/>
    <cellStyle name="Currency 2 5 3 3 2 3 5" xfId="5357" xr:uid="{00000000-0005-0000-0000-000045130000}"/>
    <cellStyle name="Currency 2 5 3 3 2 3 5 2" xfId="5358" xr:uid="{00000000-0005-0000-0000-000046130000}"/>
    <cellStyle name="Currency 2 5 3 3 2 3 5 2 2" xfId="5359" xr:uid="{00000000-0005-0000-0000-000047130000}"/>
    <cellStyle name="Currency 2 5 3 3 2 3 5 3" xfId="5360" xr:uid="{00000000-0005-0000-0000-000048130000}"/>
    <cellStyle name="Currency 2 5 3 3 2 3 6" xfId="5361" xr:uid="{00000000-0005-0000-0000-000049130000}"/>
    <cellStyle name="Currency 2 5 3 3 2 3 6 2" xfId="5362" xr:uid="{00000000-0005-0000-0000-00004A130000}"/>
    <cellStyle name="Currency 2 5 3 3 2 3 6 2 2" xfId="5363" xr:uid="{00000000-0005-0000-0000-00004B130000}"/>
    <cellStyle name="Currency 2 5 3 3 2 3 6 3" xfId="5364" xr:uid="{00000000-0005-0000-0000-00004C130000}"/>
    <cellStyle name="Currency 2 5 3 3 2 3 7" xfId="5365" xr:uid="{00000000-0005-0000-0000-00004D130000}"/>
    <cellStyle name="Currency 2 5 3 3 2 3 7 2" xfId="5366" xr:uid="{00000000-0005-0000-0000-00004E130000}"/>
    <cellStyle name="Currency 2 5 3 3 2 3 8" xfId="5367" xr:uid="{00000000-0005-0000-0000-00004F130000}"/>
    <cellStyle name="Currency 2 5 3 3 2 3 8 2" xfId="5368" xr:uid="{00000000-0005-0000-0000-000050130000}"/>
    <cellStyle name="Currency 2 5 3 3 2 3 9" xfId="5369" xr:uid="{00000000-0005-0000-0000-000051130000}"/>
    <cellStyle name="Currency 2 5 3 3 2 4" xfId="5370" xr:uid="{00000000-0005-0000-0000-000052130000}"/>
    <cellStyle name="Currency 2 5 3 3 2 4 2" xfId="5371" xr:uid="{00000000-0005-0000-0000-000053130000}"/>
    <cellStyle name="Currency 2 5 3 3 2 4 3" xfId="5372" xr:uid="{00000000-0005-0000-0000-000054130000}"/>
    <cellStyle name="Currency 2 5 3 3 2 4 3 2" xfId="5373" xr:uid="{00000000-0005-0000-0000-000055130000}"/>
    <cellStyle name="Currency 2 5 3 3 2 4 3 2 2" xfId="5374" xr:uid="{00000000-0005-0000-0000-000056130000}"/>
    <cellStyle name="Currency 2 5 3 3 2 4 3 3" xfId="5375" xr:uid="{00000000-0005-0000-0000-000057130000}"/>
    <cellStyle name="Currency 2 5 3 3 2 4 4" xfId="5376" xr:uid="{00000000-0005-0000-0000-000058130000}"/>
    <cellStyle name="Currency 2 5 3 3 2 4 4 2" xfId="5377" xr:uid="{00000000-0005-0000-0000-000059130000}"/>
    <cellStyle name="Currency 2 5 3 3 2 4 4 2 2" xfId="5378" xr:uid="{00000000-0005-0000-0000-00005A130000}"/>
    <cellStyle name="Currency 2 5 3 3 2 4 4 3" xfId="5379" xr:uid="{00000000-0005-0000-0000-00005B130000}"/>
    <cellStyle name="Currency 2 5 3 3 2 4 5" xfId="5380" xr:uid="{00000000-0005-0000-0000-00005C130000}"/>
    <cellStyle name="Currency 2 5 3 3 2 4 5 2" xfId="5381" xr:uid="{00000000-0005-0000-0000-00005D130000}"/>
    <cellStyle name="Currency 2 5 3 3 2 4 5 2 2" xfId="5382" xr:uid="{00000000-0005-0000-0000-00005E130000}"/>
    <cellStyle name="Currency 2 5 3 3 2 4 5 3" xfId="5383" xr:uid="{00000000-0005-0000-0000-00005F130000}"/>
    <cellStyle name="Currency 2 5 3 3 2 4 6" xfId="5384" xr:uid="{00000000-0005-0000-0000-000060130000}"/>
    <cellStyle name="Currency 2 5 3 3 2 4 6 2" xfId="5385" xr:uid="{00000000-0005-0000-0000-000061130000}"/>
    <cellStyle name="Currency 2 5 3 3 2 4 7" xfId="5386" xr:uid="{00000000-0005-0000-0000-000062130000}"/>
    <cellStyle name="Currency 2 5 3 3 2 4 7 2" xfId="5387" xr:uid="{00000000-0005-0000-0000-000063130000}"/>
    <cellStyle name="Currency 2 5 3 3 2 4 8" xfId="5388" xr:uid="{00000000-0005-0000-0000-000064130000}"/>
    <cellStyle name="Currency 2 5 3 3 2 4 9" xfId="5389" xr:uid="{00000000-0005-0000-0000-000065130000}"/>
    <cellStyle name="Currency 2 5 3 3 2 5" xfId="5390" xr:uid="{00000000-0005-0000-0000-000066130000}"/>
    <cellStyle name="Currency 2 5 3 3 2 5 2" xfId="5391" xr:uid="{00000000-0005-0000-0000-000067130000}"/>
    <cellStyle name="Currency 2 5 3 3 2 5 3" xfId="5392" xr:uid="{00000000-0005-0000-0000-000068130000}"/>
    <cellStyle name="Currency 2 5 3 3 2 6" xfId="5393" xr:uid="{00000000-0005-0000-0000-000069130000}"/>
    <cellStyle name="Currency 2 5 3 3 2 6 2" xfId="5394" xr:uid="{00000000-0005-0000-0000-00006A130000}"/>
    <cellStyle name="Currency 2 5 3 3 2 6 2 2" xfId="5395" xr:uid="{00000000-0005-0000-0000-00006B130000}"/>
    <cellStyle name="Currency 2 5 3 3 2 6 2 2 2" xfId="5396" xr:uid="{00000000-0005-0000-0000-00006C130000}"/>
    <cellStyle name="Currency 2 5 3 3 2 6 2 3" xfId="5397" xr:uid="{00000000-0005-0000-0000-00006D130000}"/>
    <cellStyle name="Currency 2 5 3 3 2 6 3" xfId="5398" xr:uid="{00000000-0005-0000-0000-00006E130000}"/>
    <cellStyle name="Currency 2 5 3 3 2 6 3 2" xfId="5399" xr:uid="{00000000-0005-0000-0000-00006F130000}"/>
    <cellStyle name="Currency 2 5 3 3 2 6 3 2 2" xfId="5400" xr:uid="{00000000-0005-0000-0000-000070130000}"/>
    <cellStyle name="Currency 2 5 3 3 2 6 3 3" xfId="5401" xr:uid="{00000000-0005-0000-0000-000071130000}"/>
    <cellStyle name="Currency 2 5 3 3 2 6 4" xfId="5402" xr:uid="{00000000-0005-0000-0000-000072130000}"/>
    <cellStyle name="Currency 2 5 3 3 2 6 4 2" xfId="5403" xr:uid="{00000000-0005-0000-0000-000073130000}"/>
    <cellStyle name="Currency 2 5 3 3 2 6 4 2 2" xfId="5404" xr:uid="{00000000-0005-0000-0000-000074130000}"/>
    <cellStyle name="Currency 2 5 3 3 2 6 4 3" xfId="5405" xr:uid="{00000000-0005-0000-0000-000075130000}"/>
    <cellStyle name="Currency 2 5 3 3 2 6 5" xfId="5406" xr:uid="{00000000-0005-0000-0000-000076130000}"/>
    <cellStyle name="Currency 2 5 3 3 2 6 5 2" xfId="5407" xr:uid="{00000000-0005-0000-0000-000077130000}"/>
    <cellStyle name="Currency 2 5 3 3 2 6 6" xfId="5408" xr:uid="{00000000-0005-0000-0000-000078130000}"/>
    <cellStyle name="Currency 2 5 3 3 2 6 6 2" xfId="5409" xr:uid="{00000000-0005-0000-0000-000079130000}"/>
    <cellStyle name="Currency 2 5 3 3 2 6 7" xfId="5410" xr:uid="{00000000-0005-0000-0000-00007A130000}"/>
    <cellStyle name="Currency 2 5 3 3 2 7" xfId="5411" xr:uid="{00000000-0005-0000-0000-00007B130000}"/>
    <cellStyle name="Currency 2 5 3 3 2 7 2" xfId="5412" xr:uid="{00000000-0005-0000-0000-00007C130000}"/>
    <cellStyle name="Currency 2 5 3 3 2 7 2 2" xfId="5413" xr:uid="{00000000-0005-0000-0000-00007D130000}"/>
    <cellStyle name="Currency 2 5 3 3 2 7 3" xfId="5414" xr:uid="{00000000-0005-0000-0000-00007E130000}"/>
    <cellStyle name="Currency 2 5 3 3 2 8" xfId="5415" xr:uid="{00000000-0005-0000-0000-00007F130000}"/>
    <cellStyle name="Currency 2 5 3 3 2 8 2" xfId="5416" xr:uid="{00000000-0005-0000-0000-000080130000}"/>
    <cellStyle name="Currency 2 5 3 3 2 8 2 2" xfId="5417" xr:uid="{00000000-0005-0000-0000-000081130000}"/>
    <cellStyle name="Currency 2 5 3 3 2 8 3" xfId="5418" xr:uid="{00000000-0005-0000-0000-000082130000}"/>
    <cellStyle name="Currency 2 5 3 3 3" xfId="246" xr:uid="{00000000-0005-0000-0000-000083130000}"/>
    <cellStyle name="Currency 2 5 3 3 3 10" xfId="5419" xr:uid="{00000000-0005-0000-0000-000084130000}"/>
    <cellStyle name="Currency 2 5 3 3 3 2" xfId="247" xr:uid="{00000000-0005-0000-0000-000085130000}"/>
    <cellStyle name="Currency 2 5 3 3 3 2 2" xfId="5420" xr:uid="{00000000-0005-0000-0000-000086130000}"/>
    <cellStyle name="Currency 2 5 3 3 3 2 3" xfId="5421" xr:uid="{00000000-0005-0000-0000-000087130000}"/>
    <cellStyle name="Currency 2 5 3 3 3 2 3 2" xfId="5422" xr:uid="{00000000-0005-0000-0000-000088130000}"/>
    <cellStyle name="Currency 2 5 3 3 3 2 3 3" xfId="5423" xr:uid="{00000000-0005-0000-0000-000089130000}"/>
    <cellStyle name="Currency 2 5 3 3 3 2 4" xfId="5424" xr:uid="{00000000-0005-0000-0000-00008A130000}"/>
    <cellStyle name="Currency 2 5 3 3 3 2 4 2" xfId="5425" xr:uid="{00000000-0005-0000-0000-00008B130000}"/>
    <cellStyle name="Currency 2 5 3 3 3 2 4 2 2" xfId="5426" xr:uid="{00000000-0005-0000-0000-00008C130000}"/>
    <cellStyle name="Currency 2 5 3 3 3 2 4 3" xfId="5427" xr:uid="{00000000-0005-0000-0000-00008D130000}"/>
    <cellStyle name="Currency 2 5 3 3 3 2 5" xfId="5428" xr:uid="{00000000-0005-0000-0000-00008E130000}"/>
    <cellStyle name="Currency 2 5 3 3 3 2 5 2" xfId="5429" xr:uid="{00000000-0005-0000-0000-00008F130000}"/>
    <cellStyle name="Currency 2 5 3 3 3 2 5 2 2" xfId="5430" xr:uid="{00000000-0005-0000-0000-000090130000}"/>
    <cellStyle name="Currency 2 5 3 3 3 2 5 3" xfId="5431" xr:uid="{00000000-0005-0000-0000-000091130000}"/>
    <cellStyle name="Currency 2 5 3 3 3 2 6" xfId="5432" xr:uid="{00000000-0005-0000-0000-000092130000}"/>
    <cellStyle name="Currency 2 5 3 3 3 2 6 2" xfId="5433" xr:uid="{00000000-0005-0000-0000-000093130000}"/>
    <cellStyle name="Currency 2 5 3 3 3 2 6 2 2" xfId="5434" xr:uid="{00000000-0005-0000-0000-000094130000}"/>
    <cellStyle name="Currency 2 5 3 3 3 2 6 3" xfId="5435" xr:uid="{00000000-0005-0000-0000-000095130000}"/>
    <cellStyle name="Currency 2 5 3 3 3 2 7" xfId="5436" xr:uid="{00000000-0005-0000-0000-000096130000}"/>
    <cellStyle name="Currency 2 5 3 3 3 2 7 2" xfId="5437" xr:uid="{00000000-0005-0000-0000-000097130000}"/>
    <cellStyle name="Currency 2 5 3 3 3 2 8" xfId="5438" xr:uid="{00000000-0005-0000-0000-000098130000}"/>
    <cellStyle name="Currency 2 5 3 3 3 2 8 2" xfId="5439" xr:uid="{00000000-0005-0000-0000-000099130000}"/>
    <cellStyle name="Currency 2 5 3 3 3 2 9" xfId="5440" xr:uid="{00000000-0005-0000-0000-00009A130000}"/>
    <cellStyle name="Currency 2 5 3 3 3 3" xfId="248" xr:uid="{00000000-0005-0000-0000-00009B130000}"/>
    <cellStyle name="Currency 2 5 3 3 3 4" xfId="5441" xr:uid="{00000000-0005-0000-0000-00009C130000}"/>
    <cellStyle name="Currency 2 5 3 3 3 4 2" xfId="5442" xr:uid="{00000000-0005-0000-0000-00009D130000}"/>
    <cellStyle name="Currency 2 5 3 3 3 4 3" xfId="5443" xr:uid="{00000000-0005-0000-0000-00009E130000}"/>
    <cellStyle name="Currency 2 5 3 3 3 5" xfId="5444" xr:uid="{00000000-0005-0000-0000-00009F130000}"/>
    <cellStyle name="Currency 2 5 3 3 3 5 2" xfId="5445" xr:uid="{00000000-0005-0000-0000-0000A0130000}"/>
    <cellStyle name="Currency 2 5 3 3 3 5 2 2" xfId="5446" xr:uid="{00000000-0005-0000-0000-0000A1130000}"/>
    <cellStyle name="Currency 2 5 3 3 3 5 3" xfId="5447" xr:uid="{00000000-0005-0000-0000-0000A2130000}"/>
    <cellStyle name="Currency 2 5 3 3 3 6" xfId="5448" xr:uid="{00000000-0005-0000-0000-0000A3130000}"/>
    <cellStyle name="Currency 2 5 3 3 3 6 2" xfId="5449" xr:uid="{00000000-0005-0000-0000-0000A4130000}"/>
    <cellStyle name="Currency 2 5 3 3 3 6 2 2" xfId="5450" xr:uid="{00000000-0005-0000-0000-0000A5130000}"/>
    <cellStyle name="Currency 2 5 3 3 3 6 3" xfId="5451" xr:uid="{00000000-0005-0000-0000-0000A6130000}"/>
    <cellStyle name="Currency 2 5 3 3 3 7" xfId="5452" xr:uid="{00000000-0005-0000-0000-0000A7130000}"/>
    <cellStyle name="Currency 2 5 3 3 3 7 2" xfId="5453" xr:uid="{00000000-0005-0000-0000-0000A8130000}"/>
    <cellStyle name="Currency 2 5 3 3 3 7 2 2" xfId="5454" xr:uid="{00000000-0005-0000-0000-0000A9130000}"/>
    <cellStyle name="Currency 2 5 3 3 3 7 3" xfId="5455" xr:uid="{00000000-0005-0000-0000-0000AA130000}"/>
    <cellStyle name="Currency 2 5 3 3 3 8" xfId="5456" xr:uid="{00000000-0005-0000-0000-0000AB130000}"/>
    <cellStyle name="Currency 2 5 3 3 3 8 2" xfId="5457" xr:uid="{00000000-0005-0000-0000-0000AC130000}"/>
    <cellStyle name="Currency 2 5 3 3 3 9" xfId="5458" xr:uid="{00000000-0005-0000-0000-0000AD130000}"/>
    <cellStyle name="Currency 2 5 3 3 3 9 2" xfId="5459" xr:uid="{00000000-0005-0000-0000-0000AE130000}"/>
    <cellStyle name="Currency 2 5 3 3 4" xfId="249" xr:uid="{00000000-0005-0000-0000-0000AF130000}"/>
    <cellStyle name="Currency 2 5 3 3 4 2" xfId="250" xr:uid="{00000000-0005-0000-0000-0000B0130000}"/>
    <cellStyle name="Currency 2 5 3 3 4 2 10" xfId="5460" xr:uid="{00000000-0005-0000-0000-0000B1130000}"/>
    <cellStyle name="Currency 2 5 3 3 4 2 2" xfId="5461" xr:uid="{00000000-0005-0000-0000-0000B2130000}"/>
    <cellStyle name="Currency 2 5 3 3 4 2 3" xfId="5462" xr:uid="{00000000-0005-0000-0000-0000B3130000}"/>
    <cellStyle name="Currency 2 5 3 3 4 2 4" xfId="5463" xr:uid="{00000000-0005-0000-0000-0000B4130000}"/>
    <cellStyle name="Currency 2 5 3 3 4 2 4 2" xfId="5464" xr:uid="{00000000-0005-0000-0000-0000B5130000}"/>
    <cellStyle name="Currency 2 5 3 3 4 2 4 2 2" xfId="5465" xr:uid="{00000000-0005-0000-0000-0000B6130000}"/>
    <cellStyle name="Currency 2 5 3 3 4 2 4 3" xfId="5466" xr:uid="{00000000-0005-0000-0000-0000B7130000}"/>
    <cellStyle name="Currency 2 5 3 3 4 2 5" xfId="5467" xr:uid="{00000000-0005-0000-0000-0000B8130000}"/>
    <cellStyle name="Currency 2 5 3 3 4 2 5 2" xfId="5468" xr:uid="{00000000-0005-0000-0000-0000B9130000}"/>
    <cellStyle name="Currency 2 5 3 3 4 2 5 2 2" xfId="5469" xr:uid="{00000000-0005-0000-0000-0000BA130000}"/>
    <cellStyle name="Currency 2 5 3 3 4 2 5 3" xfId="5470" xr:uid="{00000000-0005-0000-0000-0000BB130000}"/>
    <cellStyle name="Currency 2 5 3 3 4 2 6" xfId="5471" xr:uid="{00000000-0005-0000-0000-0000BC130000}"/>
    <cellStyle name="Currency 2 5 3 3 4 2 6 2" xfId="5472" xr:uid="{00000000-0005-0000-0000-0000BD130000}"/>
    <cellStyle name="Currency 2 5 3 3 4 2 6 2 2" xfId="5473" xr:uid="{00000000-0005-0000-0000-0000BE130000}"/>
    <cellStyle name="Currency 2 5 3 3 4 2 6 3" xfId="5474" xr:uid="{00000000-0005-0000-0000-0000BF130000}"/>
    <cellStyle name="Currency 2 5 3 3 4 2 7" xfId="5475" xr:uid="{00000000-0005-0000-0000-0000C0130000}"/>
    <cellStyle name="Currency 2 5 3 3 4 2 7 2" xfId="5476" xr:uid="{00000000-0005-0000-0000-0000C1130000}"/>
    <cellStyle name="Currency 2 5 3 3 4 2 8" xfId="5477" xr:uid="{00000000-0005-0000-0000-0000C2130000}"/>
    <cellStyle name="Currency 2 5 3 3 4 2 8 2" xfId="5478" xr:uid="{00000000-0005-0000-0000-0000C3130000}"/>
    <cellStyle name="Currency 2 5 3 3 4 2 9" xfId="5479" xr:uid="{00000000-0005-0000-0000-0000C4130000}"/>
    <cellStyle name="Currency 2 5 3 3 4 3" xfId="251" xr:uid="{00000000-0005-0000-0000-0000C5130000}"/>
    <cellStyle name="Currency 2 5 3 3 4 4" xfId="5480" xr:uid="{00000000-0005-0000-0000-0000C6130000}"/>
    <cellStyle name="Currency 2 5 3 3 4 4 2" xfId="5481" xr:uid="{00000000-0005-0000-0000-0000C7130000}"/>
    <cellStyle name="Currency 2 5 3 3 4 4 2 2" xfId="5482" xr:uid="{00000000-0005-0000-0000-0000C8130000}"/>
    <cellStyle name="Currency 2 5 3 3 4 4 3" xfId="5483" xr:uid="{00000000-0005-0000-0000-0000C9130000}"/>
    <cellStyle name="Currency 2 5 3 3 4 5" xfId="5484" xr:uid="{00000000-0005-0000-0000-0000CA130000}"/>
    <cellStyle name="Currency 2 5 3 3 4 5 2" xfId="5485" xr:uid="{00000000-0005-0000-0000-0000CB130000}"/>
    <cellStyle name="Currency 2 5 3 3 4 5 2 2" xfId="5486" xr:uid="{00000000-0005-0000-0000-0000CC130000}"/>
    <cellStyle name="Currency 2 5 3 3 4 5 3" xfId="5487" xr:uid="{00000000-0005-0000-0000-0000CD130000}"/>
    <cellStyle name="Currency 2 5 3 3 5" xfId="5488" xr:uid="{00000000-0005-0000-0000-0000CE130000}"/>
    <cellStyle name="Currency 2 5 3 3 5 2" xfId="5489" xr:uid="{00000000-0005-0000-0000-0000CF130000}"/>
    <cellStyle name="Currency 2 5 3 3 5 3" xfId="5490" xr:uid="{00000000-0005-0000-0000-0000D0130000}"/>
    <cellStyle name="Currency 2 5 3 3 5 3 2" xfId="5491" xr:uid="{00000000-0005-0000-0000-0000D1130000}"/>
    <cellStyle name="Currency 2 5 3 3 5 3 3" xfId="5492" xr:uid="{00000000-0005-0000-0000-0000D2130000}"/>
    <cellStyle name="Currency 2 5 3 3 5 4" xfId="5493" xr:uid="{00000000-0005-0000-0000-0000D3130000}"/>
    <cellStyle name="Currency 2 5 3 3 5 4 2" xfId="5494" xr:uid="{00000000-0005-0000-0000-0000D4130000}"/>
    <cellStyle name="Currency 2 5 3 3 5 4 2 2" xfId="5495" xr:uid="{00000000-0005-0000-0000-0000D5130000}"/>
    <cellStyle name="Currency 2 5 3 3 5 4 3" xfId="5496" xr:uid="{00000000-0005-0000-0000-0000D6130000}"/>
    <cellStyle name="Currency 2 5 3 3 5 5" xfId="5497" xr:uid="{00000000-0005-0000-0000-0000D7130000}"/>
    <cellStyle name="Currency 2 5 3 3 5 5 2" xfId="5498" xr:uid="{00000000-0005-0000-0000-0000D8130000}"/>
    <cellStyle name="Currency 2 5 3 3 5 5 2 2" xfId="5499" xr:uid="{00000000-0005-0000-0000-0000D9130000}"/>
    <cellStyle name="Currency 2 5 3 3 5 5 3" xfId="5500" xr:uid="{00000000-0005-0000-0000-0000DA130000}"/>
    <cellStyle name="Currency 2 5 3 3 5 6" xfId="5501" xr:uid="{00000000-0005-0000-0000-0000DB130000}"/>
    <cellStyle name="Currency 2 5 3 3 5 6 2" xfId="5502" xr:uid="{00000000-0005-0000-0000-0000DC130000}"/>
    <cellStyle name="Currency 2 5 3 3 5 6 2 2" xfId="5503" xr:uid="{00000000-0005-0000-0000-0000DD130000}"/>
    <cellStyle name="Currency 2 5 3 3 5 6 3" xfId="5504" xr:uid="{00000000-0005-0000-0000-0000DE130000}"/>
    <cellStyle name="Currency 2 5 3 3 5 7" xfId="5505" xr:uid="{00000000-0005-0000-0000-0000DF130000}"/>
    <cellStyle name="Currency 2 5 3 3 5 7 2" xfId="5506" xr:uid="{00000000-0005-0000-0000-0000E0130000}"/>
    <cellStyle name="Currency 2 5 3 3 5 8" xfId="5507" xr:uid="{00000000-0005-0000-0000-0000E1130000}"/>
    <cellStyle name="Currency 2 5 3 3 5 8 2" xfId="5508" xr:uid="{00000000-0005-0000-0000-0000E2130000}"/>
    <cellStyle name="Currency 2 5 3 3 5 9" xfId="5509" xr:uid="{00000000-0005-0000-0000-0000E3130000}"/>
    <cellStyle name="Currency 2 5 3 3 6" xfId="5510" xr:uid="{00000000-0005-0000-0000-0000E4130000}"/>
    <cellStyle name="Currency 2 5 3 3 6 2" xfId="5511" xr:uid="{00000000-0005-0000-0000-0000E5130000}"/>
    <cellStyle name="Currency 2 5 3 3 6 3" xfId="5512" xr:uid="{00000000-0005-0000-0000-0000E6130000}"/>
    <cellStyle name="Currency 2 5 3 3 7" xfId="5513" xr:uid="{00000000-0005-0000-0000-0000E7130000}"/>
    <cellStyle name="Currency 2 5 3 3 8" xfId="5514" xr:uid="{00000000-0005-0000-0000-0000E8130000}"/>
    <cellStyle name="Currency 2 5 3 3 8 2" xfId="5515" xr:uid="{00000000-0005-0000-0000-0000E9130000}"/>
    <cellStyle name="Currency 2 5 3 3 8 2 2" xfId="5516" xr:uid="{00000000-0005-0000-0000-0000EA130000}"/>
    <cellStyle name="Currency 2 5 3 3 8 3" xfId="5517" xr:uid="{00000000-0005-0000-0000-0000EB130000}"/>
    <cellStyle name="Currency 2 5 3 3 8 4" xfId="5518" xr:uid="{00000000-0005-0000-0000-0000EC130000}"/>
    <cellStyle name="Currency 2 5 3 3 9" xfId="5519" xr:uid="{00000000-0005-0000-0000-0000ED130000}"/>
    <cellStyle name="Currency 2 5 3 3 9 2" xfId="5520" xr:uid="{00000000-0005-0000-0000-0000EE130000}"/>
    <cellStyle name="Currency 2 5 3 3 9 2 2" xfId="5521" xr:uid="{00000000-0005-0000-0000-0000EF130000}"/>
    <cellStyle name="Currency 2 5 3 3 9 3" xfId="5522" xr:uid="{00000000-0005-0000-0000-0000F0130000}"/>
    <cellStyle name="Currency 2 5 3 4" xfId="252" xr:uid="{00000000-0005-0000-0000-0000F1130000}"/>
    <cellStyle name="Currency 2 5 3 4 2" xfId="5523" xr:uid="{00000000-0005-0000-0000-0000F2130000}"/>
    <cellStyle name="Currency 2 5 3 4 2 2" xfId="5524" xr:uid="{00000000-0005-0000-0000-0000F3130000}"/>
    <cellStyle name="Currency 2 5 3 4 2 3" xfId="5525" xr:uid="{00000000-0005-0000-0000-0000F4130000}"/>
    <cellStyle name="Currency 2 5 3 4 2 3 2" xfId="5526" xr:uid="{00000000-0005-0000-0000-0000F5130000}"/>
    <cellStyle name="Currency 2 5 3 4 2 3 3" xfId="5527" xr:uid="{00000000-0005-0000-0000-0000F6130000}"/>
    <cellStyle name="Currency 2 5 3 4 2 4" xfId="5528" xr:uid="{00000000-0005-0000-0000-0000F7130000}"/>
    <cellStyle name="Currency 2 5 3 4 2 4 2" xfId="5529" xr:uid="{00000000-0005-0000-0000-0000F8130000}"/>
    <cellStyle name="Currency 2 5 3 4 2 4 2 2" xfId="5530" xr:uid="{00000000-0005-0000-0000-0000F9130000}"/>
    <cellStyle name="Currency 2 5 3 4 2 4 3" xfId="5531" xr:uid="{00000000-0005-0000-0000-0000FA130000}"/>
    <cellStyle name="Currency 2 5 3 4 2 5" xfId="5532" xr:uid="{00000000-0005-0000-0000-0000FB130000}"/>
    <cellStyle name="Currency 2 5 3 4 2 5 2" xfId="5533" xr:uid="{00000000-0005-0000-0000-0000FC130000}"/>
    <cellStyle name="Currency 2 5 3 4 2 5 2 2" xfId="5534" xr:uid="{00000000-0005-0000-0000-0000FD130000}"/>
    <cellStyle name="Currency 2 5 3 4 2 5 3" xfId="5535" xr:uid="{00000000-0005-0000-0000-0000FE130000}"/>
    <cellStyle name="Currency 2 5 3 4 2 6" xfId="5536" xr:uid="{00000000-0005-0000-0000-0000FF130000}"/>
    <cellStyle name="Currency 2 5 3 4 2 6 2" xfId="5537" xr:uid="{00000000-0005-0000-0000-000000140000}"/>
    <cellStyle name="Currency 2 5 3 4 2 6 2 2" xfId="5538" xr:uid="{00000000-0005-0000-0000-000001140000}"/>
    <cellStyle name="Currency 2 5 3 4 2 6 3" xfId="5539" xr:uid="{00000000-0005-0000-0000-000002140000}"/>
    <cellStyle name="Currency 2 5 3 4 2 7" xfId="5540" xr:uid="{00000000-0005-0000-0000-000003140000}"/>
    <cellStyle name="Currency 2 5 3 4 2 7 2" xfId="5541" xr:uid="{00000000-0005-0000-0000-000004140000}"/>
    <cellStyle name="Currency 2 5 3 4 2 8" xfId="5542" xr:uid="{00000000-0005-0000-0000-000005140000}"/>
    <cellStyle name="Currency 2 5 3 4 2 8 2" xfId="5543" xr:uid="{00000000-0005-0000-0000-000006140000}"/>
    <cellStyle name="Currency 2 5 3 4 2 9" xfId="5544" xr:uid="{00000000-0005-0000-0000-000007140000}"/>
    <cellStyle name="Currency 2 5 3 4 3" xfId="5545" xr:uid="{00000000-0005-0000-0000-000008140000}"/>
    <cellStyle name="Currency 2 5 3 4 3 2" xfId="5546" xr:uid="{00000000-0005-0000-0000-000009140000}"/>
    <cellStyle name="Currency 2 5 3 4 3 3" xfId="5547" xr:uid="{00000000-0005-0000-0000-00000A140000}"/>
    <cellStyle name="Currency 2 5 3 4 3 3 2" xfId="5548" xr:uid="{00000000-0005-0000-0000-00000B140000}"/>
    <cellStyle name="Currency 2 5 3 4 3 3 3" xfId="5549" xr:uid="{00000000-0005-0000-0000-00000C140000}"/>
    <cellStyle name="Currency 2 5 3 4 3 4" xfId="5550" xr:uid="{00000000-0005-0000-0000-00000D140000}"/>
    <cellStyle name="Currency 2 5 3 4 3 4 2" xfId="5551" xr:uid="{00000000-0005-0000-0000-00000E140000}"/>
    <cellStyle name="Currency 2 5 3 4 3 4 2 2" xfId="5552" xr:uid="{00000000-0005-0000-0000-00000F140000}"/>
    <cellStyle name="Currency 2 5 3 4 3 4 3" xfId="5553" xr:uid="{00000000-0005-0000-0000-000010140000}"/>
    <cellStyle name="Currency 2 5 3 4 3 5" xfId="5554" xr:uid="{00000000-0005-0000-0000-000011140000}"/>
    <cellStyle name="Currency 2 5 3 4 3 5 2" xfId="5555" xr:uid="{00000000-0005-0000-0000-000012140000}"/>
    <cellStyle name="Currency 2 5 3 4 3 5 2 2" xfId="5556" xr:uid="{00000000-0005-0000-0000-000013140000}"/>
    <cellStyle name="Currency 2 5 3 4 3 5 3" xfId="5557" xr:uid="{00000000-0005-0000-0000-000014140000}"/>
    <cellStyle name="Currency 2 5 3 4 3 6" xfId="5558" xr:uid="{00000000-0005-0000-0000-000015140000}"/>
    <cellStyle name="Currency 2 5 3 4 3 6 2" xfId="5559" xr:uid="{00000000-0005-0000-0000-000016140000}"/>
    <cellStyle name="Currency 2 5 3 4 3 6 2 2" xfId="5560" xr:uid="{00000000-0005-0000-0000-000017140000}"/>
    <cellStyle name="Currency 2 5 3 4 3 6 3" xfId="5561" xr:uid="{00000000-0005-0000-0000-000018140000}"/>
    <cellStyle name="Currency 2 5 3 4 3 7" xfId="5562" xr:uid="{00000000-0005-0000-0000-000019140000}"/>
    <cellStyle name="Currency 2 5 3 4 3 7 2" xfId="5563" xr:uid="{00000000-0005-0000-0000-00001A140000}"/>
    <cellStyle name="Currency 2 5 3 4 3 8" xfId="5564" xr:uid="{00000000-0005-0000-0000-00001B140000}"/>
    <cellStyle name="Currency 2 5 3 4 3 8 2" xfId="5565" xr:uid="{00000000-0005-0000-0000-00001C140000}"/>
    <cellStyle name="Currency 2 5 3 4 3 9" xfId="5566" xr:uid="{00000000-0005-0000-0000-00001D140000}"/>
    <cellStyle name="Currency 2 5 3 4 4" xfId="5567" xr:uid="{00000000-0005-0000-0000-00001E140000}"/>
    <cellStyle name="Currency 2 5 3 4 4 2" xfId="5568" xr:uid="{00000000-0005-0000-0000-00001F140000}"/>
    <cellStyle name="Currency 2 5 3 4 4 3" xfId="5569" xr:uid="{00000000-0005-0000-0000-000020140000}"/>
    <cellStyle name="Currency 2 5 3 4 4 3 2" xfId="5570" xr:uid="{00000000-0005-0000-0000-000021140000}"/>
    <cellStyle name="Currency 2 5 3 4 4 3 2 2" xfId="5571" xr:uid="{00000000-0005-0000-0000-000022140000}"/>
    <cellStyle name="Currency 2 5 3 4 4 3 3" xfId="5572" xr:uid="{00000000-0005-0000-0000-000023140000}"/>
    <cellStyle name="Currency 2 5 3 4 4 4" xfId="5573" xr:uid="{00000000-0005-0000-0000-000024140000}"/>
    <cellStyle name="Currency 2 5 3 4 4 4 2" xfId="5574" xr:uid="{00000000-0005-0000-0000-000025140000}"/>
    <cellStyle name="Currency 2 5 3 4 4 4 2 2" xfId="5575" xr:uid="{00000000-0005-0000-0000-000026140000}"/>
    <cellStyle name="Currency 2 5 3 4 4 4 3" xfId="5576" xr:uid="{00000000-0005-0000-0000-000027140000}"/>
    <cellStyle name="Currency 2 5 3 4 4 5" xfId="5577" xr:uid="{00000000-0005-0000-0000-000028140000}"/>
    <cellStyle name="Currency 2 5 3 4 4 5 2" xfId="5578" xr:uid="{00000000-0005-0000-0000-000029140000}"/>
    <cellStyle name="Currency 2 5 3 4 4 5 2 2" xfId="5579" xr:uid="{00000000-0005-0000-0000-00002A140000}"/>
    <cellStyle name="Currency 2 5 3 4 4 5 3" xfId="5580" xr:uid="{00000000-0005-0000-0000-00002B140000}"/>
    <cellStyle name="Currency 2 5 3 4 4 6" xfId="5581" xr:uid="{00000000-0005-0000-0000-00002C140000}"/>
    <cellStyle name="Currency 2 5 3 4 4 6 2" xfId="5582" xr:uid="{00000000-0005-0000-0000-00002D140000}"/>
    <cellStyle name="Currency 2 5 3 4 4 7" xfId="5583" xr:uid="{00000000-0005-0000-0000-00002E140000}"/>
    <cellStyle name="Currency 2 5 3 4 4 7 2" xfId="5584" xr:uid="{00000000-0005-0000-0000-00002F140000}"/>
    <cellStyle name="Currency 2 5 3 4 4 8" xfId="5585" xr:uid="{00000000-0005-0000-0000-000030140000}"/>
    <cellStyle name="Currency 2 5 3 4 4 9" xfId="5586" xr:uid="{00000000-0005-0000-0000-000031140000}"/>
    <cellStyle name="Currency 2 5 3 4 5" xfId="5587" xr:uid="{00000000-0005-0000-0000-000032140000}"/>
    <cellStyle name="Currency 2 5 3 4 5 2" xfId="5588" xr:uid="{00000000-0005-0000-0000-000033140000}"/>
    <cellStyle name="Currency 2 5 3 4 5 3" xfId="5589" xr:uid="{00000000-0005-0000-0000-000034140000}"/>
    <cellStyle name="Currency 2 5 3 4 6" xfId="5590" xr:uid="{00000000-0005-0000-0000-000035140000}"/>
    <cellStyle name="Currency 2 5 3 4 6 2" xfId="5591" xr:uid="{00000000-0005-0000-0000-000036140000}"/>
    <cellStyle name="Currency 2 5 3 4 6 2 2" xfId="5592" xr:uid="{00000000-0005-0000-0000-000037140000}"/>
    <cellStyle name="Currency 2 5 3 4 6 2 2 2" xfId="5593" xr:uid="{00000000-0005-0000-0000-000038140000}"/>
    <cellStyle name="Currency 2 5 3 4 6 2 3" xfId="5594" xr:uid="{00000000-0005-0000-0000-000039140000}"/>
    <cellStyle name="Currency 2 5 3 4 6 3" xfId="5595" xr:uid="{00000000-0005-0000-0000-00003A140000}"/>
    <cellStyle name="Currency 2 5 3 4 6 3 2" xfId="5596" xr:uid="{00000000-0005-0000-0000-00003B140000}"/>
    <cellStyle name="Currency 2 5 3 4 6 3 2 2" xfId="5597" xr:uid="{00000000-0005-0000-0000-00003C140000}"/>
    <cellStyle name="Currency 2 5 3 4 6 3 3" xfId="5598" xr:uid="{00000000-0005-0000-0000-00003D140000}"/>
    <cellStyle name="Currency 2 5 3 4 6 4" xfId="5599" xr:uid="{00000000-0005-0000-0000-00003E140000}"/>
    <cellStyle name="Currency 2 5 3 4 6 4 2" xfId="5600" xr:uid="{00000000-0005-0000-0000-00003F140000}"/>
    <cellStyle name="Currency 2 5 3 4 6 4 2 2" xfId="5601" xr:uid="{00000000-0005-0000-0000-000040140000}"/>
    <cellStyle name="Currency 2 5 3 4 6 4 3" xfId="5602" xr:uid="{00000000-0005-0000-0000-000041140000}"/>
    <cellStyle name="Currency 2 5 3 4 6 5" xfId="5603" xr:uid="{00000000-0005-0000-0000-000042140000}"/>
    <cellStyle name="Currency 2 5 3 4 6 5 2" xfId="5604" xr:uid="{00000000-0005-0000-0000-000043140000}"/>
    <cellStyle name="Currency 2 5 3 4 6 6" xfId="5605" xr:uid="{00000000-0005-0000-0000-000044140000}"/>
    <cellStyle name="Currency 2 5 3 4 6 6 2" xfId="5606" xr:uid="{00000000-0005-0000-0000-000045140000}"/>
    <cellStyle name="Currency 2 5 3 4 6 7" xfId="5607" xr:uid="{00000000-0005-0000-0000-000046140000}"/>
    <cellStyle name="Currency 2 5 3 4 7" xfId="5608" xr:uid="{00000000-0005-0000-0000-000047140000}"/>
    <cellStyle name="Currency 2 5 3 4 7 2" xfId="5609" xr:uid="{00000000-0005-0000-0000-000048140000}"/>
    <cellStyle name="Currency 2 5 3 4 7 2 2" xfId="5610" xr:uid="{00000000-0005-0000-0000-000049140000}"/>
    <cellStyle name="Currency 2 5 3 4 7 3" xfId="5611" xr:uid="{00000000-0005-0000-0000-00004A140000}"/>
    <cellStyle name="Currency 2 5 3 4 8" xfId="5612" xr:uid="{00000000-0005-0000-0000-00004B140000}"/>
    <cellStyle name="Currency 2 5 3 4 8 2" xfId="5613" xr:uid="{00000000-0005-0000-0000-00004C140000}"/>
    <cellStyle name="Currency 2 5 3 4 8 2 2" xfId="5614" xr:uid="{00000000-0005-0000-0000-00004D140000}"/>
    <cellStyle name="Currency 2 5 3 4 8 3" xfId="5615" xr:uid="{00000000-0005-0000-0000-00004E140000}"/>
    <cellStyle name="Currency 2 5 3 5" xfId="253" xr:uid="{00000000-0005-0000-0000-00004F140000}"/>
    <cellStyle name="Currency 2 5 3 5 10" xfId="5616" xr:uid="{00000000-0005-0000-0000-000050140000}"/>
    <cellStyle name="Currency 2 5 3 5 2" xfId="254" xr:uid="{00000000-0005-0000-0000-000051140000}"/>
    <cellStyle name="Currency 2 5 3 5 2 2" xfId="5617" xr:uid="{00000000-0005-0000-0000-000052140000}"/>
    <cellStyle name="Currency 2 5 3 5 2 3" xfId="5618" xr:uid="{00000000-0005-0000-0000-000053140000}"/>
    <cellStyle name="Currency 2 5 3 5 2 3 2" xfId="5619" xr:uid="{00000000-0005-0000-0000-000054140000}"/>
    <cellStyle name="Currency 2 5 3 5 2 3 3" xfId="5620" xr:uid="{00000000-0005-0000-0000-000055140000}"/>
    <cellStyle name="Currency 2 5 3 5 2 4" xfId="5621" xr:uid="{00000000-0005-0000-0000-000056140000}"/>
    <cellStyle name="Currency 2 5 3 5 2 4 2" xfId="5622" xr:uid="{00000000-0005-0000-0000-000057140000}"/>
    <cellStyle name="Currency 2 5 3 5 2 4 2 2" xfId="5623" xr:uid="{00000000-0005-0000-0000-000058140000}"/>
    <cellStyle name="Currency 2 5 3 5 2 4 3" xfId="5624" xr:uid="{00000000-0005-0000-0000-000059140000}"/>
    <cellStyle name="Currency 2 5 3 5 2 5" xfId="5625" xr:uid="{00000000-0005-0000-0000-00005A140000}"/>
    <cellStyle name="Currency 2 5 3 5 2 5 2" xfId="5626" xr:uid="{00000000-0005-0000-0000-00005B140000}"/>
    <cellStyle name="Currency 2 5 3 5 2 5 2 2" xfId="5627" xr:uid="{00000000-0005-0000-0000-00005C140000}"/>
    <cellStyle name="Currency 2 5 3 5 2 5 3" xfId="5628" xr:uid="{00000000-0005-0000-0000-00005D140000}"/>
    <cellStyle name="Currency 2 5 3 5 2 6" xfId="5629" xr:uid="{00000000-0005-0000-0000-00005E140000}"/>
    <cellStyle name="Currency 2 5 3 5 2 6 2" xfId="5630" xr:uid="{00000000-0005-0000-0000-00005F140000}"/>
    <cellStyle name="Currency 2 5 3 5 2 6 2 2" xfId="5631" xr:uid="{00000000-0005-0000-0000-000060140000}"/>
    <cellStyle name="Currency 2 5 3 5 2 6 3" xfId="5632" xr:uid="{00000000-0005-0000-0000-000061140000}"/>
    <cellStyle name="Currency 2 5 3 5 2 7" xfId="5633" xr:uid="{00000000-0005-0000-0000-000062140000}"/>
    <cellStyle name="Currency 2 5 3 5 2 7 2" xfId="5634" xr:uid="{00000000-0005-0000-0000-000063140000}"/>
    <cellStyle name="Currency 2 5 3 5 2 8" xfId="5635" xr:uid="{00000000-0005-0000-0000-000064140000}"/>
    <cellStyle name="Currency 2 5 3 5 2 8 2" xfId="5636" xr:uid="{00000000-0005-0000-0000-000065140000}"/>
    <cellStyle name="Currency 2 5 3 5 2 9" xfId="5637" xr:uid="{00000000-0005-0000-0000-000066140000}"/>
    <cellStyle name="Currency 2 5 3 5 3" xfId="255" xr:uid="{00000000-0005-0000-0000-000067140000}"/>
    <cellStyle name="Currency 2 5 3 5 4" xfId="5638" xr:uid="{00000000-0005-0000-0000-000068140000}"/>
    <cellStyle name="Currency 2 5 3 5 4 2" xfId="5639" xr:uid="{00000000-0005-0000-0000-000069140000}"/>
    <cellStyle name="Currency 2 5 3 5 4 3" xfId="5640" xr:uid="{00000000-0005-0000-0000-00006A140000}"/>
    <cellStyle name="Currency 2 5 3 5 5" xfId="5641" xr:uid="{00000000-0005-0000-0000-00006B140000}"/>
    <cellStyle name="Currency 2 5 3 5 5 2" xfId="5642" xr:uid="{00000000-0005-0000-0000-00006C140000}"/>
    <cellStyle name="Currency 2 5 3 5 5 2 2" xfId="5643" xr:uid="{00000000-0005-0000-0000-00006D140000}"/>
    <cellStyle name="Currency 2 5 3 5 5 3" xfId="5644" xr:uid="{00000000-0005-0000-0000-00006E140000}"/>
    <cellStyle name="Currency 2 5 3 5 6" xfId="5645" xr:uid="{00000000-0005-0000-0000-00006F140000}"/>
    <cellStyle name="Currency 2 5 3 5 6 2" xfId="5646" xr:uid="{00000000-0005-0000-0000-000070140000}"/>
    <cellStyle name="Currency 2 5 3 5 6 2 2" xfId="5647" xr:uid="{00000000-0005-0000-0000-000071140000}"/>
    <cellStyle name="Currency 2 5 3 5 6 3" xfId="5648" xr:uid="{00000000-0005-0000-0000-000072140000}"/>
    <cellStyle name="Currency 2 5 3 5 7" xfId="5649" xr:uid="{00000000-0005-0000-0000-000073140000}"/>
    <cellStyle name="Currency 2 5 3 5 7 2" xfId="5650" xr:uid="{00000000-0005-0000-0000-000074140000}"/>
    <cellStyle name="Currency 2 5 3 5 7 2 2" xfId="5651" xr:uid="{00000000-0005-0000-0000-000075140000}"/>
    <cellStyle name="Currency 2 5 3 5 7 3" xfId="5652" xr:uid="{00000000-0005-0000-0000-000076140000}"/>
    <cellStyle name="Currency 2 5 3 5 8" xfId="5653" xr:uid="{00000000-0005-0000-0000-000077140000}"/>
    <cellStyle name="Currency 2 5 3 5 8 2" xfId="5654" xr:uid="{00000000-0005-0000-0000-000078140000}"/>
    <cellStyle name="Currency 2 5 3 5 9" xfId="5655" xr:uid="{00000000-0005-0000-0000-000079140000}"/>
    <cellStyle name="Currency 2 5 3 5 9 2" xfId="5656" xr:uid="{00000000-0005-0000-0000-00007A140000}"/>
    <cellStyle name="Currency 2 5 3 6" xfId="256" xr:uid="{00000000-0005-0000-0000-00007B140000}"/>
    <cellStyle name="Currency 2 5 3 6 2" xfId="257" xr:uid="{00000000-0005-0000-0000-00007C140000}"/>
    <cellStyle name="Currency 2 5 3 6 2 10" xfId="5657" xr:uid="{00000000-0005-0000-0000-00007D140000}"/>
    <cellStyle name="Currency 2 5 3 6 2 2" xfId="5658" xr:uid="{00000000-0005-0000-0000-00007E140000}"/>
    <cellStyle name="Currency 2 5 3 6 2 3" xfId="5659" xr:uid="{00000000-0005-0000-0000-00007F140000}"/>
    <cellStyle name="Currency 2 5 3 6 2 4" xfId="5660" xr:uid="{00000000-0005-0000-0000-000080140000}"/>
    <cellStyle name="Currency 2 5 3 6 2 4 2" xfId="5661" xr:uid="{00000000-0005-0000-0000-000081140000}"/>
    <cellStyle name="Currency 2 5 3 6 2 4 2 2" xfId="5662" xr:uid="{00000000-0005-0000-0000-000082140000}"/>
    <cellStyle name="Currency 2 5 3 6 2 4 3" xfId="5663" xr:uid="{00000000-0005-0000-0000-000083140000}"/>
    <cellStyle name="Currency 2 5 3 6 2 5" xfId="5664" xr:uid="{00000000-0005-0000-0000-000084140000}"/>
    <cellStyle name="Currency 2 5 3 6 2 5 2" xfId="5665" xr:uid="{00000000-0005-0000-0000-000085140000}"/>
    <cellStyle name="Currency 2 5 3 6 2 5 2 2" xfId="5666" xr:uid="{00000000-0005-0000-0000-000086140000}"/>
    <cellStyle name="Currency 2 5 3 6 2 5 3" xfId="5667" xr:uid="{00000000-0005-0000-0000-000087140000}"/>
    <cellStyle name="Currency 2 5 3 6 2 6" xfId="5668" xr:uid="{00000000-0005-0000-0000-000088140000}"/>
    <cellStyle name="Currency 2 5 3 6 2 6 2" xfId="5669" xr:uid="{00000000-0005-0000-0000-000089140000}"/>
    <cellStyle name="Currency 2 5 3 6 2 6 2 2" xfId="5670" xr:uid="{00000000-0005-0000-0000-00008A140000}"/>
    <cellStyle name="Currency 2 5 3 6 2 6 3" xfId="5671" xr:uid="{00000000-0005-0000-0000-00008B140000}"/>
    <cellStyle name="Currency 2 5 3 6 2 7" xfId="5672" xr:uid="{00000000-0005-0000-0000-00008C140000}"/>
    <cellStyle name="Currency 2 5 3 6 2 7 2" xfId="5673" xr:uid="{00000000-0005-0000-0000-00008D140000}"/>
    <cellStyle name="Currency 2 5 3 6 2 8" xfId="5674" xr:uid="{00000000-0005-0000-0000-00008E140000}"/>
    <cellStyle name="Currency 2 5 3 6 2 8 2" xfId="5675" xr:uid="{00000000-0005-0000-0000-00008F140000}"/>
    <cellStyle name="Currency 2 5 3 6 2 9" xfId="5676" xr:uid="{00000000-0005-0000-0000-000090140000}"/>
    <cellStyle name="Currency 2 5 3 6 3" xfId="258" xr:uid="{00000000-0005-0000-0000-000091140000}"/>
    <cellStyle name="Currency 2 5 3 6 4" xfId="5677" xr:uid="{00000000-0005-0000-0000-000092140000}"/>
    <cellStyle name="Currency 2 5 3 6 4 2" xfId="5678" xr:uid="{00000000-0005-0000-0000-000093140000}"/>
    <cellStyle name="Currency 2 5 3 6 4 2 2" xfId="5679" xr:uid="{00000000-0005-0000-0000-000094140000}"/>
    <cellStyle name="Currency 2 5 3 6 4 3" xfId="5680" xr:uid="{00000000-0005-0000-0000-000095140000}"/>
    <cellStyle name="Currency 2 5 3 6 5" xfId="5681" xr:uid="{00000000-0005-0000-0000-000096140000}"/>
    <cellStyle name="Currency 2 5 3 6 5 2" xfId="5682" xr:uid="{00000000-0005-0000-0000-000097140000}"/>
    <cellStyle name="Currency 2 5 3 6 5 2 2" xfId="5683" xr:uid="{00000000-0005-0000-0000-000098140000}"/>
    <cellStyle name="Currency 2 5 3 6 5 3" xfId="5684" xr:uid="{00000000-0005-0000-0000-000099140000}"/>
    <cellStyle name="Currency 2 5 3 7" xfId="5685" xr:uid="{00000000-0005-0000-0000-00009A140000}"/>
    <cellStyle name="Currency 2 5 3 7 2" xfId="5686" xr:uid="{00000000-0005-0000-0000-00009B140000}"/>
    <cellStyle name="Currency 2 5 3 7 3" xfId="5687" xr:uid="{00000000-0005-0000-0000-00009C140000}"/>
    <cellStyle name="Currency 2 5 3 7 3 2" xfId="5688" xr:uid="{00000000-0005-0000-0000-00009D140000}"/>
    <cellStyle name="Currency 2 5 3 7 3 3" xfId="5689" xr:uid="{00000000-0005-0000-0000-00009E140000}"/>
    <cellStyle name="Currency 2 5 3 7 4" xfId="5690" xr:uid="{00000000-0005-0000-0000-00009F140000}"/>
    <cellStyle name="Currency 2 5 3 7 4 2" xfId="5691" xr:uid="{00000000-0005-0000-0000-0000A0140000}"/>
    <cellStyle name="Currency 2 5 3 7 4 2 2" xfId="5692" xr:uid="{00000000-0005-0000-0000-0000A1140000}"/>
    <cellStyle name="Currency 2 5 3 7 4 3" xfId="5693" xr:uid="{00000000-0005-0000-0000-0000A2140000}"/>
    <cellStyle name="Currency 2 5 3 7 5" xfId="5694" xr:uid="{00000000-0005-0000-0000-0000A3140000}"/>
    <cellStyle name="Currency 2 5 3 7 5 2" xfId="5695" xr:uid="{00000000-0005-0000-0000-0000A4140000}"/>
    <cellStyle name="Currency 2 5 3 7 5 2 2" xfId="5696" xr:uid="{00000000-0005-0000-0000-0000A5140000}"/>
    <cellStyle name="Currency 2 5 3 7 5 3" xfId="5697" xr:uid="{00000000-0005-0000-0000-0000A6140000}"/>
    <cellStyle name="Currency 2 5 3 7 6" xfId="5698" xr:uid="{00000000-0005-0000-0000-0000A7140000}"/>
    <cellStyle name="Currency 2 5 3 7 6 2" xfId="5699" xr:uid="{00000000-0005-0000-0000-0000A8140000}"/>
    <cellStyle name="Currency 2 5 3 7 6 2 2" xfId="5700" xr:uid="{00000000-0005-0000-0000-0000A9140000}"/>
    <cellStyle name="Currency 2 5 3 7 6 3" xfId="5701" xr:uid="{00000000-0005-0000-0000-0000AA140000}"/>
    <cellStyle name="Currency 2 5 3 7 7" xfId="5702" xr:uid="{00000000-0005-0000-0000-0000AB140000}"/>
    <cellStyle name="Currency 2 5 3 7 7 2" xfId="5703" xr:uid="{00000000-0005-0000-0000-0000AC140000}"/>
    <cellStyle name="Currency 2 5 3 7 8" xfId="5704" xr:uid="{00000000-0005-0000-0000-0000AD140000}"/>
    <cellStyle name="Currency 2 5 3 7 8 2" xfId="5705" xr:uid="{00000000-0005-0000-0000-0000AE140000}"/>
    <cellStyle name="Currency 2 5 3 7 9" xfId="5706" xr:uid="{00000000-0005-0000-0000-0000AF140000}"/>
    <cellStyle name="Currency 2 5 3 8" xfId="5707" xr:uid="{00000000-0005-0000-0000-0000B0140000}"/>
    <cellStyle name="Currency 2 5 3 8 2" xfId="5708" xr:uid="{00000000-0005-0000-0000-0000B1140000}"/>
    <cellStyle name="Currency 2 5 3 8 3" xfId="5709" xr:uid="{00000000-0005-0000-0000-0000B2140000}"/>
    <cellStyle name="Currency 2 5 3 9" xfId="5710" xr:uid="{00000000-0005-0000-0000-0000B3140000}"/>
    <cellStyle name="Currency 2 5 4" xfId="259" xr:uid="{00000000-0005-0000-0000-0000B4140000}"/>
    <cellStyle name="Currency 2 5 4 10" xfId="5711" xr:uid="{00000000-0005-0000-0000-0000B5140000}"/>
    <cellStyle name="Currency 2 5 4 10 2" xfId="5712" xr:uid="{00000000-0005-0000-0000-0000B6140000}"/>
    <cellStyle name="Currency 2 5 4 10 2 2" xfId="5713" xr:uid="{00000000-0005-0000-0000-0000B7140000}"/>
    <cellStyle name="Currency 2 5 4 10 3" xfId="5714" xr:uid="{00000000-0005-0000-0000-0000B8140000}"/>
    <cellStyle name="Currency 2 5 4 11" xfId="5715" xr:uid="{00000000-0005-0000-0000-0000B9140000}"/>
    <cellStyle name="Currency 2 5 4 11 2" xfId="5716" xr:uid="{00000000-0005-0000-0000-0000BA140000}"/>
    <cellStyle name="Currency 2 5 4 12" xfId="5717" xr:uid="{00000000-0005-0000-0000-0000BB140000}"/>
    <cellStyle name="Currency 2 5 4 12 2" xfId="5718" xr:uid="{00000000-0005-0000-0000-0000BC140000}"/>
    <cellStyle name="Currency 2 5 4 13" xfId="5719" xr:uid="{00000000-0005-0000-0000-0000BD140000}"/>
    <cellStyle name="Currency 2 5 4 14" xfId="5720" xr:uid="{00000000-0005-0000-0000-0000BE140000}"/>
    <cellStyle name="Currency 2 5 4 15" xfId="5721" xr:uid="{00000000-0005-0000-0000-0000BF140000}"/>
    <cellStyle name="Currency 2 5 4 2" xfId="260" xr:uid="{00000000-0005-0000-0000-0000C0140000}"/>
    <cellStyle name="Currency 2 5 4 2 2" xfId="5722" xr:uid="{00000000-0005-0000-0000-0000C1140000}"/>
    <cellStyle name="Currency 2 5 4 2 2 2" xfId="5723" xr:uid="{00000000-0005-0000-0000-0000C2140000}"/>
    <cellStyle name="Currency 2 5 4 2 2 3" xfId="5724" xr:uid="{00000000-0005-0000-0000-0000C3140000}"/>
    <cellStyle name="Currency 2 5 4 2 2 3 2" xfId="5725" xr:uid="{00000000-0005-0000-0000-0000C4140000}"/>
    <cellStyle name="Currency 2 5 4 2 2 3 3" xfId="5726" xr:uid="{00000000-0005-0000-0000-0000C5140000}"/>
    <cellStyle name="Currency 2 5 4 2 2 4" xfId="5727" xr:uid="{00000000-0005-0000-0000-0000C6140000}"/>
    <cellStyle name="Currency 2 5 4 2 2 4 2" xfId="5728" xr:uid="{00000000-0005-0000-0000-0000C7140000}"/>
    <cellStyle name="Currency 2 5 4 2 2 4 2 2" xfId="5729" xr:uid="{00000000-0005-0000-0000-0000C8140000}"/>
    <cellStyle name="Currency 2 5 4 2 2 4 3" xfId="5730" xr:uid="{00000000-0005-0000-0000-0000C9140000}"/>
    <cellStyle name="Currency 2 5 4 2 2 5" xfId="5731" xr:uid="{00000000-0005-0000-0000-0000CA140000}"/>
    <cellStyle name="Currency 2 5 4 2 2 5 2" xfId="5732" xr:uid="{00000000-0005-0000-0000-0000CB140000}"/>
    <cellStyle name="Currency 2 5 4 2 2 5 2 2" xfId="5733" xr:uid="{00000000-0005-0000-0000-0000CC140000}"/>
    <cellStyle name="Currency 2 5 4 2 2 5 3" xfId="5734" xr:uid="{00000000-0005-0000-0000-0000CD140000}"/>
    <cellStyle name="Currency 2 5 4 2 2 6" xfId="5735" xr:uid="{00000000-0005-0000-0000-0000CE140000}"/>
    <cellStyle name="Currency 2 5 4 2 2 6 2" xfId="5736" xr:uid="{00000000-0005-0000-0000-0000CF140000}"/>
    <cellStyle name="Currency 2 5 4 2 2 6 2 2" xfId="5737" xr:uid="{00000000-0005-0000-0000-0000D0140000}"/>
    <cellStyle name="Currency 2 5 4 2 2 6 3" xfId="5738" xr:uid="{00000000-0005-0000-0000-0000D1140000}"/>
    <cellStyle name="Currency 2 5 4 2 2 7" xfId="5739" xr:uid="{00000000-0005-0000-0000-0000D2140000}"/>
    <cellStyle name="Currency 2 5 4 2 2 7 2" xfId="5740" xr:uid="{00000000-0005-0000-0000-0000D3140000}"/>
    <cellStyle name="Currency 2 5 4 2 2 8" xfId="5741" xr:uid="{00000000-0005-0000-0000-0000D4140000}"/>
    <cellStyle name="Currency 2 5 4 2 2 8 2" xfId="5742" xr:uid="{00000000-0005-0000-0000-0000D5140000}"/>
    <cellStyle name="Currency 2 5 4 2 2 9" xfId="5743" xr:uid="{00000000-0005-0000-0000-0000D6140000}"/>
    <cellStyle name="Currency 2 5 4 2 3" xfId="5744" xr:uid="{00000000-0005-0000-0000-0000D7140000}"/>
    <cellStyle name="Currency 2 5 4 2 3 2" xfId="5745" xr:uid="{00000000-0005-0000-0000-0000D8140000}"/>
    <cellStyle name="Currency 2 5 4 2 3 3" xfId="5746" xr:uid="{00000000-0005-0000-0000-0000D9140000}"/>
    <cellStyle name="Currency 2 5 4 2 3 3 2" xfId="5747" xr:uid="{00000000-0005-0000-0000-0000DA140000}"/>
    <cellStyle name="Currency 2 5 4 2 3 3 3" xfId="5748" xr:uid="{00000000-0005-0000-0000-0000DB140000}"/>
    <cellStyle name="Currency 2 5 4 2 3 4" xfId="5749" xr:uid="{00000000-0005-0000-0000-0000DC140000}"/>
    <cellStyle name="Currency 2 5 4 2 3 4 2" xfId="5750" xr:uid="{00000000-0005-0000-0000-0000DD140000}"/>
    <cellStyle name="Currency 2 5 4 2 3 4 2 2" xfId="5751" xr:uid="{00000000-0005-0000-0000-0000DE140000}"/>
    <cellStyle name="Currency 2 5 4 2 3 4 3" xfId="5752" xr:uid="{00000000-0005-0000-0000-0000DF140000}"/>
    <cellStyle name="Currency 2 5 4 2 3 5" xfId="5753" xr:uid="{00000000-0005-0000-0000-0000E0140000}"/>
    <cellStyle name="Currency 2 5 4 2 3 5 2" xfId="5754" xr:uid="{00000000-0005-0000-0000-0000E1140000}"/>
    <cellStyle name="Currency 2 5 4 2 3 5 2 2" xfId="5755" xr:uid="{00000000-0005-0000-0000-0000E2140000}"/>
    <cellStyle name="Currency 2 5 4 2 3 5 3" xfId="5756" xr:uid="{00000000-0005-0000-0000-0000E3140000}"/>
    <cellStyle name="Currency 2 5 4 2 3 6" xfId="5757" xr:uid="{00000000-0005-0000-0000-0000E4140000}"/>
    <cellStyle name="Currency 2 5 4 2 3 6 2" xfId="5758" xr:uid="{00000000-0005-0000-0000-0000E5140000}"/>
    <cellStyle name="Currency 2 5 4 2 3 6 2 2" xfId="5759" xr:uid="{00000000-0005-0000-0000-0000E6140000}"/>
    <cellStyle name="Currency 2 5 4 2 3 6 3" xfId="5760" xr:uid="{00000000-0005-0000-0000-0000E7140000}"/>
    <cellStyle name="Currency 2 5 4 2 3 7" xfId="5761" xr:uid="{00000000-0005-0000-0000-0000E8140000}"/>
    <cellStyle name="Currency 2 5 4 2 3 7 2" xfId="5762" xr:uid="{00000000-0005-0000-0000-0000E9140000}"/>
    <cellStyle name="Currency 2 5 4 2 3 8" xfId="5763" xr:uid="{00000000-0005-0000-0000-0000EA140000}"/>
    <cellStyle name="Currency 2 5 4 2 3 8 2" xfId="5764" xr:uid="{00000000-0005-0000-0000-0000EB140000}"/>
    <cellStyle name="Currency 2 5 4 2 3 9" xfId="5765" xr:uid="{00000000-0005-0000-0000-0000EC140000}"/>
    <cellStyle name="Currency 2 5 4 2 4" xfId="5766" xr:uid="{00000000-0005-0000-0000-0000ED140000}"/>
    <cellStyle name="Currency 2 5 4 2 4 2" xfId="5767" xr:uid="{00000000-0005-0000-0000-0000EE140000}"/>
    <cellStyle name="Currency 2 5 4 2 4 3" xfId="5768" xr:uid="{00000000-0005-0000-0000-0000EF140000}"/>
    <cellStyle name="Currency 2 5 4 2 4 3 2" xfId="5769" xr:uid="{00000000-0005-0000-0000-0000F0140000}"/>
    <cellStyle name="Currency 2 5 4 2 4 3 2 2" xfId="5770" xr:uid="{00000000-0005-0000-0000-0000F1140000}"/>
    <cellStyle name="Currency 2 5 4 2 4 3 3" xfId="5771" xr:uid="{00000000-0005-0000-0000-0000F2140000}"/>
    <cellStyle name="Currency 2 5 4 2 4 4" xfId="5772" xr:uid="{00000000-0005-0000-0000-0000F3140000}"/>
    <cellStyle name="Currency 2 5 4 2 4 4 2" xfId="5773" xr:uid="{00000000-0005-0000-0000-0000F4140000}"/>
    <cellStyle name="Currency 2 5 4 2 4 4 2 2" xfId="5774" xr:uid="{00000000-0005-0000-0000-0000F5140000}"/>
    <cellStyle name="Currency 2 5 4 2 4 4 3" xfId="5775" xr:uid="{00000000-0005-0000-0000-0000F6140000}"/>
    <cellStyle name="Currency 2 5 4 2 4 5" xfId="5776" xr:uid="{00000000-0005-0000-0000-0000F7140000}"/>
    <cellStyle name="Currency 2 5 4 2 4 5 2" xfId="5777" xr:uid="{00000000-0005-0000-0000-0000F8140000}"/>
    <cellStyle name="Currency 2 5 4 2 4 5 2 2" xfId="5778" xr:uid="{00000000-0005-0000-0000-0000F9140000}"/>
    <cellStyle name="Currency 2 5 4 2 4 5 3" xfId="5779" xr:uid="{00000000-0005-0000-0000-0000FA140000}"/>
    <cellStyle name="Currency 2 5 4 2 4 6" xfId="5780" xr:uid="{00000000-0005-0000-0000-0000FB140000}"/>
    <cellStyle name="Currency 2 5 4 2 4 6 2" xfId="5781" xr:uid="{00000000-0005-0000-0000-0000FC140000}"/>
    <cellStyle name="Currency 2 5 4 2 4 7" xfId="5782" xr:uid="{00000000-0005-0000-0000-0000FD140000}"/>
    <cellStyle name="Currency 2 5 4 2 4 7 2" xfId="5783" xr:uid="{00000000-0005-0000-0000-0000FE140000}"/>
    <cellStyle name="Currency 2 5 4 2 4 8" xfId="5784" xr:uid="{00000000-0005-0000-0000-0000FF140000}"/>
    <cellStyle name="Currency 2 5 4 2 4 9" xfId="5785" xr:uid="{00000000-0005-0000-0000-000000150000}"/>
    <cellStyle name="Currency 2 5 4 2 5" xfId="5786" xr:uid="{00000000-0005-0000-0000-000001150000}"/>
    <cellStyle name="Currency 2 5 4 2 5 2" xfId="5787" xr:uid="{00000000-0005-0000-0000-000002150000}"/>
    <cellStyle name="Currency 2 5 4 2 5 3" xfId="5788" xr:uid="{00000000-0005-0000-0000-000003150000}"/>
    <cellStyle name="Currency 2 5 4 2 6" xfId="5789" xr:uid="{00000000-0005-0000-0000-000004150000}"/>
    <cellStyle name="Currency 2 5 4 2 6 2" xfId="5790" xr:uid="{00000000-0005-0000-0000-000005150000}"/>
    <cellStyle name="Currency 2 5 4 2 6 2 2" xfId="5791" xr:uid="{00000000-0005-0000-0000-000006150000}"/>
    <cellStyle name="Currency 2 5 4 2 6 2 2 2" xfId="5792" xr:uid="{00000000-0005-0000-0000-000007150000}"/>
    <cellStyle name="Currency 2 5 4 2 6 2 3" xfId="5793" xr:uid="{00000000-0005-0000-0000-000008150000}"/>
    <cellStyle name="Currency 2 5 4 2 6 3" xfId="5794" xr:uid="{00000000-0005-0000-0000-000009150000}"/>
    <cellStyle name="Currency 2 5 4 2 6 3 2" xfId="5795" xr:uid="{00000000-0005-0000-0000-00000A150000}"/>
    <cellStyle name="Currency 2 5 4 2 6 3 2 2" xfId="5796" xr:uid="{00000000-0005-0000-0000-00000B150000}"/>
    <cellStyle name="Currency 2 5 4 2 6 3 3" xfId="5797" xr:uid="{00000000-0005-0000-0000-00000C150000}"/>
    <cellStyle name="Currency 2 5 4 2 6 4" xfId="5798" xr:uid="{00000000-0005-0000-0000-00000D150000}"/>
    <cellStyle name="Currency 2 5 4 2 6 4 2" xfId="5799" xr:uid="{00000000-0005-0000-0000-00000E150000}"/>
    <cellStyle name="Currency 2 5 4 2 6 4 2 2" xfId="5800" xr:uid="{00000000-0005-0000-0000-00000F150000}"/>
    <cellStyle name="Currency 2 5 4 2 6 4 3" xfId="5801" xr:uid="{00000000-0005-0000-0000-000010150000}"/>
    <cellStyle name="Currency 2 5 4 2 6 5" xfId="5802" xr:uid="{00000000-0005-0000-0000-000011150000}"/>
    <cellStyle name="Currency 2 5 4 2 6 5 2" xfId="5803" xr:uid="{00000000-0005-0000-0000-000012150000}"/>
    <cellStyle name="Currency 2 5 4 2 6 6" xfId="5804" xr:uid="{00000000-0005-0000-0000-000013150000}"/>
    <cellStyle name="Currency 2 5 4 2 6 6 2" xfId="5805" xr:uid="{00000000-0005-0000-0000-000014150000}"/>
    <cellStyle name="Currency 2 5 4 2 6 7" xfId="5806" xr:uid="{00000000-0005-0000-0000-000015150000}"/>
    <cellStyle name="Currency 2 5 4 2 7" xfId="5807" xr:uid="{00000000-0005-0000-0000-000016150000}"/>
    <cellStyle name="Currency 2 5 4 2 7 2" xfId="5808" xr:uid="{00000000-0005-0000-0000-000017150000}"/>
    <cellStyle name="Currency 2 5 4 2 7 2 2" xfId="5809" xr:uid="{00000000-0005-0000-0000-000018150000}"/>
    <cellStyle name="Currency 2 5 4 2 7 3" xfId="5810" xr:uid="{00000000-0005-0000-0000-000019150000}"/>
    <cellStyle name="Currency 2 5 4 2 8" xfId="5811" xr:uid="{00000000-0005-0000-0000-00001A150000}"/>
    <cellStyle name="Currency 2 5 4 2 8 2" xfId="5812" xr:uid="{00000000-0005-0000-0000-00001B150000}"/>
    <cellStyle name="Currency 2 5 4 2 8 2 2" xfId="5813" xr:uid="{00000000-0005-0000-0000-00001C150000}"/>
    <cellStyle name="Currency 2 5 4 2 8 3" xfId="5814" xr:uid="{00000000-0005-0000-0000-00001D150000}"/>
    <cellStyle name="Currency 2 5 4 3" xfId="261" xr:uid="{00000000-0005-0000-0000-00001E150000}"/>
    <cellStyle name="Currency 2 5 4 3 10" xfId="5815" xr:uid="{00000000-0005-0000-0000-00001F150000}"/>
    <cellStyle name="Currency 2 5 4 3 2" xfId="262" xr:uid="{00000000-0005-0000-0000-000020150000}"/>
    <cellStyle name="Currency 2 5 4 3 2 2" xfId="5816" xr:uid="{00000000-0005-0000-0000-000021150000}"/>
    <cellStyle name="Currency 2 5 4 3 2 3" xfId="5817" xr:uid="{00000000-0005-0000-0000-000022150000}"/>
    <cellStyle name="Currency 2 5 4 3 2 3 2" xfId="5818" xr:uid="{00000000-0005-0000-0000-000023150000}"/>
    <cellStyle name="Currency 2 5 4 3 2 3 3" xfId="5819" xr:uid="{00000000-0005-0000-0000-000024150000}"/>
    <cellStyle name="Currency 2 5 4 3 2 4" xfId="5820" xr:uid="{00000000-0005-0000-0000-000025150000}"/>
    <cellStyle name="Currency 2 5 4 3 2 4 2" xfId="5821" xr:uid="{00000000-0005-0000-0000-000026150000}"/>
    <cellStyle name="Currency 2 5 4 3 2 4 2 2" xfId="5822" xr:uid="{00000000-0005-0000-0000-000027150000}"/>
    <cellStyle name="Currency 2 5 4 3 2 4 3" xfId="5823" xr:uid="{00000000-0005-0000-0000-000028150000}"/>
    <cellStyle name="Currency 2 5 4 3 2 5" xfId="5824" xr:uid="{00000000-0005-0000-0000-000029150000}"/>
    <cellStyle name="Currency 2 5 4 3 2 5 2" xfId="5825" xr:uid="{00000000-0005-0000-0000-00002A150000}"/>
    <cellStyle name="Currency 2 5 4 3 2 5 2 2" xfId="5826" xr:uid="{00000000-0005-0000-0000-00002B150000}"/>
    <cellStyle name="Currency 2 5 4 3 2 5 3" xfId="5827" xr:uid="{00000000-0005-0000-0000-00002C150000}"/>
    <cellStyle name="Currency 2 5 4 3 2 6" xfId="5828" xr:uid="{00000000-0005-0000-0000-00002D150000}"/>
    <cellStyle name="Currency 2 5 4 3 2 6 2" xfId="5829" xr:uid="{00000000-0005-0000-0000-00002E150000}"/>
    <cellStyle name="Currency 2 5 4 3 2 6 2 2" xfId="5830" xr:uid="{00000000-0005-0000-0000-00002F150000}"/>
    <cellStyle name="Currency 2 5 4 3 2 6 3" xfId="5831" xr:uid="{00000000-0005-0000-0000-000030150000}"/>
    <cellStyle name="Currency 2 5 4 3 2 7" xfId="5832" xr:uid="{00000000-0005-0000-0000-000031150000}"/>
    <cellStyle name="Currency 2 5 4 3 2 7 2" xfId="5833" xr:uid="{00000000-0005-0000-0000-000032150000}"/>
    <cellStyle name="Currency 2 5 4 3 2 8" xfId="5834" xr:uid="{00000000-0005-0000-0000-000033150000}"/>
    <cellStyle name="Currency 2 5 4 3 2 8 2" xfId="5835" xr:uid="{00000000-0005-0000-0000-000034150000}"/>
    <cellStyle name="Currency 2 5 4 3 2 9" xfId="5836" xr:uid="{00000000-0005-0000-0000-000035150000}"/>
    <cellStyle name="Currency 2 5 4 3 3" xfId="263" xr:uid="{00000000-0005-0000-0000-000036150000}"/>
    <cellStyle name="Currency 2 5 4 3 4" xfId="5837" xr:uid="{00000000-0005-0000-0000-000037150000}"/>
    <cellStyle name="Currency 2 5 4 3 4 2" xfId="5838" xr:uid="{00000000-0005-0000-0000-000038150000}"/>
    <cellStyle name="Currency 2 5 4 3 4 3" xfId="5839" xr:uid="{00000000-0005-0000-0000-000039150000}"/>
    <cellStyle name="Currency 2 5 4 3 5" xfId="5840" xr:uid="{00000000-0005-0000-0000-00003A150000}"/>
    <cellStyle name="Currency 2 5 4 3 5 2" xfId="5841" xr:uid="{00000000-0005-0000-0000-00003B150000}"/>
    <cellStyle name="Currency 2 5 4 3 5 2 2" xfId="5842" xr:uid="{00000000-0005-0000-0000-00003C150000}"/>
    <cellStyle name="Currency 2 5 4 3 5 3" xfId="5843" xr:uid="{00000000-0005-0000-0000-00003D150000}"/>
    <cellStyle name="Currency 2 5 4 3 6" xfId="5844" xr:uid="{00000000-0005-0000-0000-00003E150000}"/>
    <cellStyle name="Currency 2 5 4 3 6 2" xfId="5845" xr:uid="{00000000-0005-0000-0000-00003F150000}"/>
    <cellStyle name="Currency 2 5 4 3 6 2 2" xfId="5846" xr:uid="{00000000-0005-0000-0000-000040150000}"/>
    <cellStyle name="Currency 2 5 4 3 6 3" xfId="5847" xr:uid="{00000000-0005-0000-0000-000041150000}"/>
    <cellStyle name="Currency 2 5 4 3 7" xfId="5848" xr:uid="{00000000-0005-0000-0000-000042150000}"/>
    <cellStyle name="Currency 2 5 4 3 7 2" xfId="5849" xr:uid="{00000000-0005-0000-0000-000043150000}"/>
    <cellStyle name="Currency 2 5 4 3 7 2 2" xfId="5850" xr:uid="{00000000-0005-0000-0000-000044150000}"/>
    <cellStyle name="Currency 2 5 4 3 7 3" xfId="5851" xr:uid="{00000000-0005-0000-0000-000045150000}"/>
    <cellStyle name="Currency 2 5 4 3 8" xfId="5852" xr:uid="{00000000-0005-0000-0000-000046150000}"/>
    <cellStyle name="Currency 2 5 4 3 8 2" xfId="5853" xr:uid="{00000000-0005-0000-0000-000047150000}"/>
    <cellStyle name="Currency 2 5 4 3 9" xfId="5854" xr:uid="{00000000-0005-0000-0000-000048150000}"/>
    <cellStyle name="Currency 2 5 4 3 9 2" xfId="5855" xr:uid="{00000000-0005-0000-0000-000049150000}"/>
    <cellStyle name="Currency 2 5 4 4" xfId="264" xr:uid="{00000000-0005-0000-0000-00004A150000}"/>
    <cellStyle name="Currency 2 5 4 4 2" xfId="265" xr:uid="{00000000-0005-0000-0000-00004B150000}"/>
    <cellStyle name="Currency 2 5 4 4 2 10" xfId="5856" xr:uid="{00000000-0005-0000-0000-00004C150000}"/>
    <cellStyle name="Currency 2 5 4 4 2 2" xfId="5857" xr:uid="{00000000-0005-0000-0000-00004D150000}"/>
    <cellStyle name="Currency 2 5 4 4 2 3" xfId="5858" xr:uid="{00000000-0005-0000-0000-00004E150000}"/>
    <cellStyle name="Currency 2 5 4 4 2 4" xfId="5859" xr:uid="{00000000-0005-0000-0000-00004F150000}"/>
    <cellStyle name="Currency 2 5 4 4 2 4 2" xfId="5860" xr:uid="{00000000-0005-0000-0000-000050150000}"/>
    <cellStyle name="Currency 2 5 4 4 2 4 2 2" xfId="5861" xr:uid="{00000000-0005-0000-0000-000051150000}"/>
    <cellStyle name="Currency 2 5 4 4 2 4 3" xfId="5862" xr:uid="{00000000-0005-0000-0000-000052150000}"/>
    <cellStyle name="Currency 2 5 4 4 2 5" xfId="5863" xr:uid="{00000000-0005-0000-0000-000053150000}"/>
    <cellStyle name="Currency 2 5 4 4 2 5 2" xfId="5864" xr:uid="{00000000-0005-0000-0000-000054150000}"/>
    <cellStyle name="Currency 2 5 4 4 2 5 2 2" xfId="5865" xr:uid="{00000000-0005-0000-0000-000055150000}"/>
    <cellStyle name="Currency 2 5 4 4 2 5 3" xfId="5866" xr:uid="{00000000-0005-0000-0000-000056150000}"/>
    <cellStyle name="Currency 2 5 4 4 2 6" xfId="5867" xr:uid="{00000000-0005-0000-0000-000057150000}"/>
    <cellStyle name="Currency 2 5 4 4 2 6 2" xfId="5868" xr:uid="{00000000-0005-0000-0000-000058150000}"/>
    <cellStyle name="Currency 2 5 4 4 2 6 2 2" xfId="5869" xr:uid="{00000000-0005-0000-0000-000059150000}"/>
    <cellStyle name="Currency 2 5 4 4 2 6 3" xfId="5870" xr:uid="{00000000-0005-0000-0000-00005A150000}"/>
    <cellStyle name="Currency 2 5 4 4 2 7" xfId="5871" xr:uid="{00000000-0005-0000-0000-00005B150000}"/>
    <cellStyle name="Currency 2 5 4 4 2 7 2" xfId="5872" xr:uid="{00000000-0005-0000-0000-00005C150000}"/>
    <cellStyle name="Currency 2 5 4 4 2 8" xfId="5873" xr:uid="{00000000-0005-0000-0000-00005D150000}"/>
    <cellStyle name="Currency 2 5 4 4 2 8 2" xfId="5874" xr:uid="{00000000-0005-0000-0000-00005E150000}"/>
    <cellStyle name="Currency 2 5 4 4 2 9" xfId="5875" xr:uid="{00000000-0005-0000-0000-00005F150000}"/>
    <cellStyle name="Currency 2 5 4 4 3" xfId="266" xr:uid="{00000000-0005-0000-0000-000060150000}"/>
    <cellStyle name="Currency 2 5 4 4 4" xfId="5876" xr:uid="{00000000-0005-0000-0000-000061150000}"/>
    <cellStyle name="Currency 2 5 4 4 4 2" xfId="5877" xr:uid="{00000000-0005-0000-0000-000062150000}"/>
    <cellStyle name="Currency 2 5 4 4 4 2 2" xfId="5878" xr:uid="{00000000-0005-0000-0000-000063150000}"/>
    <cellStyle name="Currency 2 5 4 4 4 3" xfId="5879" xr:uid="{00000000-0005-0000-0000-000064150000}"/>
    <cellStyle name="Currency 2 5 4 4 5" xfId="5880" xr:uid="{00000000-0005-0000-0000-000065150000}"/>
    <cellStyle name="Currency 2 5 4 4 5 2" xfId="5881" xr:uid="{00000000-0005-0000-0000-000066150000}"/>
    <cellStyle name="Currency 2 5 4 4 5 2 2" xfId="5882" xr:uid="{00000000-0005-0000-0000-000067150000}"/>
    <cellStyle name="Currency 2 5 4 4 5 3" xfId="5883" xr:uid="{00000000-0005-0000-0000-000068150000}"/>
    <cellStyle name="Currency 2 5 4 5" xfId="5884" xr:uid="{00000000-0005-0000-0000-000069150000}"/>
    <cellStyle name="Currency 2 5 4 5 2" xfId="5885" xr:uid="{00000000-0005-0000-0000-00006A150000}"/>
    <cellStyle name="Currency 2 5 4 5 3" xfId="5886" xr:uid="{00000000-0005-0000-0000-00006B150000}"/>
    <cellStyle name="Currency 2 5 4 5 3 2" xfId="5887" xr:uid="{00000000-0005-0000-0000-00006C150000}"/>
    <cellStyle name="Currency 2 5 4 5 3 3" xfId="5888" xr:uid="{00000000-0005-0000-0000-00006D150000}"/>
    <cellStyle name="Currency 2 5 4 5 4" xfId="5889" xr:uid="{00000000-0005-0000-0000-00006E150000}"/>
    <cellStyle name="Currency 2 5 4 5 4 2" xfId="5890" xr:uid="{00000000-0005-0000-0000-00006F150000}"/>
    <cellStyle name="Currency 2 5 4 5 4 2 2" xfId="5891" xr:uid="{00000000-0005-0000-0000-000070150000}"/>
    <cellStyle name="Currency 2 5 4 5 4 3" xfId="5892" xr:uid="{00000000-0005-0000-0000-000071150000}"/>
    <cellStyle name="Currency 2 5 4 5 5" xfId="5893" xr:uid="{00000000-0005-0000-0000-000072150000}"/>
    <cellStyle name="Currency 2 5 4 5 5 2" xfId="5894" xr:uid="{00000000-0005-0000-0000-000073150000}"/>
    <cellStyle name="Currency 2 5 4 5 5 2 2" xfId="5895" xr:uid="{00000000-0005-0000-0000-000074150000}"/>
    <cellStyle name="Currency 2 5 4 5 5 3" xfId="5896" xr:uid="{00000000-0005-0000-0000-000075150000}"/>
    <cellStyle name="Currency 2 5 4 5 6" xfId="5897" xr:uid="{00000000-0005-0000-0000-000076150000}"/>
    <cellStyle name="Currency 2 5 4 5 6 2" xfId="5898" xr:uid="{00000000-0005-0000-0000-000077150000}"/>
    <cellStyle name="Currency 2 5 4 5 6 2 2" xfId="5899" xr:uid="{00000000-0005-0000-0000-000078150000}"/>
    <cellStyle name="Currency 2 5 4 5 6 3" xfId="5900" xr:uid="{00000000-0005-0000-0000-000079150000}"/>
    <cellStyle name="Currency 2 5 4 5 7" xfId="5901" xr:uid="{00000000-0005-0000-0000-00007A150000}"/>
    <cellStyle name="Currency 2 5 4 5 7 2" xfId="5902" xr:uid="{00000000-0005-0000-0000-00007B150000}"/>
    <cellStyle name="Currency 2 5 4 5 8" xfId="5903" xr:uid="{00000000-0005-0000-0000-00007C150000}"/>
    <cellStyle name="Currency 2 5 4 5 8 2" xfId="5904" xr:uid="{00000000-0005-0000-0000-00007D150000}"/>
    <cellStyle name="Currency 2 5 4 5 9" xfId="5905" xr:uid="{00000000-0005-0000-0000-00007E150000}"/>
    <cellStyle name="Currency 2 5 4 6" xfId="5906" xr:uid="{00000000-0005-0000-0000-00007F150000}"/>
    <cellStyle name="Currency 2 5 4 6 2" xfId="5907" xr:uid="{00000000-0005-0000-0000-000080150000}"/>
    <cellStyle name="Currency 2 5 4 6 3" xfId="5908" xr:uid="{00000000-0005-0000-0000-000081150000}"/>
    <cellStyle name="Currency 2 5 4 7" xfId="5909" xr:uid="{00000000-0005-0000-0000-000082150000}"/>
    <cellStyle name="Currency 2 5 4 8" xfId="5910" xr:uid="{00000000-0005-0000-0000-000083150000}"/>
    <cellStyle name="Currency 2 5 4 8 2" xfId="5911" xr:uid="{00000000-0005-0000-0000-000084150000}"/>
    <cellStyle name="Currency 2 5 4 8 2 2" xfId="5912" xr:uid="{00000000-0005-0000-0000-000085150000}"/>
    <cellStyle name="Currency 2 5 4 8 3" xfId="5913" xr:uid="{00000000-0005-0000-0000-000086150000}"/>
    <cellStyle name="Currency 2 5 4 8 4" xfId="5914" xr:uid="{00000000-0005-0000-0000-000087150000}"/>
    <cellStyle name="Currency 2 5 4 9" xfId="5915" xr:uid="{00000000-0005-0000-0000-000088150000}"/>
    <cellStyle name="Currency 2 5 4 9 2" xfId="5916" xr:uid="{00000000-0005-0000-0000-000089150000}"/>
    <cellStyle name="Currency 2 5 4 9 2 2" xfId="5917" xr:uid="{00000000-0005-0000-0000-00008A150000}"/>
    <cellStyle name="Currency 2 5 4 9 3" xfId="5918" xr:uid="{00000000-0005-0000-0000-00008B150000}"/>
    <cellStyle name="Currency 2 5 5" xfId="267" xr:uid="{00000000-0005-0000-0000-00008C150000}"/>
    <cellStyle name="Currency 2 5 5 10" xfId="5919" xr:uid="{00000000-0005-0000-0000-00008D150000}"/>
    <cellStyle name="Currency 2 5 5 10 2" xfId="5920" xr:uid="{00000000-0005-0000-0000-00008E150000}"/>
    <cellStyle name="Currency 2 5 5 10 2 2" xfId="5921" xr:uid="{00000000-0005-0000-0000-00008F150000}"/>
    <cellStyle name="Currency 2 5 5 10 3" xfId="5922" xr:uid="{00000000-0005-0000-0000-000090150000}"/>
    <cellStyle name="Currency 2 5 5 11" xfId="5923" xr:uid="{00000000-0005-0000-0000-000091150000}"/>
    <cellStyle name="Currency 2 5 5 11 2" xfId="5924" xr:uid="{00000000-0005-0000-0000-000092150000}"/>
    <cellStyle name="Currency 2 5 5 12" xfId="5925" xr:uid="{00000000-0005-0000-0000-000093150000}"/>
    <cellStyle name="Currency 2 5 5 12 2" xfId="5926" xr:uid="{00000000-0005-0000-0000-000094150000}"/>
    <cellStyle name="Currency 2 5 5 13" xfId="5927" xr:uid="{00000000-0005-0000-0000-000095150000}"/>
    <cellStyle name="Currency 2 5 5 14" xfId="5928" xr:uid="{00000000-0005-0000-0000-000096150000}"/>
    <cellStyle name="Currency 2 5 5 15" xfId="5929" xr:uid="{00000000-0005-0000-0000-000097150000}"/>
    <cellStyle name="Currency 2 5 5 2" xfId="268" xr:uid="{00000000-0005-0000-0000-000098150000}"/>
    <cellStyle name="Currency 2 5 5 2 2" xfId="5930" xr:uid="{00000000-0005-0000-0000-000099150000}"/>
    <cellStyle name="Currency 2 5 5 2 2 2" xfId="5931" xr:uid="{00000000-0005-0000-0000-00009A150000}"/>
    <cellStyle name="Currency 2 5 5 2 2 3" xfId="5932" xr:uid="{00000000-0005-0000-0000-00009B150000}"/>
    <cellStyle name="Currency 2 5 5 2 2 3 2" xfId="5933" xr:uid="{00000000-0005-0000-0000-00009C150000}"/>
    <cellStyle name="Currency 2 5 5 2 2 3 3" xfId="5934" xr:uid="{00000000-0005-0000-0000-00009D150000}"/>
    <cellStyle name="Currency 2 5 5 2 2 4" xfId="5935" xr:uid="{00000000-0005-0000-0000-00009E150000}"/>
    <cellStyle name="Currency 2 5 5 2 2 4 2" xfId="5936" xr:uid="{00000000-0005-0000-0000-00009F150000}"/>
    <cellStyle name="Currency 2 5 5 2 2 4 2 2" xfId="5937" xr:uid="{00000000-0005-0000-0000-0000A0150000}"/>
    <cellStyle name="Currency 2 5 5 2 2 4 3" xfId="5938" xr:uid="{00000000-0005-0000-0000-0000A1150000}"/>
    <cellStyle name="Currency 2 5 5 2 2 5" xfId="5939" xr:uid="{00000000-0005-0000-0000-0000A2150000}"/>
    <cellStyle name="Currency 2 5 5 2 2 5 2" xfId="5940" xr:uid="{00000000-0005-0000-0000-0000A3150000}"/>
    <cellStyle name="Currency 2 5 5 2 2 5 2 2" xfId="5941" xr:uid="{00000000-0005-0000-0000-0000A4150000}"/>
    <cellStyle name="Currency 2 5 5 2 2 5 3" xfId="5942" xr:uid="{00000000-0005-0000-0000-0000A5150000}"/>
    <cellStyle name="Currency 2 5 5 2 2 6" xfId="5943" xr:uid="{00000000-0005-0000-0000-0000A6150000}"/>
    <cellStyle name="Currency 2 5 5 2 2 6 2" xfId="5944" xr:uid="{00000000-0005-0000-0000-0000A7150000}"/>
    <cellStyle name="Currency 2 5 5 2 2 6 2 2" xfId="5945" xr:uid="{00000000-0005-0000-0000-0000A8150000}"/>
    <cellStyle name="Currency 2 5 5 2 2 6 3" xfId="5946" xr:uid="{00000000-0005-0000-0000-0000A9150000}"/>
    <cellStyle name="Currency 2 5 5 2 2 7" xfId="5947" xr:uid="{00000000-0005-0000-0000-0000AA150000}"/>
    <cellStyle name="Currency 2 5 5 2 2 7 2" xfId="5948" xr:uid="{00000000-0005-0000-0000-0000AB150000}"/>
    <cellStyle name="Currency 2 5 5 2 2 8" xfId="5949" xr:uid="{00000000-0005-0000-0000-0000AC150000}"/>
    <cellStyle name="Currency 2 5 5 2 2 8 2" xfId="5950" xr:uid="{00000000-0005-0000-0000-0000AD150000}"/>
    <cellStyle name="Currency 2 5 5 2 2 9" xfId="5951" xr:uid="{00000000-0005-0000-0000-0000AE150000}"/>
    <cellStyle name="Currency 2 5 5 2 3" xfId="5952" xr:uid="{00000000-0005-0000-0000-0000AF150000}"/>
    <cellStyle name="Currency 2 5 5 2 3 2" xfId="5953" xr:uid="{00000000-0005-0000-0000-0000B0150000}"/>
    <cellStyle name="Currency 2 5 5 2 3 3" xfId="5954" xr:uid="{00000000-0005-0000-0000-0000B1150000}"/>
    <cellStyle name="Currency 2 5 5 2 3 3 2" xfId="5955" xr:uid="{00000000-0005-0000-0000-0000B2150000}"/>
    <cellStyle name="Currency 2 5 5 2 3 3 3" xfId="5956" xr:uid="{00000000-0005-0000-0000-0000B3150000}"/>
    <cellStyle name="Currency 2 5 5 2 3 4" xfId="5957" xr:uid="{00000000-0005-0000-0000-0000B4150000}"/>
    <cellStyle name="Currency 2 5 5 2 3 4 2" xfId="5958" xr:uid="{00000000-0005-0000-0000-0000B5150000}"/>
    <cellStyle name="Currency 2 5 5 2 3 4 2 2" xfId="5959" xr:uid="{00000000-0005-0000-0000-0000B6150000}"/>
    <cellStyle name="Currency 2 5 5 2 3 4 3" xfId="5960" xr:uid="{00000000-0005-0000-0000-0000B7150000}"/>
    <cellStyle name="Currency 2 5 5 2 3 5" xfId="5961" xr:uid="{00000000-0005-0000-0000-0000B8150000}"/>
    <cellStyle name="Currency 2 5 5 2 3 5 2" xfId="5962" xr:uid="{00000000-0005-0000-0000-0000B9150000}"/>
    <cellStyle name="Currency 2 5 5 2 3 5 2 2" xfId="5963" xr:uid="{00000000-0005-0000-0000-0000BA150000}"/>
    <cellStyle name="Currency 2 5 5 2 3 5 3" xfId="5964" xr:uid="{00000000-0005-0000-0000-0000BB150000}"/>
    <cellStyle name="Currency 2 5 5 2 3 6" xfId="5965" xr:uid="{00000000-0005-0000-0000-0000BC150000}"/>
    <cellStyle name="Currency 2 5 5 2 3 6 2" xfId="5966" xr:uid="{00000000-0005-0000-0000-0000BD150000}"/>
    <cellStyle name="Currency 2 5 5 2 3 6 2 2" xfId="5967" xr:uid="{00000000-0005-0000-0000-0000BE150000}"/>
    <cellStyle name="Currency 2 5 5 2 3 6 3" xfId="5968" xr:uid="{00000000-0005-0000-0000-0000BF150000}"/>
    <cellStyle name="Currency 2 5 5 2 3 7" xfId="5969" xr:uid="{00000000-0005-0000-0000-0000C0150000}"/>
    <cellStyle name="Currency 2 5 5 2 3 7 2" xfId="5970" xr:uid="{00000000-0005-0000-0000-0000C1150000}"/>
    <cellStyle name="Currency 2 5 5 2 3 8" xfId="5971" xr:uid="{00000000-0005-0000-0000-0000C2150000}"/>
    <cellStyle name="Currency 2 5 5 2 3 8 2" xfId="5972" xr:uid="{00000000-0005-0000-0000-0000C3150000}"/>
    <cellStyle name="Currency 2 5 5 2 3 9" xfId="5973" xr:uid="{00000000-0005-0000-0000-0000C4150000}"/>
    <cellStyle name="Currency 2 5 5 2 4" xfId="5974" xr:uid="{00000000-0005-0000-0000-0000C5150000}"/>
    <cellStyle name="Currency 2 5 5 2 4 2" xfId="5975" xr:uid="{00000000-0005-0000-0000-0000C6150000}"/>
    <cellStyle name="Currency 2 5 5 2 4 3" xfId="5976" xr:uid="{00000000-0005-0000-0000-0000C7150000}"/>
    <cellStyle name="Currency 2 5 5 2 4 3 2" xfId="5977" xr:uid="{00000000-0005-0000-0000-0000C8150000}"/>
    <cellStyle name="Currency 2 5 5 2 4 3 2 2" xfId="5978" xr:uid="{00000000-0005-0000-0000-0000C9150000}"/>
    <cellStyle name="Currency 2 5 5 2 4 3 3" xfId="5979" xr:uid="{00000000-0005-0000-0000-0000CA150000}"/>
    <cellStyle name="Currency 2 5 5 2 4 4" xfId="5980" xr:uid="{00000000-0005-0000-0000-0000CB150000}"/>
    <cellStyle name="Currency 2 5 5 2 4 4 2" xfId="5981" xr:uid="{00000000-0005-0000-0000-0000CC150000}"/>
    <cellStyle name="Currency 2 5 5 2 4 4 2 2" xfId="5982" xr:uid="{00000000-0005-0000-0000-0000CD150000}"/>
    <cellStyle name="Currency 2 5 5 2 4 4 3" xfId="5983" xr:uid="{00000000-0005-0000-0000-0000CE150000}"/>
    <cellStyle name="Currency 2 5 5 2 4 5" xfId="5984" xr:uid="{00000000-0005-0000-0000-0000CF150000}"/>
    <cellStyle name="Currency 2 5 5 2 4 5 2" xfId="5985" xr:uid="{00000000-0005-0000-0000-0000D0150000}"/>
    <cellStyle name="Currency 2 5 5 2 4 5 2 2" xfId="5986" xr:uid="{00000000-0005-0000-0000-0000D1150000}"/>
    <cellStyle name="Currency 2 5 5 2 4 5 3" xfId="5987" xr:uid="{00000000-0005-0000-0000-0000D2150000}"/>
    <cellStyle name="Currency 2 5 5 2 4 6" xfId="5988" xr:uid="{00000000-0005-0000-0000-0000D3150000}"/>
    <cellStyle name="Currency 2 5 5 2 4 6 2" xfId="5989" xr:uid="{00000000-0005-0000-0000-0000D4150000}"/>
    <cellStyle name="Currency 2 5 5 2 4 7" xfId="5990" xr:uid="{00000000-0005-0000-0000-0000D5150000}"/>
    <cellStyle name="Currency 2 5 5 2 4 7 2" xfId="5991" xr:uid="{00000000-0005-0000-0000-0000D6150000}"/>
    <cellStyle name="Currency 2 5 5 2 4 8" xfId="5992" xr:uid="{00000000-0005-0000-0000-0000D7150000}"/>
    <cellStyle name="Currency 2 5 5 2 4 9" xfId="5993" xr:uid="{00000000-0005-0000-0000-0000D8150000}"/>
    <cellStyle name="Currency 2 5 5 2 5" xfId="5994" xr:uid="{00000000-0005-0000-0000-0000D9150000}"/>
    <cellStyle name="Currency 2 5 5 2 5 2" xfId="5995" xr:uid="{00000000-0005-0000-0000-0000DA150000}"/>
    <cellStyle name="Currency 2 5 5 2 5 3" xfId="5996" xr:uid="{00000000-0005-0000-0000-0000DB150000}"/>
    <cellStyle name="Currency 2 5 5 2 6" xfId="5997" xr:uid="{00000000-0005-0000-0000-0000DC150000}"/>
    <cellStyle name="Currency 2 5 5 2 6 2" xfId="5998" xr:uid="{00000000-0005-0000-0000-0000DD150000}"/>
    <cellStyle name="Currency 2 5 5 2 6 2 2" xfId="5999" xr:uid="{00000000-0005-0000-0000-0000DE150000}"/>
    <cellStyle name="Currency 2 5 5 2 6 2 2 2" xfId="6000" xr:uid="{00000000-0005-0000-0000-0000DF150000}"/>
    <cellStyle name="Currency 2 5 5 2 6 2 3" xfId="6001" xr:uid="{00000000-0005-0000-0000-0000E0150000}"/>
    <cellStyle name="Currency 2 5 5 2 6 3" xfId="6002" xr:uid="{00000000-0005-0000-0000-0000E1150000}"/>
    <cellStyle name="Currency 2 5 5 2 6 3 2" xfId="6003" xr:uid="{00000000-0005-0000-0000-0000E2150000}"/>
    <cellStyle name="Currency 2 5 5 2 6 3 2 2" xfId="6004" xr:uid="{00000000-0005-0000-0000-0000E3150000}"/>
    <cellStyle name="Currency 2 5 5 2 6 3 3" xfId="6005" xr:uid="{00000000-0005-0000-0000-0000E4150000}"/>
    <cellStyle name="Currency 2 5 5 2 6 4" xfId="6006" xr:uid="{00000000-0005-0000-0000-0000E5150000}"/>
    <cellStyle name="Currency 2 5 5 2 6 4 2" xfId="6007" xr:uid="{00000000-0005-0000-0000-0000E6150000}"/>
    <cellStyle name="Currency 2 5 5 2 6 4 2 2" xfId="6008" xr:uid="{00000000-0005-0000-0000-0000E7150000}"/>
    <cellStyle name="Currency 2 5 5 2 6 4 3" xfId="6009" xr:uid="{00000000-0005-0000-0000-0000E8150000}"/>
    <cellStyle name="Currency 2 5 5 2 6 5" xfId="6010" xr:uid="{00000000-0005-0000-0000-0000E9150000}"/>
    <cellStyle name="Currency 2 5 5 2 6 5 2" xfId="6011" xr:uid="{00000000-0005-0000-0000-0000EA150000}"/>
    <cellStyle name="Currency 2 5 5 2 6 6" xfId="6012" xr:uid="{00000000-0005-0000-0000-0000EB150000}"/>
    <cellStyle name="Currency 2 5 5 2 6 6 2" xfId="6013" xr:uid="{00000000-0005-0000-0000-0000EC150000}"/>
    <cellStyle name="Currency 2 5 5 2 6 7" xfId="6014" xr:uid="{00000000-0005-0000-0000-0000ED150000}"/>
    <cellStyle name="Currency 2 5 5 2 7" xfId="6015" xr:uid="{00000000-0005-0000-0000-0000EE150000}"/>
    <cellStyle name="Currency 2 5 5 2 7 2" xfId="6016" xr:uid="{00000000-0005-0000-0000-0000EF150000}"/>
    <cellStyle name="Currency 2 5 5 2 7 2 2" xfId="6017" xr:uid="{00000000-0005-0000-0000-0000F0150000}"/>
    <cellStyle name="Currency 2 5 5 2 7 3" xfId="6018" xr:uid="{00000000-0005-0000-0000-0000F1150000}"/>
    <cellStyle name="Currency 2 5 5 2 8" xfId="6019" xr:uid="{00000000-0005-0000-0000-0000F2150000}"/>
    <cellStyle name="Currency 2 5 5 2 8 2" xfId="6020" xr:uid="{00000000-0005-0000-0000-0000F3150000}"/>
    <cellStyle name="Currency 2 5 5 2 8 2 2" xfId="6021" xr:uid="{00000000-0005-0000-0000-0000F4150000}"/>
    <cellStyle name="Currency 2 5 5 2 8 3" xfId="6022" xr:uid="{00000000-0005-0000-0000-0000F5150000}"/>
    <cellStyle name="Currency 2 5 5 3" xfId="269" xr:uid="{00000000-0005-0000-0000-0000F6150000}"/>
    <cellStyle name="Currency 2 5 5 3 10" xfId="6023" xr:uid="{00000000-0005-0000-0000-0000F7150000}"/>
    <cellStyle name="Currency 2 5 5 3 2" xfId="270" xr:uid="{00000000-0005-0000-0000-0000F8150000}"/>
    <cellStyle name="Currency 2 5 5 3 2 2" xfId="6024" xr:uid="{00000000-0005-0000-0000-0000F9150000}"/>
    <cellStyle name="Currency 2 5 5 3 2 3" xfId="6025" xr:uid="{00000000-0005-0000-0000-0000FA150000}"/>
    <cellStyle name="Currency 2 5 5 3 2 3 2" xfId="6026" xr:uid="{00000000-0005-0000-0000-0000FB150000}"/>
    <cellStyle name="Currency 2 5 5 3 2 3 3" xfId="6027" xr:uid="{00000000-0005-0000-0000-0000FC150000}"/>
    <cellStyle name="Currency 2 5 5 3 2 4" xfId="6028" xr:uid="{00000000-0005-0000-0000-0000FD150000}"/>
    <cellStyle name="Currency 2 5 5 3 2 4 2" xfId="6029" xr:uid="{00000000-0005-0000-0000-0000FE150000}"/>
    <cellStyle name="Currency 2 5 5 3 2 4 2 2" xfId="6030" xr:uid="{00000000-0005-0000-0000-0000FF150000}"/>
    <cellStyle name="Currency 2 5 5 3 2 4 3" xfId="6031" xr:uid="{00000000-0005-0000-0000-000000160000}"/>
    <cellStyle name="Currency 2 5 5 3 2 5" xfId="6032" xr:uid="{00000000-0005-0000-0000-000001160000}"/>
    <cellStyle name="Currency 2 5 5 3 2 5 2" xfId="6033" xr:uid="{00000000-0005-0000-0000-000002160000}"/>
    <cellStyle name="Currency 2 5 5 3 2 5 2 2" xfId="6034" xr:uid="{00000000-0005-0000-0000-000003160000}"/>
    <cellStyle name="Currency 2 5 5 3 2 5 3" xfId="6035" xr:uid="{00000000-0005-0000-0000-000004160000}"/>
    <cellStyle name="Currency 2 5 5 3 2 6" xfId="6036" xr:uid="{00000000-0005-0000-0000-000005160000}"/>
    <cellStyle name="Currency 2 5 5 3 2 6 2" xfId="6037" xr:uid="{00000000-0005-0000-0000-000006160000}"/>
    <cellStyle name="Currency 2 5 5 3 2 6 2 2" xfId="6038" xr:uid="{00000000-0005-0000-0000-000007160000}"/>
    <cellStyle name="Currency 2 5 5 3 2 6 3" xfId="6039" xr:uid="{00000000-0005-0000-0000-000008160000}"/>
    <cellStyle name="Currency 2 5 5 3 2 7" xfId="6040" xr:uid="{00000000-0005-0000-0000-000009160000}"/>
    <cellStyle name="Currency 2 5 5 3 2 7 2" xfId="6041" xr:uid="{00000000-0005-0000-0000-00000A160000}"/>
    <cellStyle name="Currency 2 5 5 3 2 8" xfId="6042" xr:uid="{00000000-0005-0000-0000-00000B160000}"/>
    <cellStyle name="Currency 2 5 5 3 2 8 2" xfId="6043" xr:uid="{00000000-0005-0000-0000-00000C160000}"/>
    <cellStyle name="Currency 2 5 5 3 2 9" xfId="6044" xr:uid="{00000000-0005-0000-0000-00000D160000}"/>
    <cellStyle name="Currency 2 5 5 3 3" xfId="271" xr:uid="{00000000-0005-0000-0000-00000E160000}"/>
    <cellStyle name="Currency 2 5 5 3 4" xfId="6045" xr:uid="{00000000-0005-0000-0000-00000F160000}"/>
    <cellStyle name="Currency 2 5 5 3 4 2" xfId="6046" xr:uid="{00000000-0005-0000-0000-000010160000}"/>
    <cellStyle name="Currency 2 5 5 3 4 3" xfId="6047" xr:uid="{00000000-0005-0000-0000-000011160000}"/>
    <cellStyle name="Currency 2 5 5 3 5" xfId="6048" xr:uid="{00000000-0005-0000-0000-000012160000}"/>
    <cellStyle name="Currency 2 5 5 3 5 2" xfId="6049" xr:uid="{00000000-0005-0000-0000-000013160000}"/>
    <cellStyle name="Currency 2 5 5 3 5 2 2" xfId="6050" xr:uid="{00000000-0005-0000-0000-000014160000}"/>
    <cellStyle name="Currency 2 5 5 3 5 3" xfId="6051" xr:uid="{00000000-0005-0000-0000-000015160000}"/>
    <cellStyle name="Currency 2 5 5 3 6" xfId="6052" xr:uid="{00000000-0005-0000-0000-000016160000}"/>
    <cellStyle name="Currency 2 5 5 3 6 2" xfId="6053" xr:uid="{00000000-0005-0000-0000-000017160000}"/>
    <cellStyle name="Currency 2 5 5 3 6 2 2" xfId="6054" xr:uid="{00000000-0005-0000-0000-000018160000}"/>
    <cellStyle name="Currency 2 5 5 3 6 3" xfId="6055" xr:uid="{00000000-0005-0000-0000-000019160000}"/>
    <cellStyle name="Currency 2 5 5 3 7" xfId="6056" xr:uid="{00000000-0005-0000-0000-00001A160000}"/>
    <cellStyle name="Currency 2 5 5 3 7 2" xfId="6057" xr:uid="{00000000-0005-0000-0000-00001B160000}"/>
    <cellStyle name="Currency 2 5 5 3 7 2 2" xfId="6058" xr:uid="{00000000-0005-0000-0000-00001C160000}"/>
    <cellStyle name="Currency 2 5 5 3 7 3" xfId="6059" xr:uid="{00000000-0005-0000-0000-00001D160000}"/>
    <cellStyle name="Currency 2 5 5 3 8" xfId="6060" xr:uid="{00000000-0005-0000-0000-00001E160000}"/>
    <cellStyle name="Currency 2 5 5 3 8 2" xfId="6061" xr:uid="{00000000-0005-0000-0000-00001F160000}"/>
    <cellStyle name="Currency 2 5 5 3 9" xfId="6062" xr:uid="{00000000-0005-0000-0000-000020160000}"/>
    <cellStyle name="Currency 2 5 5 3 9 2" xfId="6063" xr:uid="{00000000-0005-0000-0000-000021160000}"/>
    <cellStyle name="Currency 2 5 5 4" xfId="272" xr:uid="{00000000-0005-0000-0000-000022160000}"/>
    <cellStyle name="Currency 2 5 5 4 2" xfId="273" xr:uid="{00000000-0005-0000-0000-000023160000}"/>
    <cellStyle name="Currency 2 5 5 4 2 10" xfId="6064" xr:uid="{00000000-0005-0000-0000-000024160000}"/>
    <cellStyle name="Currency 2 5 5 4 2 2" xfId="6065" xr:uid="{00000000-0005-0000-0000-000025160000}"/>
    <cellStyle name="Currency 2 5 5 4 2 3" xfId="6066" xr:uid="{00000000-0005-0000-0000-000026160000}"/>
    <cellStyle name="Currency 2 5 5 4 2 4" xfId="6067" xr:uid="{00000000-0005-0000-0000-000027160000}"/>
    <cellStyle name="Currency 2 5 5 4 2 4 2" xfId="6068" xr:uid="{00000000-0005-0000-0000-000028160000}"/>
    <cellStyle name="Currency 2 5 5 4 2 4 2 2" xfId="6069" xr:uid="{00000000-0005-0000-0000-000029160000}"/>
    <cellStyle name="Currency 2 5 5 4 2 4 3" xfId="6070" xr:uid="{00000000-0005-0000-0000-00002A160000}"/>
    <cellStyle name="Currency 2 5 5 4 2 5" xfId="6071" xr:uid="{00000000-0005-0000-0000-00002B160000}"/>
    <cellStyle name="Currency 2 5 5 4 2 5 2" xfId="6072" xr:uid="{00000000-0005-0000-0000-00002C160000}"/>
    <cellStyle name="Currency 2 5 5 4 2 5 2 2" xfId="6073" xr:uid="{00000000-0005-0000-0000-00002D160000}"/>
    <cellStyle name="Currency 2 5 5 4 2 5 3" xfId="6074" xr:uid="{00000000-0005-0000-0000-00002E160000}"/>
    <cellStyle name="Currency 2 5 5 4 2 6" xfId="6075" xr:uid="{00000000-0005-0000-0000-00002F160000}"/>
    <cellStyle name="Currency 2 5 5 4 2 6 2" xfId="6076" xr:uid="{00000000-0005-0000-0000-000030160000}"/>
    <cellStyle name="Currency 2 5 5 4 2 6 2 2" xfId="6077" xr:uid="{00000000-0005-0000-0000-000031160000}"/>
    <cellStyle name="Currency 2 5 5 4 2 6 3" xfId="6078" xr:uid="{00000000-0005-0000-0000-000032160000}"/>
    <cellStyle name="Currency 2 5 5 4 2 7" xfId="6079" xr:uid="{00000000-0005-0000-0000-000033160000}"/>
    <cellStyle name="Currency 2 5 5 4 2 7 2" xfId="6080" xr:uid="{00000000-0005-0000-0000-000034160000}"/>
    <cellStyle name="Currency 2 5 5 4 2 8" xfId="6081" xr:uid="{00000000-0005-0000-0000-000035160000}"/>
    <cellStyle name="Currency 2 5 5 4 2 8 2" xfId="6082" xr:uid="{00000000-0005-0000-0000-000036160000}"/>
    <cellStyle name="Currency 2 5 5 4 2 9" xfId="6083" xr:uid="{00000000-0005-0000-0000-000037160000}"/>
    <cellStyle name="Currency 2 5 5 4 3" xfId="274" xr:uid="{00000000-0005-0000-0000-000038160000}"/>
    <cellStyle name="Currency 2 5 5 4 4" xfId="6084" xr:uid="{00000000-0005-0000-0000-000039160000}"/>
    <cellStyle name="Currency 2 5 5 4 4 2" xfId="6085" xr:uid="{00000000-0005-0000-0000-00003A160000}"/>
    <cellStyle name="Currency 2 5 5 4 4 2 2" xfId="6086" xr:uid="{00000000-0005-0000-0000-00003B160000}"/>
    <cellStyle name="Currency 2 5 5 4 4 3" xfId="6087" xr:uid="{00000000-0005-0000-0000-00003C160000}"/>
    <cellStyle name="Currency 2 5 5 4 5" xfId="6088" xr:uid="{00000000-0005-0000-0000-00003D160000}"/>
    <cellStyle name="Currency 2 5 5 4 5 2" xfId="6089" xr:uid="{00000000-0005-0000-0000-00003E160000}"/>
    <cellStyle name="Currency 2 5 5 4 5 2 2" xfId="6090" xr:uid="{00000000-0005-0000-0000-00003F160000}"/>
    <cellStyle name="Currency 2 5 5 4 5 3" xfId="6091" xr:uid="{00000000-0005-0000-0000-000040160000}"/>
    <cellStyle name="Currency 2 5 5 5" xfId="6092" xr:uid="{00000000-0005-0000-0000-000041160000}"/>
    <cellStyle name="Currency 2 5 5 5 2" xfId="6093" xr:uid="{00000000-0005-0000-0000-000042160000}"/>
    <cellStyle name="Currency 2 5 5 5 3" xfId="6094" xr:uid="{00000000-0005-0000-0000-000043160000}"/>
    <cellStyle name="Currency 2 5 5 5 3 2" xfId="6095" xr:uid="{00000000-0005-0000-0000-000044160000}"/>
    <cellStyle name="Currency 2 5 5 5 3 3" xfId="6096" xr:uid="{00000000-0005-0000-0000-000045160000}"/>
    <cellStyle name="Currency 2 5 5 5 4" xfId="6097" xr:uid="{00000000-0005-0000-0000-000046160000}"/>
    <cellStyle name="Currency 2 5 5 5 4 2" xfId="6098" xr:uid="{00000000-0005-0000-0000-000047160000}"/>
    <cellStyle name="Currency 2 5 5 5 4 2 2" xfId="6099" xr:uid="{00000000-0005-0000-0000-000048160000}"/>
    <cellStyle name="Currency 2 5 5 5 4 3" xfId="6100" xr:uid="{00000000-0005-0000-0000-000049160000}"/>
    <cellStyle name="Currency 2 5 5 5 5" xfId="6101" xr:uid="{00000000-0005-0000-0000-00004A160000}"/>
    <cellStyle name="Currency 2 5 5 5 5 2" xfId="6102" xr:uid="{00000000-0005-0000-0000-00004B160000}"/>
    <cellStyle name="Currency 2 5 5 5 5 2 2" xfId="6103" xr:uid="{00000000-0005-0000-0000-00004C160000}"/>
    <cellStyle name="Currency 2 5 5 5 5 3" xfId="6104" xr:uid="{00000000-0005-0000-0000-00004D160000}"/>
    <cellStyle name="Currency 2 5 5 5 6" xfId="6105" xr:uid="{00000000-0005-0000-0000-00004E160000}"/>
    <cellStyle name="Currency 2 5 5 5 6 2" xfId="6106" xr:uid="{00000000-0005-0000-0000-00004F160000}"/>
    <cellStyle name="Currency 2 5 5 5 6 2 2" xfId="6107" xr:uid="{00000000-0005-0000-0000-000050160000}"/>
    <cellStyle name="Currency 2 5 5 5 6 3" xfId="6108" xr:uid="{00000000-0005-0000-0000-000051160000}"/>
    <cellStyle name="Currency 2 5 5 5 7" xfId="6109" xr:uid="{00000000-0005-0000-0000-000052160000}"/>
    <cellStyle name="Currency 2 5 5 5 7 2" xfId="6110" xr:uid="{00000000-0005-0000-0000-000053160000}"/>
    <cellStyle name="Currency 2 5 5 5 8" xfId="6111" xr:uid="{00000000-0005-0000-0000-000054160000}"/>
    <cellStyle name="Currency 2 5 5 5 8 2" xfId="6112" xr:uid="{00000000-0005-0000-0000-000055160000}"/>
    <cellStyle name="Currency 2 5 5 5 9" xfId="6113" xr:uid="{00000000-0005-0000-0000-000056160000}"/>
    <cellStyle name="Currency 2 5 5 6" xfId="6114" xr:uid="{00000000-0005-0000-0000-000057160000}"/>
    <cellStyle name="Currency 2 5 5 6 2" xfId="6115" xr:uid="{00000000-0005-0000-0000-000058160000}"/>
    <cellStyle name="Currency 2 5 5 6 3" xfId="6116" xr:uid="{00000000-0005-0000-0000-000059160000}"/>
    <cellStyle name="Currency 2 5 5 7" xfId="6117" xr:uid="{00000000-0005-0000-0000-00005A160000}"/>
    <cellStyle name="Currency 2 5 5 8" xfId="6118" xr:uid="{00000000-0005-0000-0000-00005B160000}"/>
    <cellStyle name="Currency 2 5 5 8 2" xfId="6119" xr:uid="{00000000-0005-0000-0000-00005C160000}"/>
    <cellStyle name="Currency 2 5 5 8 2 2" xfId="6120" xr:uid="{00000000-0005-0000-0000-00005D160000}"/>
    <cellStyle name="Currency 2 5 5 8 3" xfId="6121" xr:uid="{00000000-0005-0000-0000-00005E160000}"/>
    <cellStyle name="Currency 2 5 5 8 4" xfId="6122" xr:uid="{00000000-0005-0000-0000-00005F160000}"/>
    <cellStyle name="Currency 2 5 5 9" xfId="6123" xr:uid="{00000000-0005-0000-0000-000060160000}"/>
    <cellStyle name="Currency 2 5 5 9 2" xfId="6124" xr:uid="{00000000-0005-0000-0000-000061160000}"/>
    <cellStyle name="Currency 2 5 5 9 2 2" xfId="6125" xr:uid="{00000000-0005-0000-0000-000062160000}"/>
    <cellStyle name="Currency 2 5 5 9 3" xfId="6126" xr:uid="{00000000-0005-0000-0000-000063160000}"/>
    <cellStyle name="Currency 2 5 6" xfId="275" xr:uid="{00000000-0005-0000-0000-000064160000}"/>
    <cellStyle name="Currency 2 5 6 2" xfId="6127" xr:uid="{00000000-0005-0000-0000-000065160000}"/>
    <cellStyle name="Currency 2 5 6 2 2" xfId="6128" xr:uid="{00000000-0005-0000-0000-000066160000}"/>
    <cellStyle name="Currency 2 5 6 2 3" xfId="6129" xr:uid="{00000000-0005-0000-0000-000067160000}"/>
    <cellStyle name="Currency 2 5 6 2 3 2" xfId="6130" xr:uid="{00000000-0005-0000-0000-000068160000}"/>
    <cellStyle name="Currency 2 5 6 2 3 3" xfId="6131" xr:uid="{00000000-0005-0000-0000-000069160000}"/>
    <cellStyle name="Currency 2 5 6 2 4" xfId="6132" xr:uid="{00000000-0005-0000-0000-00006A160000}"/>
    <cellStyle name="Currency 2 5 6 2 4 2" xfId="6133" xr:uid="{00000000-0005-0000-0000-00006B160000}"/>
    <cellStyle name="Currency 2 5 6 2 4 2 2" xfId="6134" xr:uid="{00000000-0005-0000-0000-00006C160000}"/>
    <cellStyle name="Currency 2 5 6 2 4 3" xfId="6135" xr:uid="{00000000-0005-0000-0000-00006D160000}"/>
    <cellStyle name="Currency 2 5 6 2 5" xfId="6136" xr:uid="{00000000-0005-0000-0000-00006E160000}"/>
    <cellStyle name="Currency 2 5 6 2 5 2" xfId="6137" xr:uid="{00000000-0005-0000-0000-00006F160000}"/>
    <cellStyle name="Currency 2 5 6 2 5 2 2" xfId="6138" xr:uid="{00000000-0005-0000-0000-000070160000}"/>
    <cellStyle name="Currency 2 5 6 2 5 3" xfId="6139" xr:uid="{00000000-0005-0000-0000-000071160000}"/>
    <cellStyle name="Currency 2 5 6 2 6" xfId="6140" xr:uid="{00000000-0005-0000-0000-000072160000}"/>
    <cellStyle name="Currency 2 5 6 2 6 2" xfId="6141" xr:uid="{00000000-0005-0000-0000-000073160000}"/>
    <cellStyle name="Currency 2 5 6 2 6 2 2" xfId="6142" xr:uid="{00000000-0005-0000-0000-000074160000}"/>
    <cellStyle name="Currency 2 5 6 2 6 3" xfId="6143" xr:uid="{00000000-0005-0000-0000-000075160000}"/>
    <cellStyle name="Currency 2 5 6 2 7" xfId="6144" xr:uid="{00000000-0005-0000-0000-000076160000}"/>
    <cellStyle name="Currency 2 5 6 2 7 2" xfId="6145" xr:uid="{00000000-0005-0000-0000-000077160000}"/>
    <cellStyle name="Currency 2 5 6 2 8" xfId="6146" xr:uid="{00000000-0005-0000-0000-000078160000}"/>
    <cellStyle name="Currency 2 5 6 2 8 2" xfId="6147" xr:uid="{00000000-0005-0000-0000-000079160000}"/>
    <cellStyle name="Currency 2 5 6 2 9" xfId="6148" xr:uid="{00000000-0005-0000-0000-00007A160000}"/>
    <cellStyle name="Currency 2 5 6 3" xfId="6149" xr:uid="{00000000-0005-0000-0000-00007B160000}"/>
    <cellStyle name="Currency 2 5 6 3 2" xfId="6150" xr:uid="{00000000-0005-0000-0000-00007C160000}"/>
    <cellStyle name="Currency 2 5 6 3 3" xfId="6151" xr:uid="{00000000-0005-0000-0000-00007D160000}"/>
    <cellStyle name="Currency 2 5 6 3 3 2" xfId="6152" xr:uid="{00000000-0005-0000-0000-00007E160000}"/>
    <cellStyle name="Currency 2 5 6 3 3 3" xfId="6153" xr:uid="{00000000-0005-0000-0000-00007F160000}"/>
    <cellStyle name="Currency 2 5 6 3 4" xfId="6154" xr:uid="{00000000-0005-0000-0000-000080160000}"/>
    <cellStyle name="Currency 2 5 6 3 4 2" xfId="6155" xr:uid="{00000000-0005-0000-0000-000081160000}"/>
    <cellStyle name="Currency 2 5 6 3 4 2 2" xfId="6156" xr:uid="{00000000-0005-0000-0000-000082160000}"/>
    <cellStyle name="Currency 2 5 6 3 4 3" xfId="6157" xr:uid="{00000000-0005-0000-0000-000083160000}"/>
    <cellStyle name="Currency 2 5 6 3 5" xfId="6158" xr:uid="{00000000-0005-0000-0000-000084160000}"/>
    <cellStyle name="Currency 2 5 6 3 5 2" xfId="6159" xr:uid="{00000000-0005-0000-0000-000085160000}"/>
    <cellStyle name="Currency 2 5 6 3 5 2 2" xfId="6160" xr:uid="{00000000-0005-0000-0000-000086160000}"/>
    <cellStyle name="Currency 2 5 6 3 5 3" xfId="6161" xr:uid="{00000000-0005-0000-0000-000087160000}"/>
    <cellStyle name="Currency 2 5 6 3 6" xfId="6162" xr:uid="{00000000-0005-0000-0000-000088160000}"/>
    <cellStyle name="Currency 2 5 6 3 6 2" xfId="6163" xr:uid="{00000000-0005-0000-0000-000089160000}"/>
    <cellStyle name="Currency 2 5 6 3 6 2 2" xfId="6164" xr:uid="{00000000-0005-0000-0000-00008A160000}"/>
    <cellStyle name="Currency 2 5 6 3 6 3" xfId="6165" xr:uid="{00000000-0005-0000-0000-00008B160000}"/>
    <cellStyle name="Currency 2 5 6 3 7" xfId="6166" xr:uid="{00000000-0005-0000-0000-00008C160000}"/>
    <cellStyle name="Currency 2 5 6 3 7 2" xfId="6167" xr:uid="{00000000-0005-0000-0000-00008D160000}"/>
    <cellStyle name="Currency 2 5 6 3 8" xfId="6168" xr:uid="{00000000-0005-0000-0000-00008E160000}"/>
    <cellStyle name="Currency 2 5 6 3 8 2" xfId="6169" xr:uid="{00000000-0005-0000-0000-00008F160000}"/>
    <cellStyle name="Currency 2 5 6 3 9" xfId="6170" xr:uid="{00000000-0005-0000-0000-000090160000}"/>
    <cellStyle name="Currency 2 5 6 4" xfId="6171" xr:uid="{00000000-0005-0000-0000-000091160000}"/>
    <cellStyle name="Currency 2 5 6 4 2" xfId="6172" xr:uid="{00000000-0005-0000-0000-000092160000}"/>
    <cellStyle name="Currency 2 5 6 4 3" xfId="6173" xr:uid="{00000000-0005-0000-0000-000093160000}"/>
    <cellStyle name="Currency 2 5 6 4 3 2" xfId="6174" xr:uid="{00000000-0005-0000-0000-000094160000}"/>
    <cellStyle name="Currency 2 5 6 4 3 2 2" xfId="6175" xr:uid="{00000000-0005-0000-0000-000095160000}"/>
    <cellStyle name="Currency 2 5 6 4 3 3" xfId="6176" xr:uid="{00000000-0005-0000-0000-000096160000}"/>
    <cellStyle name="Currency 2 5 6 4 4" xfId="6177" xr:uid="{00000000-0005-0000-0000-000097160000}"/>
    <cellStyle name="Currency 2 5 6 4 4 2" xfId="6178" xr:uid="{00000000-0005-0000-0000-000098160000}"/>
    <cellStyle name="Currency 2 5 6 4 4 2 2" xfId="6179" xr:uid="{00000000-0005-0000-0000-000099160000}"/>
    <cellStyle name="Currency 2 5 6 4 4 3" xfId="6180" xr:uid="{00000000-0005-0000-0000-00009A160000}"/>
    <cellStyle name="Currency 2 5 6 4 5" xfId="6181" xr:uid="{00000000-0005-0000-0000-00009B160000}"/>
    <cellStyle name="Currency 2 5 6 4 5 2" xfId="6182" xr:uid="{00000000-0005-0000-0000-00009C160000}"/>
    <cellStyle name="Currency 2 5 6 4 5 2 2" xfId="6183" xr:uid="{00000000-0005-0000-0000-00009D160000}"/>
    <cellStyle name="Currency 2 5 6 4 5 3" xfId="6184" xr:uid="{00000000-0005-0000-0000-00009E160000}"/>
    <cellStyle name="Currency 2 5 6 4 6" xfId="6185" xr:uid="{00000000-0005-0000-0000-00009F160000}"/>
    <cellStyle name="Currency 2 5 6 4 6 2" xfId="6186" xr:uid="{00000000-0005-0000-0000-0000A0160000}"/>
    <cellStyle name="Currency 2 5 6 4 7" xfId="6187" xr:uid="{00000000-0005-0000-0000-0000A1160000}"/>
    <cellStyle name="Currency 2 5 6 4 7 2" xfId="6188" xr:uid="{00000000-0005-0000-0000-0000A2160000}"/>
    <cellStyle name="Currency 2 5 6 4 8" xfId="6189" xr:uid="{00000000-0005-0000-0000-0000A3160000}"/>
    <cellStyle name="Currency 2 5 6 4 9" xfId="6190" xr:uid="{00000000-0005-0000-0000-0000A4160000}"/>
    <cellStyle name="Currency 2 5 6 5" xfId="6191" xr:uid="{00000000-0005-0000-0000-0000A5160000}"/>
    <cellStyle name="Currency 2 5 6 5 2" xfId="6192" xr:uid="{00000000-0005-0000-0000-0000A6160000}"/>
    <cellStyle name="Currency 2 5 6 5 3" xfId="6193" xr:uid="{00000000-0005-0000-0000-0000A7160000}"/>
    <cellStyle name="Currency 2 5 6 6" xfId="6194" xr:uid="{00000000-0005-0000-0000-0000A8160000}"/>
    <cellStyle name="Currency 2 5 6 6 2" xfId="6195" xr:uid="{00000000-0005-0000-0000-0000A9160000}"/>
    <cellStyle name="Currency 2 5 6 6 2 2" xfId="6196" xr:uid="{00000000-0005-0000-0000-0000AA160000}"/>
    <cellStyle name="Currency 2 5 6 6 2 2 2" xfId="6197" xr:uid="{00000000-0005-0000-0000-0000AB160000}"/>
    <cellStyle name="Currency 2 5 6 6 2 3" xfId="6198" xr:uid="{00000000-0005-0000-0000-0000AC160000}"/>
    <cellStyle name="Currency 2 5 6 6 3" xfId="6199" xr:uid="{00000000-0005-0000-0000-0000AD160000}"/>
    <cellStyle name="Currency 2 5 6 6 3 2" xfId="6200" xr:uid="{00000000-0005-0000-0000-0000AE160000}"/>
    <cellStyle name="Currency 2 5 6 6 3 2 2" xfId="6201" xr:uid="{00000000-0005-0000-0000-0000AF160000}"/>
    <cellStyle name="Currency 2 5 6 6 3 3" xfId="6202" xr:uid="{00000000-0005-0000-0000-0000B0160000}"/>
    <cellStyle name="Currency 2 5 6 6 4" xfId="6203" xr:uid="{00000000-0005-0000-0000-0000B1160000}"/>
    <cellStyle name="Currency 2 5 6 6 4 2" xfId="6204" xr:uid="{00000000-0005-0000-0000-0000B2160000}"/>
    <cellStyle name="Currency 2 5 6 6 4 2 2" xfId="6205" xr:uid="{00000000-0005-0000-0000-0000B3160000}"/>
    <cellStyle name="Currency 2 5 6 6 4 3" xfId="6206" xr:uid="{00000000-0005-0000-0000-0000B4160000}"/>
    <cellStyle name="Currency 2 5 6 6 5" xfId="6207" xr:uid="{00000000-0005-0000-0000-0000B5160000}"/>
    <cellStyle name="Currency 2 5 6 6 5 2" xfId="6208" xr:uid="{00000000-0005-0000-0000-0000B6160000}"/>
    <cellStyle name="Currency 2 5 6 6 6" xfId="6209" xr:uid="{00000000-0005-0000-0000-0000B7160000}"/>
    <cellStyle name="Currency 2 5 6 6 6 2" xfId="6210" xr:uid="{00000000-0005-0000-0000-0000B8160000}"/>
    <cellStyle name="Currency 2 5 6 6 7" xfId="6211" xr:uid="{00000000-0005-0000-0000-0000B9160000}"/>
    <cellStyle name="Currency 2 5 6 7" xfId="6212" xr:uid="{00000000-0005-0000-0000-0000BA160000}"/>
    <cellStyle name="Currency 2 5 6 7 2" xfId="6213" xr:uid="{00000000-0005-0000-0000-0000BB160000}"/>
    <cellStyle name="Currency 2 5 6 7 2 2" xfId="6214" xr:uid="{00000000-0005-0000-0000-0000BC160000}"/>
    <cellStyle name="Currency 2 5 6 7 3" xfId="6215" xr:uid="{00000000-0005-0000-0000-0000BD160000}"/>
    <cellStyle name="Currency 2 5 6 8" xfId="6216" xr:uid="{00000000-0005-0000-0000-0000BE160000}"/>
    <cellStyle name="Currency 2 5 6 8 2" xfId="6217" xr:uid="{00000000-0005-0000-0000-0000BF160000}"/>
    <cellStyle name="Currency 2 5 6 8 2 2" xfId="6218" xr:uid="{00000000-0005-0000-0000-0000C0160000}"/>
    <cellStyle name="Currency 2 5 6 8 3" xfId="6219" xr:uid="{00000000-0005-0000-0000-0000C1160000}"/>
    <cellStyle name="Currency 2 5 7" xfId="276" xr:uid="{00000000-0005-0000-0000-0000C2160000}"/>
    <cellStyle name="Currency 2 5 7 10" xfId="6220" xr:uid="{00000000-0005-0000-0000-0000C3160000}"/>
    <cellStyle name="Currency 2 5 7 2" xfId="277" xr:uid="{00000000-0005-0000-0000-0000C4160000}"/>
    <cellStyle name="Currency 2 5 7 2 2" xfId="6221" xr:uid="{00000000-0005-0000-0000-0000C5160000}"/>
    <cellStyle name="Currency 2 5 7 2 3" xfId="6222" xr:uid="{00000000-0005-0000-0000-0000C6160000}"/>
    <cellStyle name="Currency 2 5 7 2 3 2" xfId="6223" xr:uid="{00000000-0005-0000-0000-0000C7160000}"/>
    <cellStyle name="Currency 2 5 7 2 3 3" xfId="6224" xr:uid="{00000000-0005-0000-0000-0000C8160000}"/>
    <cellStyle name="Currency 2 5 7 2 4" xfId="6225" xr:uid="{00000000-0005-0000-0000-0000C9160000}"/>
    <cellStyle name="Currency 2 5 7 2 4 2" xfId="6226" xr:uid="{00000000-0005-0000-0000-0000CA160000}"/>
    <cellStyle name="Currency 2 5 7 2 4 2 2" xfId="6227" xr:uid="{00000000-0005-0000-0000-0000CB160000}"/>
    <cellStyle name="Currency 2 5 7 2 4 3" xfId="6228" xr:uid="{00000000-0005-0000-0000-0000CC160000}"/>
    <cellStyle name="Currency 2 5 7 2 5" xfId="6229" xr:uid="{00000000-0005-0000-0000-0000CD160000}"/>
    <cellStyle name="Currency 2 5 7 2 5 2" xfId="6230" xr:uid="{00000000-0005-0000-0000-0000CE160000}"/>
    <cellStyle name="Currency 2 5 7 2 5 2 2" xfId="6231" xr:uid="{00000000-0005-0000-0000-0000CF160000}"/>
    <cellStyle name="Currency 2 5 7 2 5 3" xfId="6232" xr:uid="{00000000-0005-0000-0000-0000D0160000}"/>
    <cellStyle name="Currency 2 5 7 2 6" xfId="6233" xr:uid="{00000000-0005-0000-0000-0000D1160000}"/>
    <cellStyle name="Currency 2 5 7 2 6 2" xfId="6234" xr:uid="{00000000-0005-0000-0000-0000D2160000}"/>
    <cellStyle name="Currency 2 5 7 2 6 2 2" xfId="6235" xr:uid="{00000000-0005-0000-0000-0000D3160000}"/>
    <cellStyle name="Currency 2 5 7 2 6 3" xfId="6236" xr:uid="{00000000-0005-0000-0000-0000D4160000}"/>
    <cellStyle name="Currency 2 5 7 2 7" xfId="6237" xr:uid="{00000000-0005-0000-0000-0000D5160000}"/>
    <cellStyle name="Currency 2 5 7 2 7 2" xfId="6238" xr:uid="{00000000-0005-0000-0000-0000D6160000}"/>
    <cellStyle name="Currency 2 5 7 2 8" xfId="6239" xr:uid="{00000000-0005-0000-0000-0000D7160000}"/>
    <cellStyle name="Currency 2 5 7 2 8 2" xfId="6240" xr:uid="{00000000-0005-0000-0000-0000D8160000}"/>
    <cellStyle name="Currency 2 5 7 2 9" xfId="6241" xr:uid="{00000000-0005-0000-0000-0000D9160000}"/>
    <cellStyle name="Currency 2 5 7 3" xfId="278" xr:uid="{00000000-0005-0000-0000-0000DA160000}"/>
    <cellStyle name="Currency 2 5 7 4" xfId="6242" xr:uid="{00000000-0005-0000-0000-0000DB160000}"/>
    <cellStyle name="Currency 2 5 7 4 2" xfId="6243" xr:uid="{00000000-0005-0000-0000-0000DC160000}"/>
    <cellStyle name="Currency 2 5 7 4 3" xfId="6244" xr:uid="{00000000-0005-0000-0000-0000DD160000}"/>
    <cellStyle name="Currency 2 5 7 5" xfId="6245" xr:uid="{00000000-0005-0000-0000-0000DE160000}"/>
    <cellStyle name="Currency 2 5 7 5 2" xfId="6246" xr:uid="{00000000-0005-0000-0000-0000DF160000}"/>
    <cellStyle name="Currency 2 5 7 5 2 2" xfId="6247" xr:uid="{00000000-0005-0000-0000-0000E0160000}"/>
    <cellStyle name="Currency 2 5 7 5 3" xfId="6248" xr:uid="{00000000-0005-0000-0000-0000E1160000}"/>
    <cellStyle name="Currency 2 5 7 6" xfId="6249" xr:uid="{00000000-0005-0000-0000-0000E2160000}"/>
    <cellStyle name="Currency 2 5 7 6 2" xfId="6250" xr:uid="{00000000-0005-0000-0000-0000E3160000}"/>
    <cellStyle name="Currency 2 5 7 6 2 2" xfId="6251" xr:uid="{00000000-0005-0000-0000-0000E4160000}"/>
    <cellStyle name="Currency 2 5 7 6 3" xfId="6252" xr:uid="{00000000-0005-0000-0000-0000E5160000}"/>
    <cellStyle name="Currency 2 5 7 7" xfId="6253" xr:uid="{00000000-0005-0000-0000-0000E6160000}"/>
    <cellStyle name="Currency 2 5 7 7 2" xfId="6254" xr:uid="{00000000-0005-0000-0000-0000E7160000}"/>
    <cellStyle name="Currency 2 5 7 7 2 2" xfId="6255" xr:uid="{00000000-0005-0000-0000-0000E8160000}"/>
    <cellStyle name="Currency 2 5 7 7 3" xfId="6256" xr:uid="{00000000-0005-0000-0000-0000E9160000}"/>
    <cellStyle name="Currency 2 5 7 8" xfId="6257" xr:uid="{00000000-0005-0000-0000-0000EA160000}"/>
    <cellStyle name="Currency 2 5 7 8 2" xfId="6258" xr:uid="{00000000-0005-0000-0000-0000EB160000}"/>
    <cellStyle name="Currency 2 5 7 9" xfId="6259" xr:uid="{00000000-0005-0000-0000-0000EC160000}"/>
    <cellStyle name="Currency 2 5 7 9 2" xfId="6260" xr:uid="{00000000-0005-0000-0000-0000ED160000}"/>
    <cellStyle name="Currency 2 5 8" xfId="279" xr:uid="{00000000-0005-0000-0000-0000EE160000}"/>
    <cellStyle name="Currency 2 5 8 2" xfId="280" xr:uid="{00000000-0005-0000-0000-0000EF160000}"/>
    <cellStyle name="Currency 2 5 8 2 10" xfId="6261" xr:uid="{00000000-0005-0000-0000-0000F0160000}"/>
    <cellStyle name="Currency 2 5 8 2 2" xfId="6262" xr:uid="{00000000-0005-0000-0000-0000F1160000}"/>
    <cellStyle name="Currency 2 5 8 2 3" xfId="6263" xr:uid="{00000000-0005-0000-0000-0000F2160000}"/>
    <cellStyle name="Currency 2 5 8 2 4" xfId="6264" xr:uid="{00000000-0005-0000-0000-0000F3160000}"/>
    <cellStyle name="Currency 2 5 8 2 4 2" xfId="6265" xr:uid="{00000000-0005-0000-0000-0000F4160000}"/>
    <cellStyle name="Currency 2 5 8 2 4 2 2" xfId="6266" xr:uid="{00000000-0005-0000-0000-0000F5160000}"/>
    <cellStyle name="Currency 2 5 8 2 4 3" xfId="6267" xr:uid="{00000000-0005-0000-0000-0000F6160000}"/>
    <cellStyle name="Currency 2 5 8 2 5" xfId="6268" xr:uid="{00000000-0005-0000-0000-0000F7160000}"/>
    <cellStyle name="Currency 2 5 8 2 5 2" xfId="6269" xr:uid="{00000000-0005-0000-0000-0000F8160000}"/>
    <cellStyle name="Currency 2 5 8 2 5 2 2" xfId="6270" xr:uid="{00000000-0005-0000-0000-0000F9160000}"/>
    <cellStyle name="Currency 2 5 8 2 5 3" xfId="6271" xr:uid="{00000000-0005-0000-0000-0000FA160000}"/>
    <cellStyle name="Currency 2 5 8 2 6" xfId="6272" xr:uid="{00000000-0005-0000-0000-0000FB160000}"/>
    <cellStyle name="Currency 2 5 8 2 6 2" xfId="6273" xr:uid="{00000000-0005-0000-0000-0000FC160000}"/>
    <cellStyle name="Currency 2 5 8 2 6 2 2" xfId="6274" xr:uid="{00000000-0005-0000-0000-0000FD160000}"/>
    <cellStyle name="Currency 2 5 8 2 6 3" xfId="6275" xr:uid="{00000000-0005-0000-0000-0000FE160000}"/>
    <cellStyle name="Currency 2 5 8 2 7" xfId="6276" xr:uid="{00000000-0005-0000-0000-0000FF160000}"/>
    <cellStyle name="Currency 2 5 8 2 7 2" xfId="6277" xr:uid="{00000000-0005-0000-0000-000000170000}"/>
    <cellStyle name="Currency 2 5 8 2 8" xfId="6278" xr:uid="{00000000-0005-0000-0000-000001170000}"/>
    <cellStyle name="Currency 2 5 8 2 8 2" xfId="6279" xr:uid="{00000000-0005-0000-0000-000002170000}"/>
    <cellStyle name="Currency 2 5 8 2 9" xfId="6280" xr:uid="{00000000-0005-0000-0000-000003170000}"/>
    <cellStyle name="Currency 2 5 8 3" xfId="281" xr:uid="{00000000-0005-0000-0000-000004170000}"/>
    <cellStyle name="Currency 2 5 8 4" xfId="6281" xr:uid="{00000000-0005-0000-0000-000005170000}"/>
    <cellStyle name="Currency 2 5 8 4 2" xfId="6282" xr:uid="{00000000-0005-0000-0000-000006170000}"/>
    <cellStyle name="Currency 2 5 8 4 2 2" xfId="6283" xr:uid="{00000000-0005-0000-0000-000007170000}"/>
    <cellStyle name="Currency 2 5 8 4 3" xfId="6284" xr:uid="{00000000-0005-0000-0000-000008170000}"/>
    <cellStyle name="Currency 2 5 8 5" xfId="6285" xr:uid="{00000000-0005-0000-0000-000009170000}"/>
    <cellStyle name="Currency 2 5 8 5 2" xfId="6286" xr:uid="{00000000-0005-0000-0000-00000A170000}"/>
    <cellStyle name="Currency 2 5 8 5 2 2" xfId="6287" xr:uid="{00000000-0005-0000-0000-00000B170000}"/>
    <cellStyle name="Currency 2 5 8 5 3" xfId="6288" xr:uid="{00000000-0005-0000-0000-00000C170000}"/>
    <cellStyle name="Currency 2 5 9" xfId="6289" xr:uid="{00000000-0005-0000-0000-00000D170000}"/>
    <cellStyle name="Currency 2 5 9 2" xfId="6290" xr:uid="{00000000-0005-0000-0000-00000E170000}"/>
    <cellStyle name="Currency 2 5 9 3" xfId="6291" xr:uid="{00000000-0005-0000-0000-00000F170000}"/>
    <cellStyle name="Currency 2 5 9 3 2" xfId="6292" xr:uid="{00000000-0005-0000-0000-000010170000}"/>
    <cellStyle name="Currency 2 5 9 3 3" xfId="6293" xr:uid="{00000000-0005-0000-0000-000011170000}"/>
    <cellStyle name="Currency 2 5 9 4" xfId="6294" xr:uid="{00000000-0005-0000-0000-000012170000}"/>
    <cellStyle name="Currency 2 5 9 4 2" xfId="6295" xr:uid="{00000000-0005-0000-0000-000013170000}"/>
    <cellStyle name="Currency 2 5 9 4 2 2" xfId="6296" xr:uid="{00000000-0005-0000-0000-000014170000}"/>
    <cellStyle name="Currency 2 5 9 4 3" xfId="6297" xr:uid="{00000000-0005-0000-0000-000015170000}"/>
    <cellStyle name="Currency 2 5 9 5" xfId="6298" xr:uid="{00000000-0005-0000-0000-000016170000}"/>
    <cellStyle name="Currency 2 5 9 5 2" xfId="6299" xr:uid="{00000000-0005-0000-0000-000017170000}"/>
    <cellStyle name="Currency 2 5 9 5 2 2" xfId="6300" xr:uid="{00000000-0005-0000-0000-000018170000}"/>
    <cellStyle name="Currency 2 5 9 5 3" xfId="6301" xr:uid="{00000000-0005-0000-0000-000019170000}"/>
    <cellStyle name="Currency 2 5 9 6" xfId="6302" xr:uid="{00000000-0005-0000-0000-00001A170000}"/>
    <cellStyle name="Currency 2 5 9 6 2" xfId="6303" xr:uid="{00000000-0005-0000-0000-00001B170000}"/>
    <cellStyle name="Currency 2 5 9 6 2 2" xfId="6304" xr:uid="{00000000-0005-0000-0000-00001C170000}"/>
    <cellStyle name="Currency 2 5 9 6 3" xfId="6305" xr:uid="{00000000-0005-0000-0000-00001D170000}"/>
    <cellStyle name="Currency 2 5 9 7" xfId="6306" xr:uid="{00000000-0005-0000-0000-00001E170000}"/>
    <cellStyle name="Currency 2 5 9 7 2" xfId="6307" xr:uid="{00000000-0005-0000-0000-00001F170000}"/>
    <cellStyle name="Currency 2 5 9 8" xfId="6308" xr:uid="{00000000-0005-0000-0000-000020170000}"/>
    <cellStyle name="Currency 2 5 9 8 2" xfId="6309" xr:uid="{00000000-0005-0000-0000-000021170000}"/>
    <cellStyle name="Currency 2 5 9 9" xfId="6310" xr:uid="{00000000-0005-0000-0000-000022170000}"/>
    <cellStyle name="Currency 2 6" xfId="282" xr:uid="{00000000-0005-0000-0000-000023170000}"/>
    <cellStyle name="Currency 2 6 10" xfId="6311" xr:uid="{00000000-0005-0000-0000-000024170000}"/>
    <cellStyle name="Currency 2 6 10 10" xfId="6312" xr:uid="{00000000-0005-0000-0000-000025170000}"/>
    <cellStyle name="Currency 2 6 10 11" xfId="6313" xr:uid="{00000000-0005-0000-0000-000026170000}"/>
    <cellStyle name="Currency 2 6 10 12" xfId="6314" xr:uid="{00000000-0005-0000-0000-000027170000}"/>
    <cellStyle name="Currency 2 6 10 2" xfId="6315" xr:uid="{00000000-0005-0000-0000-000028170000}"/>
    <cellStyle name="Currency 2 6 10 2 2" xfId="6316" xr:uid="{00000000-0005-0000-0000-000029170000}"/>
    <cellStyle name="Currency 2 6 10 2 3" xfId="6317" xr:uid="{00000000-0005-0000-0000-00002A170000}"/>
    <cellStyle name="Currency 2 6 10 3" xfId="6318" xr:uid="{00000000-0005-0000-0000-00002B170000}"/>
    <cellStyle name="Currency 2 6 10 3 2" xfId="6319" xr:uid="{00000000-0005-0000-0000-00002C170000}"/>
    <cellStyle name="Currency 2 6 10 3 3" xfId="6320" xr:uid="{00000000-0005-0000-0000-00002D170000}"/>
    <cellStyle name="Currency 2 6 10 4" xfId="6321" xr:uid="{00000000-0005-0000-0000-00002E170000}"/>
    <cellStyle name="Currency 2 6 10 5" xfId="6322" xr:uid="{00000000-0005-0000-0000-00002F170000}"/>
    <cellStyle name="Currency 2 6 10 5 2" xfId="6323" xr:uid="{00000000-0005-0000-0000-000030170000}"/>
    <cellStyle name="Currency 2 6 10 5 2 2" xfId="6324" xr:uid="{00000000-0005-0000-0000-000031170000}"/>
    <cellStyle name="Currency 2 6 10 5 3" xfId="6325" xr:uid="{00000000-0005-0000-0000-000032170000}"/>
    <cellStyle name="Currency 2 6 10 6" xfId="6326" xr:uid="{00000000-0005-0000-0000-000033170000}"/>
    <cellStyle name="Currency 2 6 10 6 2" xfId="6327" xr:uid="{00000000-0005-0000-0000-000034170000}"/>
    <cellStyle name="Currency 2 6 10 6 2 2" xfId="6328" xr:uid="{00000000-0005-0000-0000-000035170000}"/>
    <cellStyle name="Currency 2 6 10 6 3" xfId="6329" xr:uid="{00000000-0005-0000-0000-000036170000}"/>
    <cellStyle name="Currency 2 6 10 7" xfId="6330" xr:uid="{00000000-0005-0000-0000-000037170000}"/>
    <cellStyle name="Currency 2 6 10 7 2" xfId="6331" xr:uid="{00000000-0005-0000-0000-000038170000}"/>
    <cellStyle name="Currency 2 6 10 7 2 2" xfId="6332" xr:uid="{00000000-0005-0000-0000-000039170000}"/>
    <cellStyle name="Currency 2 6 10 7 3" xfId="6333" xr:uid="{00000000-0005-0000-0000-00003A170000}"/>
    <cellStyle name="Currency 2 6 10 8" xfId="6334" xr:uid="{00000000-0005-0000-0000-00003B170000}"/>
    <cellStyle name="Currency 2 6 10 8 2" xfId="6335" xr:uid="{00000000-0005-0000-0000-00003C170000}"/>
    <cellStyle name="Currency 2 6 10 9" xfId="6336" xr:uid="{00000000-0005-0000-0000-00003D170000}"/>
    <cellStyle name="Currency 2 6 10 9 2" xfId="6337" xr:uid="{00000000-0005-0000-0000-00003E170000}"/>
    <cellStyle name="Currency 2 6 11" xfId="6338" xr:uid="{00000000-0005-0000-0000-00003F170000}"/>
    <cellStyle name="Currency 2 6 11 2" xfId="6339" xr:uid="{00000000-0005-0000-0000-000040170000}"/>
    <cellStyle name="Currency 2 6 11 3" xfId="6340" xr:uid="{00000000-0005-0000-0000-000041170000}"/>
    <cellStyle name="Currency 2 6 12" xfId="6341" xr:uid="{00000000-0005-0000-0000-000042170000}"/>
    <cellStyle name="Currency 2 6 12 2" xfId="6342" xr:uid="{00000000-0005-0000-0000-000043170000}"/>
    <cellStyle name="Currency 2 6 12 2 2" xfId="6343" xr:uid="{00000000-0005-0000-0000-000044170000}"/>
    <cellStyle name="Currency 2 6 12 3" xfId="6344" xr:uid="{00000000-0005-0000-0000-000045170000}"/>
    <cellStyle name="Currency 2 6 12 4" xfId="6345" xr:uid="{00000000-0005-0000-0000-000046170000}"/>
    <cellStyle name="Currency 2 6 13" xfId="6346" xr:uid="{00000000-0005-0000-0000-000047170000}"/>
    <cellStyle name="Currency 2 6 13 2" xfId="6347" xr:uid="{00000000-0005-0000-0000-000048170000}"/>
    <cellStyle name="Currency 2 6 13 2 2" xfId="6348" xr:uid="{00000000-0005-0000-0000-000049170000}"/>
    <cellStyle name="Currency 2 6 13 3" xfId="6349" xr:uid="{00000000-0005-0000-0000-00004A170000}"/>
    <cellStyle name="Currency 2 6 14" xfId="6350" xr:uid="{00000000-0005-0000-0000-00004B170000}"/>
    <cellStyle name="Currency 2 6 14 2" xfId="6351" xr:uid="{00000000-0005-0000-0000-00004C170000}"/>
    <cellStyle name="Currency 2 6 14 2 2" xfId="6352" xr:uid="{00000000-0005-0000-0000-00004D170000}"/>
    <cellStyle name="Currency 2 6 14 3" xfId="6353" xr:uid="{00000000-0005-0000-0000-00004E170000}"/>
    <cellStyle name="Currency 2 6 15" xfId="6354" xr:uid="{00000000-0005-0000-0000-00004F170000}"/>
    <cellStyle name="Currency 2 6 15 2" xfId="6355" xr:uid="{00000000-0005-0000-0000-000050170000}"/>
    <cellStyle name="Currency 2 6 16" xfId="6356" xr:uid="{00000000-0005-0000-0000-000051170000}"/>
    <cellStyle name="Currency 2 6 16 2" xfId="6357" xr:uid="{00000000-0005-0000-0000-000052170000}"/>
    <cellStyle name="Currency 2 6 17" xfId="6358" xr:uid="{00000000-0005-0000-0000-000053170000}"/>
    <cellStyle name="Currency 2 6 18" xfId="6359" xr:uid="{00000000-0005-0000-0000-000054170000}"/>
    <cellStyle name="Currency 2 6 19" xfId="6360" xr:uid="{00000000-0005-0000-0000-000055170000}"/>
    <cellStyle name="Currency 2 6 2" xfId="283" xr:uid="{00000000-0005-0000-0000-000056170000}"/>
    <cellStyle name="Currency 2 6 2 10" xfId="6361" xr:uid="{00000000-0005-0000-0000-000057170000}"/>
    <cellStyle name="Currency 2 6 2 10 2" xfId="6362" xr:uid="{00000000-0005-0000-0000-000058170000}"/>
    <cellStyle name="Currency 2 6 2 10 2 2" xfId="6363" xr:uid="{00000000-0005-0000-0000-000059170000}"/>
    <cellStyle name="Currency 2 6 2 10 3" xfId="6364" xr:uid="{00000000-0005-0000-0000-00005A170000}"/>
    <cellStyle name="Currency 2 6 2 10 4" xfId="6365" xr:uid="{00000000-0005-0000-0000-00005B170000}"/>
    <cellStyle name="Currency 2 6 2 11" xfId="6366" xr:uid="{00000000-0005-0000-0000-00005C170000}"/>
    <cellStyle name="Currency 2 6 2 11 2" xfId="6367" xr:uid="{00000000-0005-0000-0000-00005D170000}"/>
    <cellStyle name="Currency 2 6 2 11 2 2" xfId="6368" xr:uid="{00000000-0005-0000-0000-00005E170000}"/>
    <cellStyle name="Currency 2 6 2 11 3" xfId="6369" xr:uid="{00000000-0005-0000-0000-00005F170000}"/>
    <cellStyle name="Currency 2 6 2 12" xfId="6370" xr:uid="{00000000-0005-0000-0000-000060170000}"/>
    <cellStyle name="Currency 2 6 2 12 2" xfId="6371" xr:uid="{00000000-0005-0000-0000-000061170000}"/>
    <cellStyle name="Currency 2 6 2 12 2 2" xfId="6372" xr:uid="{00000000-0005-0000-0000-000062170000}"/>
    <cellStyle name="Currency 2 6 2 12 3" xfId="6373" xr:uid="{00000000-0005-0000-0000-000063170000}"/>
    <cellStyle name="Currency 2 6 2 13" xfId="6374" xr:uid="{00000000-0005-0000-0000-000064170000}"/>
    <cellStyle name="Currency 2 6 2 13 2" xfId="6375" xr:uid="{00000000-0005-0000-0000-000065170000}"/>
    <cellStyle name="Currency 2 6 2 14" xfId="6376" xr:uid="{00000000-0005-0000-0000-000066170000}"/>
    <cellStyle name="Currency 2 6 2 14 2" xfId="6377" xr:uid="{00000000-0005-0000-0000-000067170000}"/>
    <cellStyle name="Currency 2 6 2 15" xfId="6378" xr:uid="{00000000-0005-0000-0000-000068170000}"/>
    <cellStyle name="Currency 2 6 2 16" xfId="6379" xr:uid="{00000000-0005-0000-0000-000069170000}"/>
    <cellStyle name="Currency 2 6 2 17" xfId="6380" xr:uid="{00000000-0005-0000-0000-00006A170000}"/>
    <cellStyle name="Currency 2 6 2 18" xfId="6381" xr:uid="{00000000-0005-0000-0000-00006B170000}"/>
    <cellStyle name="Currency 2 6 2 2" xfId="284" xr:uid="{00000000-0005-0000-0000-00006C170000}"/>
    <cellStyle name="Currency 2 6 2 2 10" xfId="6382" xr:uid="{00000000-0005-0000-0000-00006D170000}"/>
    <cellStyle name="Currency 2 6 2 2 10 2" xfId="6383" xr:uid="{00000000-0005-0000-0000-00006E170000}"/>
    <cellStyle name="Currency 2 6 2 2 10 2 2" xfId="6384" xr:uid="{00000000-0005-0000-0000-00006F170000}"/>
    <cellStyle name="Currency 2 6 2 2 10 3" xfId="6385" xr:uid="{00000000-0005-0000-0000-000070170000}"/>
    <cellStyle name="Currency 2 6 2 2 11" xfId="6386" xr:uid="{00000000-0005-0000-0000-000071170000}"/>
    <cellStyle name="Currency 2 6 2 2 11 2" xfId="6387" xr:uid="{00000000-0005-0000-0000-000072170000}"/>
    <cellStyle name="Currency 2 6 2 2 12" xfId="6388" xr:uid="{00000000-0005-0000-0000-000073170000}"/>
    <cellStyle name="Currency 2 6 2 2 12 2" xfId="6389" xr:uid="{00000000-0005-0000-0000-000074170000}"/>
    <cellStyle name="Currency 2 6 2 2 13" xfId="6390" xr:uid="{00000000-0005-0000-0000-000075170000}"/>
    <cellStyle name="Currency 2 6 2 2 14" xfId="6391" xr:uid="{00000000-0005-0000-0000-000076170000}"/>
    <cellStyle name="Currency 2 6 2 2 15" xfId="6392" xr:uid="{00000000-0005-0000-0000-000077170000}"/>
    <cellStyle name="Currency 2 6 2 2 16" xfId="6393" xr:uid="{00000000-0005-0000-0000-000078170000}"/>
    <cellStyle name="Currency 2 6 2 2 2" xfId="285" xr:uid="{00000000-0005-0000-0000-000079170000}"/>
    <cellStyle name="Currency 2 6 2 2 2 2" xfId="6394" xr:uid="{00000000-0005-0000-0000-00007A170000}"/>
    <cellStyle name="Currency 2 6 2 2 2 2 10" xfId="6395" xr:uid="{00000000-0005-0000-0000-00007B170000}"/>
    <cellStyle name="Currency 2 6 2 2 2 2 2" xfId="6396" xr:uid="{00000000-0005-0000-0000-00007C170000}"/>
    <cellStyle name="Currency 2 6 2 2 2 2 2 2" xfId="6397" xr:uid="{00000000-0005-0000-0000-00007D170000}"/>
    <cellStyle name="Currency 2 6 2 2 2 2 2 3" xfId="6398" xr:uid="{00000000-0005-0000-0000-00007E170000}"/>
    <cellStyle name="Currency 2 6 2 2 2 2 3" xfId="6399" xr:uid="{00000000-0005-0000-0000-00007F170000}"/>
    <cellStyle name="Currency 2 6 2 2 2 2 3 2" xfId="6400" xr:uid="{00000000-0005-0000-0000-000080170000}"/>
    <cellStyle name="Currency 2 6 2 2 2 2 3 3" xfId="6401" xr:uid="{00000000-0005-0000-0000-000081170000}"/>
    <cellStyle name="Currency 2 6 2 2 2 2 4" xfId="6402" xr:uid="{00000000-0005-0000-0000-000082170000}"/>
    <cellStyle name="Currency 2 6 2 2 2 2 4 2" xfId="6403" xr:uid="{00000000-0005-0000-0000-000083170000}"/>
    <cellStyle name="Currency 2 6 2 2 2 2 4 2 2" xfId="6404" xr:uid="{00000000-0005-0000-0000-000084170000}"/>
    <cellStyle name="Currency 2 6 2 2 2 2 4 3" xfId="6405" xr:uid="{00000000-0005-0000-0000-000085170000}"/>
    <cellStyle name="Currency 2 6 2 2 2 2 5" xfId="6406" xr:uid="{00000000-0005-0000-0000-000086170000}"/>
    <cellStyle name="Currency 2 6 2 2 2 2 5 2" xfId="6407" xr:uid="{00000000-0005-0000-0000-000087170000}"/>
    <cellStyle name="Currency 2 6 2 2 2 2 5 2 2" xfId="6408" xr:uid="{00000000-0005-0000-0000-000088170000}"/>
    <cellStyle name="Currency 2 6 2 2 2 2 5 3" xfId="6409" xr:uid="{00000000-0005-0000-0000-000089170000}"/>
    <cellStyle name="Currency 2 6 2 2 2 2 6" xfId="6410" xr:uid="{00000000-0005-0000-0000-00008A170000}"/>
    <cellStyle name="Currency 2 6 2 2 2 2 6 2" xfId="6411" xr:uid="{00000000-0005-0000-0000-00008B170000}"/>
    <cellStyle name="Currency 2 6 2 2 2 2 6 2 2" xfId="6412" xr:uid="{00000000-0005-0000-0000-00008C170000}"/>
    <cellStyle name="Currency 2 6 2 2 2 2 6 3" xfId="6413" xr:uid="{00000000-0005-0000-0000-00008D170000}"/>
    <cellStyle name="Currency 2 6 2 2 2 2 7" xfId="6414" xr:uid="{00000000-0005-0000-0000-00008E170000}"/>
    <cellStyle name="Currency 2 6 2 2 2 2 7 2" xfId="6415" xr:uid="{00000000-0005-0000-0000-00008F170000}"/>
    <cellStyle name="Currency 2 6 2 2 2 2 8" xfId="6416" xr:uid="{00000000-0005-0000-0000-000090170000}"/>
    <cellStyle name="Currency 2 6 2 2 2 2 8 2" xfId="6417" xr:uid="{00000000-0005-0000-0000-000091170000}"/>
    <cellStyle name="Currency 2 6 2 2 2 2 9" xfId="6418" xr:uid="{00000000-0005-0000-0000-000092170000}"/>
    <cellStyle name="Currency 2 6 2 2 2 3" xfId="6419" xr:uid="{00000000-0005-0000-0000-000093170000}"/>
    <cellStyle name="Currency 2 6 2 2 2 3 10" xfId="6420" xr:uid="{00000000-0005-0000-0000-000094170000}"/>
    <cellStyle name="Currency 2 6 2 2 2 3 2" xfId="6421" xr:uid="{00000000-0005-0000-0000-000095170000}"/>
    <cellStyle name="Currency 2 6 2 2 2 3 2 2" xfId="6422" xr:uid="{00000000-0005-0000-0000-000096170000}"/>
    <cellStyle name="Currency 2 6 2 2 2 3 2 3" xfId="6423" xr:uid="{00000000-0005-0000-0000-000097170000}"/>
    <cellStyle name="Currency 2 6 2 2 2 3 3" xfId="6424" xr:uid="{00000000-0005-0000-0000-000098170000}"/>
    <cellStyle name="Currency 2 6 2 2 2 3 3 2" xfId="6425" xr:uid="{00000000-0005-0000-0000-000099170000}"/>
    <cellStyle name="Currency 2 6 2 2 2 3 3 3" xfId="6426" xr:uid="{00000000-0005-0000-0000-00009A170000}"/>
    <cellStyle name="Currency 2 6 2 2 2 3 4" xfId="6427" xr:uid="{00000000-0005-0000-0000-00009B170000}"/>
    <cellStyle name="Currency 2 6 2 2 2 3 4 2" xfId="6428" xr:uid="{00000000-0005-0000-0000-00009C170000}"/>
    <cellStyle name="Currency 2 6 2 2 2 3 4 2 2" xfId="6429" xr:uid="{00000000-0005-0000-0000-00009D170000}"/>
    <cellStyle name="Currency 2 6 2 2 2 3 4 3" xfId="6430" xr:uid="{00000000-0005-0000-0000-00009E170000}"/>
    <cellStyle name="Currency 2 6 2 2 2 3 5" xfId="6431" xr:uid="{00000000-0005-0000-0000-00009F170000}"/>
    <cellStyle name="Currency 2 6 2 2 2 3 5 2" xfId="6432" xr:uid="{00000000-0005-0000-0000-0000A0170000}"/>
    <cellStyle name="Currency 2 6 2 2 2 3 5 2 2" xfId="6433" xr:uid="{00000000-0005-0000-0000-0000A1170000}"/>
    <cellStyle name="Currency 2 6 2 2 2 3 5 3" xfId="6434" xr:uid="{00000000-0005-0000-0000-0000A2170000}"/>
    <cellStyle name="Currency 2 6 2 2 2 3 6" xfId="6435" xr:uid="{00000000-0005-0000-0000-0000A3170000}"/>
    <cellStyle name="Currency 2 6 2 2 2 3 6 2" xfId="6436" xr:uid="{00000000-0005-0000-0000-0000A4170000}"/>
    <cellStyle name="Currency 2 6 2 2 2 3 6 2 2" xfId="6437" xr:uid="{00000000-0005-0000-0000-0000A5170000}"/>
    <cellStyle name="Currency 2 6 2 2 2 3 6 3" xfId="6438" xr:uid="{00000000-0005-0000-0000-0000A6170000}"/>
    <cellStyle name="Currency 2 6 2 2 2 3 7" xfId="6439" xr:uid="{00000000-0005-0000-0000-0000A7170000}"/>
    <cellStyle name="Currency 2 6 2 2 2 3 7 2" xfId="6440" xr:uid="{00000000-0005-0000-0000-0000A8170000}"/>
    <cellStyle name="Currency 2 6 2 2 2 3 8" xfId="6441" xr:uid="{00000000-0005-0000-0000-0000A9170000}"/>
    <cellStyle name="Currency 2 6 2 2 2 3 8 2" xfId="6442" xr:uid="{00000000-0005-0000-0000-0000AA170000}"/>
    <cellStyle name="Currency 2 6 2 2 2 3 9" xfId="6443" xr:uid="{00000000-0005-0000-0000-0000AB170000}"/>
    <cellStyle name="Currency 2 6 2 2 2 4" xfId="6444" xr:uid="{00000000-0005-0000-0000-0000AC170000}"/>
    <cellStyle name="Currency 2 6 2 2 2 4 10" xfId="6445" xr:uid="{00000000-0005-0000-0000-0000AD170000}"/>
    <cellStyle name="Currency 2 6 2 2 2 4 2" xfId="6446" xr:uid="{00000000-0005-0000-0000-0000AE170000}"/>
    <cellStyle name="Currency 2 6 2 2 2 4 3" xfId="6447" xr:uid="{00000000-0005-0000-0000-0000AF170000}"/>
    <cellStyle name="Currency 2 6 2 2 2 4 3 2" xfId="6448" xr:uid="{00000000-0005-0000-0000-0000B0170000}"/>
    <cellStyle name="Currency 2 6 2 2 2 4 3 2 2" xfId="6449" xr:uid="{00000000-0005-0000-0000-0000B1170000}"/>
    <cellStyle name="Currency 2 6 2 2 2 4 3 3" xfId="6450" xr:uid="{00000000-0005-0000-0000-0000B2170000}"/>
    <cellStyle name="Currency 2 6 2 2 2 4 4" xfId="6451" xr:uid="{00000000-0005-0000-0000-0000B3170000}"/>
    <cellStyle name="Currency 2 6 2 2 2 4 4 2" xfId="6452" xr:uid="{00000000-0005-0000-0000-0000B4170000}"/>
    <cellStyle name="Currency 2 6 2 2 2 4 4 2 2" xfId="6453" xr:uid="{00000000-0005-0000-0000-0000B5170000}"/>
    <cellStyle name="Currency 2 6 2 2 2 4 4 3" xfId="6454" xr:uid="{00000000-0005-0000-0000-0000B6170000}"/>
    <cellStyle name="Currency 2 6 2 2 2 4 5" xfId="6455" xr:uid="{00000000-0005-0000-0000-0000B7170000}"/>
    <cellStyle name="Currency 2 6 2 2 2 4 5 2" xfId="6456" xr:uid="{00000000-0005-0000-0000-0000B8170000}"/>
    <cellStyle name="Currency 2 6 2 2 2 4 5 2 2" xfId="6457" xr:uid="{00000000-0005-0000-0000-0000B9170000}"/>
    <cellStyle name="Currency 2 6 2 2 2 4 5 3" xfId="6458" xr:uid="{00000000-0005-0000-0000-0000BA170000}"/>
    <cellStyle name="Currency 2 6 2 2 2 4 6" xfId="6459" xr:uid="{00000000-0005-0000-0000-0000BB170000}"/>
    <cellStyle name="Currency 2 6 2 2 2 4 6 2" xfId="6460" xr:uid="{00000000-0005-0000-0000-0000BC170000}"/>
    <cellStyle name="Currency 2 6 2 2 2 4 7" xfId="6461" xr:uid="{00000000-0005-0000-0000-0000BD170000}"/>
    <cellStyle name="Currency 2 6 2 2 2 4 7 2" xfId="6462" xr:uid="{00000000-0005-0000-0000-0000BE170000}"/>
    <cellStyle name="Currency 2 6 2 2 2 4 8" xfId="6463" xr:uid="{00000000-0005-0000-0000-0000BF170000}"/>
    <cellStyle name="Currency 2 6 2 2 2 4 9" xfId="6464" xr:uid="{00000000-0005-0000-0000-0000C0170000}"/>
    <cellStyle name="Currency 2 6 2 2 2 5" xfId="6465" xr:uid="{00000000-0005-0000-0000-0000C1170000}"/>
    <cellStyle name="Currency 2 6 2 2 2 5 2" xfId="6466" xr:uid="{00000000-0005-0000-0000-0000C2170000}"/>
    <cellStyle name="Currency 2 6 2 2 2 5 3" xfId="6467" xr:uid="{00000000-0005-0000-0000-0000C3170000}"/>
    <cellStyle name="Currency 2 6 2 2 2 5 4" xfId="25505" xr:uid="{00000000-0005-0000-0000-0000C4170000}"/>
    <cellStyle name="Currency 2 6 2 2 2 6" xfId="6468" xr:uid="{00000000-0005-0000-0000-0000C5170000}"/>
    <cellStyle name="Currency 2 6 2 2 2 6 2" xfId="6469" xr:uid="{00000000-0005-0000-0000-0000C6170000}"/>
    <cellStyle name="Currency 2 6 2 2 2 6 2 2" xfId="6470" xr:uid="{00000000-0005-0000-0000-0000C7170000}"/>
    <cellStyle name="Currency 2 6 2 2 2 6 2 2 2" xfId="6471" xr:uid="{00000000-0005-0000-0000-0000C8170000}"/>
    <cellStyle name="Currency 2 6 2 2 2 6 2 3" xfId="6472" xr:uid="{00000000-0005-0000-0000-0000C9170000}"/>
    <cellStyle name="Currency 2 6 2 2 2 6 3" xfId="6473" xr:uid="{00000000-0005-0000-0000-0000CA170000}"/>
    <cellStyle name="Currency 2 6 2 2 2 6 3 2" xfId="6474" xr:uid="{00000000-0005-0000-0000-0000CB170000}"/>
    <cellStyle name="Currency 2 6 2 2 2 6 3 2 2" xfId="6475" xr:uid="{00000000-0005-0000-0000-0000CC170000}"/>
    <cellStyle name="Currency 2 6 2 2 2 6 3 3" xfId="6476" xr:uid="{00000000-0005-0000-0000-0000CD170000}"/>
    <cellStyle name="Currency 2 6 2 2 2 6 4" xfId="6477" xr:uid="{00000000-0005-0000-0000-0000CE170000}"/>
    <cellStyle name="Currency 2 6 2 2 2 6 4 2" xfId="6478" xr:uid="{00000000-0005-0000-0000-0000CF170000}"/>
    <cellStyle name="Currency 2 6 2 2 2 6 4 2 2" xfId="6479" xr:uid="{00000000-0005-0000-0000-0000D0170000}"/>
    <cellStyle name="Currency 2 6 2 2 2 6 4 3" xfId="6480" xr:uid="{00000000-0005-0000-0000-0000D1170000}"/>
    <cellStyle name="Currency 2 6 2 2 2 6 5" xfId="6481" xr:uid="{00000000-0005-0000-0000-0000D2170000}"/>
    <cellStyle name="Currency 2 6 2 2 2 6 5 2" xfId="6482" xr:uid="{00000000-0005-0000-0000-0000D3170000}"/>
    <cellStyle name="Currency 2 6 2 2 2 6 6" xfId="6483" xr:uid="{00000000-0005-0000-0000-0000D4170000}"/>
    <cellStyle name="Currency 2 6 2 2 2 6 6 2" xfId="6484" xr:uid="{00000000-0005-0000-0000-0000D5170000}"/>
    <cellStyle name="Currency 2 6 2 2 2 6 7" xfId="6485" xr:uid="{00000000-0005-0000-0000-0000D6170000}"/>
    <cellStyle name="Currency 2 6 2 2 2 7" xfId="6486" xr:uid="{00000000-0005-0000-0000-0000D7170000}"/>
    <cellStyle name="Currency 2 6 2 2 2 7 2" xfId="6487" xr:uid="{00000000-0005-0000-0000-0000D8170000}"/>
    <cellStyle name="Currency 2 6 2 2 2 7 2 2" xfId="6488" xr:uid="{00000000-0005-0000-0000-0000D9170000}"/>
    <cellStyle name="Currency 2 6 2 2 2 7 3" xfId="6489" xr:uid="{00000000-0005-0000-0000-0000DA170000}"/>
    <cellStyle name="Currency 2 6 2 2 2 8" xfId="6490" xr:uid="{00000000-0005-0000-0000-0000DB170000}"/>
    <cellStyle name="Currency 2 6 2 2 2 8 2" xfId="6491" xr:uid="{00000000-0005-0000-0000-0000DC170000}"/>
    <cellStyle name="Currency 2 6 2 2 2 8 2 2" xfId="6492" xr:uid="{00000000-0005-0000-0000-0000DD170000}"/>
    <cellStyle name="Currency 2 6 2 2 2 8 3" xfId="6493" xr:uid="{00000000-0005-0000-0000-0000DE170000}"/>
    <cellStyle name="Currency 2 6 2 2 2 9" xfId="6494" xr:uid="{00000000-0005-0000-0000-0000DF170000}"/>
    <cellStyle name="Currency 2 6 2 2 3" xfId="286" xr:uid="{00000000-0005-0000-0000-0000E0170000}"/>
    <cellStyle name="Currency 2 6 2 2 3 10" xfId="6495" xr:uid="{00000000-0005-0000-0000-0000E1170000}"/>
    <cellStyle name="Currency 2 6 2 2 3 11" xfId="6496" xr:uid="{00000000-0005-0000-0000-0000E2170000}"/>
    <cellStyle name="Currency 2 6 2 2 3 12" xfId="6497" xr:uid="{00000000-0005-0000-0000-0000E3170000}"/>
    <cellStyle name="Currency 2 6 2 2 3 13" xfId="6498" xr:uid="{00000000-0005-0000-0000-0000E4170000}"/>
    <cellStyle name="Currency 2 6 2 2 3 2" xfId="287" xr:uid="{00000000-0005-0000-0000-0000E5170000}"/>
    <cellStyle name="Currency 2 6 2 2 3 2 10" xfId="6499" xr:uid="{00000000-0005-0000-0000-0000E6170000}"/>
    <cellStyle name="Currency 2 6 2 2 3 2 2" xfId="6500" xr:uid="{00000000-0005-0000-0000-0000E7170000}"/>
    <cellStyle name="Currency 2 6 2 2 3 2 2 2" xfId="6501" xr:uid="{00000000-0005-0000-0000-0000E8170000}"/>
    <cellStyle name="Currency 2 6 2 2 3 2 2 3" xfId="6502" xr:uid="{00000000-0005-0000-0000-0000E9170000}"/>
    <cellStyle name="Currency 2 6 2 2 3 2 3" xfId="6503" xr:uid="{00000000-0005-0000-0000-0000EA170000}"/>
    <cellStyle name="Currency 2 6 2 2 3 2 3 2" xfId="6504" xr:uid="{00000000-0005-0000-0000-0000EB170000}"/>
    <cellStyle name="Currency 2 6 2 2 3 2 3 3" xfId="6505" xr:uid="{00000000-0005-0000-0000-0000EC170000}"/>
    <cellStyle name="Currency 2 6 2 2 3 2 3 4" xfId="25507" xr:uid="{00000000-0005-0000-0000-0000ED170000}"/>
    <cellStyle name="Currency 2 6 2 2 3 2 4" xfId="6506" xr:uid="{00000000-0005-0000-0000-0000EE170000}"/>
    <cellStyle name="Currency 2 6 2 2 3 2 4 2" xfId="6507" xr:uid="{00000000-0005-0000-0000-0000EF170000}"/>
    <cellStyle name="Currency 2 6 2 2 3 2 4 2 2" xfId="6508" xr:uid="{00000000-0005-0000-0000-0000F0170000}"/>
    <cellStyle name="Currency 2 6 2 2 3 2 4 3" xfId="6509" xr:uid="{00000000-0005-0000-0000-0000F1170000}"/>
    <cellStyle name="Currency 2 6 2 2 3 2 5" xfId="6510" xr:uid="{00000000-0005-0000-0000-0000F2170000}"/>
    <cellStyle name="Currency 2 6 2 2 3 2 5 2" xfId="6511" xr:uid="{00000000-0005-0000-0000-0000F3170000}"/>
    <cellStyle name="Currency 2 6 2 2 3 2 5 2 2" xfId="6512" xr:uid="{00000000-0005-0000-0000-0000F4170000}"/>
    <cellStyle name="Currency 2 6 2 2 3 2 5 3" xfId="6513" xr:uid="{00000000-0005-0000-0000-0000F5170000}"/>
    <cellStyle name="Currency 2 6 2 2 3 2 6" xfId="6514" xr:uid="{00000000-0005-0000-0000-0000F6170000}"/>
    <cellStyle name="Currency 2 6 2 2 3 2 6 2" xfId="6515" xr:uid="{00000000-0005-0000-0000-0000F7170000}"/>
    <cellStyle name="Currency 2 6 2 2 3 2 6 2 2" xfId="6516" xr:uid="{00000000-0005-0000-0000-0000F8170000}"/>
    <cellStyle name="Currency 2 6 2 2 3 2 6 3" xfId="6517" xr:uid="{00000000-0005-0000-0000-0000F9170000}"/>
    <cellStyle name="Currency 2 6 2 2 3 2 7" xfId="6518" xr:uid="{00000000-0005-0000-0000-0000FA170000}"/>
    <cellStyle name="Currency 2 6 2 2 3 2 7 2" xfId="6519" xr:uid="{00000000-0005-0000-0000-0000FB170000}"/>
    <cellStyle name="Currency 2 6 2 2 3 2 8" xfId="6520" xr:uid="{00000000-0005-0000-0000-0000FC170000}"/>
    <cellStyle name="Currency 2 6 2 2 3 2 8 2" xfId="6521" xr:uid="{00000000-0005-0000-0000-0000FD170000}"/>
    <cellStyle name="Currency 2 6 2 2 3 2 9" xfId="6522" xr:uid="{00000000-0005-0000-0000-0000FE170000}"/>
    <cellStyle name="Currency 2 6 2 2 3 3" xfId="288" xr:uid="{00000000-0005-0000-0000-0000FF170000}"/>
    <cellStyle name="Currency 2 6 2 2 3 3 2" xfId="6523" xr:uid="{00000000-0005-0000-0000-000000180000}"/>
    <cellStyle name="Currency 2 6 2 2 3 3 2 2" xfId="25508" xr:uid="{00000000-0005-0000-0000-000001180000}"/>
    <cellStyle name="Currency 2 6 2 2 3 3 2 3" xfId="25623" xr:uid="{00000000-0005-0000-0000-000002180000}"/>
    <cellStyle name="Currency 2 6 2 2 3 3 3" xfId="6524" xr:uid="{00000000-0005-0000-0000-000003180000}"/>
    <cellStyle name="Currency 2 6 2 2 3 4" xfId="6525" xr:uid="{00000000-0005-0000-0000-000004180000}"/>
    <cellStyle name="Currency 2 6 2 2 3 4 2" xfId="6526" xr:uid="{00000000-0005-0000-0000-000005180000}"/>
    <cellStyle name="Currency 2 6 2 2 3 4 3" xfId="6527" xr:uid="{00000000-0005-0000-0000-000006180000}"/>
    <cellStyle name="Currency 2 6 2 2 3 4 4" xfId="25506" xr:uid="{00000000-0005-0000-0000-000007180000}"/>
    <cellStyle name="Currency 2 6 2 2 3 5" xfId="6528" xr:uid="{00000000-0005-0000-0000-000008180000}"/>
    <cellStyle name="Currency 2 6 2 2 3 5 2" xfId="6529" xr:uid="{00000000-0005-0000-0000-000009180000}"/>
    <cellStyle name="Currency 2 6 2 2 3 5 2 2" xfId="6530" xr:uid="{00000000-0005-0000-0000-00000A180000}"/>
    <cellStyle name="Currency 2 6 2 2 3 5 3" xfId="6531" xr:uid="{00000000-0005-0000-0000-00000B180000}"/>
    <cellStyle name="Currency 2 6 2 2 3 6" xfId="6532" xr:uid="{00000000-0005-0000-0000-00000C180000}"/>
    <cellStyle name="Currency 2 6 2 2 3 6 2" xfId="6533" xr:uid="{00000000-0005-0000-0000-00000D180000}"/>
    <cellStyle name="Currency 2 6 2 2 3 6 2 2" xfId="6534" xr:uid="{00000000-0005-0000-0000-00000E180000}"/>
    <cellStyle name="Currency 2 6 2 2 3 6 3" xfId="6535" xr:uid="{00000000-0005-0000-0000-00000F180000}"/>
    <cellStyle name="Currency 2 6 2 2 3 7" xfId="6536" xr:uid="{00000000-0005-0000-0000-000010180000}"/>
    <cellStyle name="Currency 2 6 2 2 3 7 2" xfId="6537" xr:uid="{00000000-0005-0000-0000-000011180000}"/>
    <cellStyle name="Currency 2 6 2 2 3 7 2 2" xfId="6538" xr:uid="{00000000-0005-0000-0000-000012180000}"/>
    <cellStyle name="Currency 2 6 2 2 3 7 3" xfId="6539" xr:uid="{00000000-0005-0000-0000-000013180000}"/>
    <cellStyle name="Currency 2 6 2 2 3 8" xfId="6540" xr:uid="{00000000-0005-0000-0000-000014180000}"/>
    <cellStyle name="Currency 2 6 2 2 3 8 2" xfId="6541" xr:uid="{00000000-0005-0000-0000-000015180000}"/>
    <cellStyle name="Currency 2 6 2 2 3 9" xfId="6542" xr:uid="{00000000-0005-0000-0000-000016180000}"/>
    <cellStyle name="Currency 2 6 2 2 3 9 2" xfId="6543" xr:uid="{00000000-0005-0000-0000-000017180000}"/>
    <cellStyle name="Currency 2 6 2 2 4" xfId="289" xr:uid="{00000000-0005-0000-0000-000018180000}"/>
    <cellStyle name="Currency 2 6 2 2 4 2" xfId="290" xr:uid="{00000000-0005-0000-0000-000019180000}"/>
    <cellStyle name="Currency 2 6 2 2 4 2 10" xfId="6544" xr:uid="{00000000-0005-0000-0000-00001A180000}"/>
    <cellStyle name="Currency 2 6 2 2 4 2 11" xfId="6545" xr:uid="{00000000-0005-0000-0000-00001B180000}"/>
    <cellStyle name="Currency 2 6 2 2 4 2 2" xfId="6546" xr:uid="{00000000-0005-0000-0000-00001C180000}"/>
    <cellStyle name="Currency 2 6 2 2 4 2 2 2" xfId="6547" xr:uid="{00000000-0005-0000-0000-00001D180000}"/>
    <cellStyle name="Currency 2 6 2 2 4 2 2 3" xfId="6548" xr:uid="{00000000-0005-0000-0000-00001E180000}"/>
    <cellStyle name="Currency 2 6 2 2 4 2 3" xfId="6549" xr:uid="{00000000-0005-0000-0000-00001F180000}"/>
    <cellStyle name="Currency 2 6 2 2 4 2 3 2" xfId="25510" xr:uid="{00000000-0005-0000-0000-000020180000}"/>
    <cellStyle name="Currency 2 6 2 2 4 2 3 3" xfId="25624" xr:uid="{00000000-0005-0000-0000-000021180000}"/>
    <cellStyle name="Currency 2 6 2 2 4 2 4" xfId="6550" xr:uid="{00000000-0005-0000-0000-000022180000}"/>
    <cellStyle name="Currency 2 6 2 2 4 2 4 2" xfId="6551" xr:uid="{00000000-0005-0000-0000-000023180000}"/>
    <cellStyle name="Currency 2 6 2 2 4 2 4 2 2" xfId="6552" xr:uid="{00000000-0005-0000-0000-000024180000}"/>
    <cellStyle name="Currency 2 6 2 2 4 2 4 3" xfId="6553" xr:uid="{00000000-0005-0000-0000-000025180000}"/>
    <cellStyle name="Currency 2 6 2 2 4 2 5" xfId="6554" xr:uid="{00000000-0005-0000-0000-000026180000}"/>
    <cellStyle name="Currency 2 6 2 2 4 2 5 2" xfId="6555" xr:uid="{00000000-0005-0000-0000-000027180000}"/>
    <cellStyle name="Currency 2 6 2 2 4 2 5 2 2" xfId="6556" xr:uid="{00000000-0005-0000-0000-000028180000}"/>
    <cellStyle name="Currency 2 6 2 2 4 2 5 3" xfId="6557" xr:uid="{00000000-0005-0000-0000-000029180000}"/>
    <cellStyle name="Currency 2 6 2 2 4 2 6" xfId="6558" xr:uid="{00000000-0005-0000-0000-00002A180000}"/>
    <cellStyle name="Currency 2 6 2 2 4 2 6 2" xfId="6559" xr:uid="{00000000-0005-0000-0000-00002B180000}"/>
    <cellStyle name="Currency 2 6 2 2 4 2 6 2 2" xfId="6560" xr:uid="{00000000-0005-0000-0000-00002C180000}"/>
    <cellStyle name="Currency 2 6 2 2 4 2 6 3" xfId="6561" xr:uid="{00000000-0005-0000-0000-00002D180000}"/>
    <cellStyle name="Currency 2 6 2 2 4 2 7" xfId="6562" xr:uid="{00000000-0005-0000-0000-00002E180000}"/>
    <cellStyle name="Currency 2 6 2 2 4 2 7 2" xfId="6563" xr:uid="{00000000-0005-0000-0000-00002F180000}"/>
    <cellStyle name="Currency 2 6 2 2 4 2 8" xfId="6564" xr:uid="{00000000-0005-0000-0000-000030180000}"/>
    <cellStyle name="Currency 2 6 2 2 4 2 8 2" xfId="6565" xr:uid="{00000000-0005-0000-0000-000031180000}"/>
    <cellStyle name="Currency 2 6 2 2 4 2 9" xfId="6566" xr:uid="{00000000-0005-0000-0000-000032180000}"/>
    <cellStyle name="Currency 2 6 2 2 4 3" xfId="291" xr:uid="{00000000-0005-0000-0000-000033180000}"/>
    <cellStyle name="Currency 2 6 2 2 4 3 2" xfId="6567" xr:uid="{00000000-0005-0000-0000-000034180000}"/>
    <cellStyle name="Currency 2 6 2 2 4 3 2 2" xfId="25511" xr:uid="{00000000-0005-0000-0000-000035180000}"/>
    <cellStyle name="Currency 2 6 2 2 4 3 2 3" xfId="25625" xr:uid="{00000000-0005-0000-0000-000036180000}"/>
    <cellStyle name="Currency 2 6 2 2 4 3 3" xfId="6568" xr:uid="{00000000-0005-0000-0000-000037180000}"/>
    <cellStyle name="Currency 2 6 2 2 4 4" xfId="6569" xr:uid="{00000000-0005-0000-0000-000038180000}"/>
    <cellStyle name="Currency 2 6 2 2 4 4 2" xfId="6570" xr:uid="{00000000-0005-0000-0000-000039180000}"/>
    <cellStyle name="Currency 2 6 2 2 4 4 2 2" xfId="6571" xr:uid="{00000000-0005-0000-0000-00003A180000}"/>
    <cellStyle name="Currency 2 6 2 2 4 4 3" xfId="6572" xr:uid="{00000000-0005-0000-0000-00003B180000}"/>
    <cellStyle name="Currency 2 6 2 2 4 4 4" xfId="25509" xr:uid="{00000000-0005-0000-0000-00003C180000}"/>
    <cellStyle name="Currency 2 6 2 2 4 5" xfId="6573" xr:uid="{00000000-0005-0000-0000-00003D180000}"/>
    <cellStyle name="Currency 2 6 2 2 4 5 2" xfId="6574" xr:uid="{00000000-0005-0000-0000-00003E180000}"/>
    <cellStyle name="Currency 2 6 2 2 4 5 2 2" xfId="6575" xr:uid="{00000000-0005-0000-0000-00003F180000}"/>
    <cellStyle name="Currency 2 6 2 2 4 5 3" xfId="6576" xr:uid="{00000000-0005-0000-0000-000040180000}"/>
    <cellStyle name="Currency 2 6 2 2 4 6" xfId="6577" xr:uid="{00000000-0005-0000-0000-000041180000}"/>
    <cellStyle name="Currency 2 6 2 2 4 7" xfId="6578" xr:uid="{00000000-0005-0000-0000-000042180000}"/>
    <cellStyle name="Currency 2 6 2 2 5" xfId="6579" xr:uid="{00000000-0005-0000-0000-000043180000}"/>
    <cellStyle name="Currency 2 6 2 2 5 10" xfId="6580" xr:uid="{00000000-0005-0000-0000-000044180000}"/>
    <cellStyle name="Currency 2 6 2 2 5 2" xfId="6581" xr:uid="{00000000-0005-0000-0000-000045180000}"/>
    <cellStyle name="Currency 2 6 2 2 5 2 2" xfId="6582" xr:uid="{00000000-0005-0000-0000-000046180000}"/>
    <cellStyle name="Currency 2 6 2 2 5 2 3" xfId="6583" xr:uid="{00000000-0005-0000-0000-000047180000}"/>
    <cellStyle name="Currency 2 6 2 2 5 3" xfId="6584" xr:uid="{00000000-0005-0000-0000-000048180000}"/>
    <cellStyle name="Currency 2 6 2 2 5 3 2" xfId="6585" xr:uid="{00000000-0005-0000-0000-000049180000}"/>
    <cellStyle name="Currency 2 6 2 2 5 3 3" xfId="6586" xr:uid="{00000000-0005-0000-0000-00004A180000}"/>
    <cellStyle name="Currency 2 6 2 2 5 4" xfId="6587" xr:uid="{00000000-0005-0000-0000-00004B180000}"/>
    <cellStyle name="Currency 2 6 2 2 5 4 2" xfId="6588" xr:uid="{00000000-0005-0000-0000-00004C180000}"/>
    <cellStyle name="Currency 2 6 2 2 5 4 2 2" xfId="6589" xr:uid="{00000000-0005-0000-0000-00004D180000}"/>
    <cellStyle name="Currency 2 6 2 2 5 4 3" xfId="6590" xr:uid="{00000000-0005-0000-0000-00004E180000}"/>
    <cellStyle name="Currency 2 6 2 2 5 5" xfId="6591" xr:uid="{00000000-0005-0000-0000-00004F180000}"/>
    <cellStyle name="Currency 2 6 2 2 5 5 2" xfId="6592" xr:uid="{00000000-0005-0000-0000-000050180000}"/>
    <cellStyle name="Currency 2 6 2 2 5 5 2 2" xfId="6593" xr:uid="{00000000-0005-0000-0000-000051180000}"/>
    <cellStyle name="Currency 2 6 2 2 5 5 3" xfId="6594" xr:uid="{00000000-0005-0000-0000-000052180000}"/>
    <cellStyle name="Currency 2 6 2 2 5 6" xfId="6595" xr:uid="{00000000-0005-0000-0000-000053180000}"/>
    <cellStyle name="Currency 2 6 2 2 5 6 2" xfId="6596" xr:uid="{00000000-0005-0000-0000-000054180000}"/>
    <cellStyle name="Currency 2 6 2 2 5 6 2 2" xfId="6597" xr:uid="{00000000-0005-0000-0000-000055180000}"/>
    <cellStyle name="Currency 2 6 2 2 5 6 3" xfId="6598" xr:uid="{00000000-0005-0000-0000-000056180000}"/>
    <cellStyle name="Currency 2 6 2 2 5 7" xfId="6599" xr:uid="{00000000-0005-0000-0000-000057180000}"/>
    <cellStyle name="Currency 2 6 2 2 5 7 2" xfId="6600" xr:uid="{00000000-0005-0000-0000-000058180000}"/>
    <cellStyle name="Currency 2 6 2 2 5 8" xfId="6601" xr:uid="{00000000-0005-0000-0000-000059180000}"/>
    <cellStyle name="Currency 2 6 2 2 5 8 2" xfId="6602" xr:uid="{00000000-0005-0000-0000-00005A180000}"/>
    <cellStyle name="Currency 2 6 2 2 5 9" xfId="6603" xr:uid="{00000000-0005-0000-0000-00005B180000}"/>
    <cellStyle name="Currency 2 6 2 2 6" xfId="6604" xr:uid="{00000000-0005-0000-0000-00005C180000}"/>
    <cellStyle name="Currency 2 6 2 2 6 10" xfId="6605" xr:uid="{00000000-0005-0000-0000-00005D180000}"/>
    <cellStyle name="Currency 2 6 2 2 6 11" xfId="6606" xr:uid="{00000000-0005-0000-0000-00005E180000}"/>
    <cellStyle name="Currency 2 6 2 2 6 12" xfId="6607" xr:uid="{00000000-0005-0000-0000-00005F180000}"/>
    <cellStyle name="Currency 2 6 2 2 6 2" xfId="6608" xr:uid="{00000000-0005-0000-0000-000060180000}"/>
    <cellStyle name="Currency 2 6 2 2 6 2 2" xfId="6609" xr:uid="{00000000-0005-0000-0000-000061180000}"/>
    <cellStyle name="Currency 2 6 2 2 6 2 3" xfId="6610" xr:uid="{00000000-0005-0000-0000-000062180000}"/>
    <cellStyle name="Currency 2 6 2 2 6 3" xfId="6611" xr:uid="{00000000-0005-0000-0000-000063180000}"/>
    <cellStyle name="Currency 2 6 2 2 6 3 2" xfId="6612" xr:uid="{00000000-0005-0000-0000-000064180000}"/>
    <cellStyle name="Currency 2 6 2 2 6 3 3" xfId="6613" xr:uid="{00000000-0005-0000-0000-000065180000}"/>
    <cellStyle name="Currency 2 6 2 2 6 4" xfId="6614" xr:uid="{00000000-0005-0000-0000-000066180000}"/>
    <cellStyle name="Currency 2 6 2 2 6 5" xfId="6615" xr:uid="{00000000-0005-0000-0000-000067180000}"/>
    <cellStyle name="Currency 2 6 2 2 6 5 2" xfId="6616" xr:uid="{00000000-0005-0000-0000-000068180000}"/>
    <cellStyle name="Currency 2 6 2 2 6 5 2 2" xfId="6617" xr:uid="{00000000-0005-0000-0000-000069180000}"/>
    <cellStyle name="Currency 2 6 2 2 6 5 3" xfId="6618" xr:uid="{00000000-0005-0000-0000-00006A180000}"/>
    <cellStyle name="Currency 2 6 2 2 6 6" xfId="6619" xr:uid="{00000000-0005-0000-0000-00006B180000}"/>
    <cellStyle name="Currency 2 6 2 2 6 6 2" xfId="6620" xr:uid="{00000000-0005-0000-0000-00006C180000}"/>
    <cellStyle name="Currency 2 6 2 2 6 6 2 2" xfId="6621" xr:uid="{00000000-0005-0000-0000-00006D180000}"/>
    <cellStyle name="Currency 2 6 2 2 6 6 3" xfId="6622" xr:uid="{00000000-0005-0000-0000-00006E180000}"/>
    <cellStyle name="Currency 2 6 2 2 6 7" xfId="6623" xr:uid="{00000000-0005-0000-0000-00006F180000}"/>
    <cellStyle name="Currency 2 6 2 2 6 7 2" xfId="6624" xr:uid="{00000000-0005-0000-0000-000070180000}"/>
    <cellStyle name="Currency 2 6 2 2 6 7 2 2" xfId="6625" xr:uid="{00000000-0005-0000-0000-000071180000}"/>
    <cellStyle name="Currency 2 6 2 2 6 7 3" xfId="6626" xr:uid="{00000000-0005-0000-0000-000072180000}"/>
    <cellStyle name="Currency 2 6 2 2 6 8" xfId="6627" xr:uid="{00000000-0005-0000-0000-000073180000}"/>
    <cellStyle name="Currency 2 6 2 2 6 8 2" xfId="6628" xr:uid="{00000000-0005-0000-0000-000074180000}"/>
    <cellStyle name="Currency 2 6 2 2 6 9" xfId="6629" xr:uid="{00000000-0005-0000-0000-000075180000}"/>
    <cellStyle name="Currency 2 6 2 2 6 9 2" xfId="6630" xr:uid="{00000000-0005-0000-0000-000076180000}"/>
    <cellStyle name="Currency 2 6 2 2 7" xfId="6631" xr:uid="{00000000-0005-0000-0000-000077180000}"/>
    <cellStyle name="Currency 2 6 2 2 7 2" xfId="6632" xr:uid="{00000000-0005-0000-0000-000078180000}"/>
    <cellStyle name="Currency 2 6 2 2 7 3" xfId="6633" xr:uid="{00000000-0005-0000-0000-000079180000}"/>
    <cellStyle name="Currency 2 6 2 2 8" xfId="6634" xr:uid="{00000000-0005-0000-0000-00007A180000}"/>
    <cellStyle name="Currency 2 6 2 2 8 2" xfId="6635" xr:uid="{00000000-0005-0000-0000-00007B180000}"/>
    <cellStyle name="Currency 2 6 2 2 8 2 2" xfId="6636" xr:uid="{00000000-0005-0000-0000-00007C180000}"/>
    <cellStyle name="Currency 2 6 2 2 8 3" xfId="6637" xr:uid="{00000000-0005-0000-0000-00007D180000}"/>
    <cellStyle name="Currency 2 6 2 2 8 4" xfId="6638" xr:uid="{00000000-0005-0000-0000-00007E180000}"/>
    <cellStyle name="Currency 2 6 2 2 9" xfId="6639" xr:uid="{00000000-0005-0000-0000-00007F180000}"/>
    <cellStyle name="Currency 2 6 2 2 9 2" xfId="6640" xr:uid="{00000000-0005-0000-0000-000080180000}"/>
    <cellStyle name="Currency 2 6 2 2 9 2 2" xfId="6641" xr:uid="{00000000-0005-0000-0000-000081180000}"/>
    <cellStyle name="Currency 2 6 2 2 9 3" xfId="6642" xr:uid="{00000000-0005-0000-0000-000082180000}"/>
    <cellStyle name="Currency 2 6 2 3" xfId="292" xr:uid="{00000000-0005-0000-0000-000083180000}"/>
    <cellStyle name="Currency 2 6 2 3 10" xfId="6643" xr:uid="{00000000-0005-0000-0000-000084180000}"/>
    <cellStyle name="Currency 2 6 2 3 10 2" xfId="6644" xr:uid="{00000000-0005-0000-0000-000085180000}"/>
    <cellStyle name="Currency 2 6 2 3 10 2 2" xfId="6645" xr:uid="{00000000-0005-0000-0000-000086180000}"/>
    <cellStyle name="Currency 2 6 2 3 10 3" xfId="6646" xr:uid="{00000000-0005-0000-0000-000087180000}"/>
    <cellStyle name="Currency 2 6 2 3 11" xfId="6647" xr:uid="{00000000-0005-0000-0000-000088180000}"/>
    <cellStyle name="Currency 2 6 2 3 11 2" xfId="6648" xr:uid="{00000000-0005-0000-0000-000089180000}"/>
    <cellStyle name="Currency 2 6 2 3 12" xfId="6649" xr:uid="{00000000-0005-0000-0000-00008A180000}"/>
    <cellStyle name="Currency 2 6 2 3 12 2" xfId="6650" xr:uid="{00000000-0005-0000-0000-00008B180000}"/>
    <cellStyle name="Currency 2 6 2 3 13" xfId="6651" xr:uid="{00000000-0005-0000-0000-00008C180000}"/>
    <cellStyle name="Currency 2 6 2 3 14" xfId="6652" xr:uid="{00000000-0005-0000-0000-00008D180000}"/>
    <cellStyle name="Currency 2 6 2 3 15" xfId="6653" xr:uid="{00000000-0005-0000-0000-00008E180000}"/>
    <cellStyle name="Currency 2 6 2 3 16" xfId="6654" xr:uid="{00000000-0005-0000-0000-00008F180000}"/>
    <cellStyle name="Currency 2 6 2 3 2" xfId="293" xr:uid="{00000000-0005-0000-0000-000090180000}"/>
    <cellStyle name="Currency 2 6 2 3 2 2" xfId="6655" xr:uid="{00000000-0005-0000-0000-000091180000}"/>
    <cellStyle name="Currency 2 6 2 3 2 2 10" xfId="6656" xr:uid="{00000000-0005-0000-0000-000092180000}"/>
    <cellStyle name="Currency 2 6 2 3 2 2 2" xfId="6657" xr:uid="{00000000-0005-0000-0000-000093180000}"/>
    <cellStyle name="Currency 2 6 2 3 2 2 2 2" xfId="6658" xr:uid="{00000000-0005-0000-0000-000094180000}"/>
    <cellStyle name="Currency 2 6 2 3 2 2 2 3" xfId="6659" xr:uid="{00000000-0005-0000-0000-000095180000}"/>
    <cellStyle name="Currency 2 6 2 3 2 2 3" xfId="6660" xr:uid="{00000000-0005-0000-0000-000096180000}"/>
    <cellStyle name="Currency 2 6 2 3 2 2 3 2" xfId="6661" xr:uid="{00000000-0005-0000-0000-000097180000}"/>
    <cellStyle name="Currency 2 6 2 3 2 2 3 3" xfId="6662" xr:uid="{00000000-0005-0000-0000-000098180000}"/>
    <cellStyle name="Currency 2 6 2 3 2 2 4" xfId="6663" xr:uid="{00000000-0005-0000-0000-000099180000}"/>
    <cellStyle name="Currency 2 6 2 3 2 2 4 2" xfId="6664" xr:uid="{00000000-0005-0000-0000-00009A180000}"/>
    <cellStyle name="Currency 2 6 2 3 2 2 4 2 2" xfId="6665" xr:uid="{00000000-0005-0000-0000-00009B180000}"/>
    <cellStyle name="Currency 2 6 2 3 2 2 4 3" xfId="6666" xr:uid="{00000000-0005-0000-0000-00009C180000}"/>
    <cellStyle name="Currency 2 6 2 3 2 2 5" xfId="6667" xr:uid="{00000000-0005-0000-0000-00009D180000}"/>
    <cellStyle name="Currency 2 6 2 3 2 2 5 2" xfId="6668" xr:uid="{00000000-0005-0000-0000-00009E180000}"/>
    <cellStyle name="Currency 2 6 2 3 2 2 5 2 2" xfId="6669" xr:uid="{00000000-0005-0000-0000-00009F180000}"/>
    <cellStyle name="Currency 2 6 2 3 2 2 5 3" xfId="6670" xr:uid="{00000000-0005-0000-0000-0000A0180000}"/>
    <cellStyle name="Currency 2 6 2 3 2 2 6" xfId="6671" xr:uid="{00000000-0005-0000-0000-0000A1180000}"/>
    <cellStyle name="Currency 2 6 2 3 2 2 6 2" xfId="6672" xr:uid="{00000000-0005-0000-0000-0000A2180000}"/>
    <cellStyle name="Currency 2 6 2 3 2 2 6 2 2" xfId="6673" xr:uid="{00000000-0005-0000-0000-0000A3180000}"/>
    <cellStyle name="Currency 2 6 2 3 2 2 6 3" xfId="6674" xr:uid="{00000000-0005-0000-0000-0000A4180000}"/>
    <cellStyle name="Currency 2 6 2 3 2 2 7" xfId="6675" xr:uid="{00000000-0005-0000-0000-0000A5180000}"/>
    <cellStyle name="Currency 2 6 2 3 2 2 7 2" xfId="6676" xr:uid="{00000000-0005-0000-0000-0000A6180000}"/>
    <cellStyle name="Currency 2 6 2 3 2 2 8" xfId="6677" xr:uid="{00000000-0005-0000-0000-0000A7180000}"/>
    <cellStyle name="Currency 2 6 2 3 2 2 8 2" xfId="6678" xr:uid="{00000000-0005-0000-0000-0000A8180000}"/>
    <cellStyle name="Currency 2 6 2 3 2 2 9" xfId="6679" xr:uid="{00000000-0005-0000-0000-0000A9180000}"/>
    <cellStyle name="Currency 2 6 2 3 2 3" xfId="6680" xr:uid="{00000000-0005-0000-0000-0000AA180000}"/>
    <cellStyle name="Currency 2 6 2 3 2 3 10" xfId="6681" xr:uid="{00000000-0005-0000-0000-0000AB180000}"/>
    <cellStyle name="Currency 2 6 2 3 2 3 2" xfId="6682" xr:uid="{00000000-0005-0000-0000-0000AC180000}"/>
    <cellStyle name="Currency 2 6 2 3 2 3 2 2" xfId="6683" xr:uid="{00000000-0005-0000-0000-0000AD180000}"/>
    <cellStyle name="Currency 2 6 2 3 2 3 2 3" xfId="6684" xr:uid="{00000000-0005-0000-0000-0000AE180000}"/>
    <cellStyle name="Currency 2 6 2 3 2 3 3" xfId="6685" xr:uid="{00000000-0005-0000-0000-0000AF180000}"/>
    <cellStyle name="Currency 2 6 2 3 2 3 3 2" xfId="6686" xr:uid="{00000000-0005-0000-0000-0000B0180000}"/>
    <cellStyle name="Currency 2 6 2 3 2 3 3 3" xfId="6687" xr:uid="{00000000-0005-0000-0000-0000B1180000}"/>
    <cellStyle name="Currency 2 6 2 3 2 3 4" xfId="6688" xr:uid="{00000000-0005-0000-0000-0000B2180000}"/>
    <cellStyle name="Currency 2 6 2 3 2 3 4 2" xfId="6689" xr:uid="{00000000-0005-0000-0000-0000B3180000}"/>
    <cellStyle name="Currency 2 6 2 3 2 3 4 2 2" xfId="6690" xr:uid="{00000000-0005-0000-0000-0000B4180000}"/>
    <cellStyle name="Currency 2 6 2 3 2 3 4 3" xfId="6691" xr:uid="{00000000-0005-0000-0000-0000B5180000}"/>
    <cellStyle name="Currency 2 6 2 3 2 3 5" xfId="6692" xr:uid="{00000000-0005-0000-0000-0000B6180000}"/>
    <cellStyle name="Currency 2 6 2 3 2 3 5 2" xfId="6693" xr:uid="{00000000-0005-0000-0000-0000B7180000}"/>
    <cellStyle name="Currency 2 6 2 3 2 3 5 2 2" xfId="6694" xr:uid="{00000000-0005-0000-0000-0000B8180000}"/>
    <cellStyle name="Currency 2 6 2 3 2 3 5 3" xfId="6695" xr:uid="{00000000-0005-0000-0000-0000B9180000}"/>
    <cellStyle name="Currency 2 6 2 3 2 3 6" xfId="6696" xr:uid="{00000000-0005-0000-0000-0000BA180000}"/>
    <cellStyle name="Currency 2 6 2 3 2 3 6 2" xfId="6697" xr:uid="{00000000-0005-0000-0000-0000BB180000}"/>
    <cellStyle name="Currency 2 6 2 3 2 3 6 2 2" xfId="6698" xr:uid="{00000000-0005-0000-0000-0000BC180000}"/>
    <cellStyle name="Currency 2 6 2 3 2 3 6 3" xfId="6699" xr:uid="{00000000-0005-0000-0000-0000BD180000}"/>
    <cellStyle name="Currency 2 6 2 3 2 3 7" xfId="6700" xr:uid="{00000000-0005-0000-0000-0000BE180000}"/>
    <cellStyle name="Currency 2 6 2 3 2 3 7 2" xfId="6701" xr:uid="{00000000-0005-0000-0000-0000BF180000}"/>
    <cellStyle name="Currency 2 6 2 3 2 3 8" xfId="6702" xr:uid="{00000000-0005-0000-0000-0000C0180000}"/>
    <cellStyle name="Currency 2 6 2 3 2 3 8 2" xfId="6703" xr:uid="{00000000-0005-0000-0000-0000C1180000}"/>
    <cellStyle name="Currency 2 6 2 3 2 3 9" xfId="6704" xr:uid="{00000000-0005-0000-0000-0000C2180000}"/>
    <cellStyle name="Currency 2 6 2 3 2 4" xfId="6705" xr:uid="{00000000-0005-0000-0000-0000C3180000}"/>
    <cellStyle name="Currency 2 6 2 3 2 4 10" xfId="6706" xr:uid="{00000000-0005-0000-0000-0000C4180000}"/>
    <cellStyle name="Currency 2 6 2 3 2 4 2" xfId="6707" xr:uid="{00000000-0005-0000-0000-0000C5180000}"/>
    <cellStyle name="Currency 2 6 2 3 2 4 3" xfId="6708" xr:uid="{00000000-0005-0000-0000-0000C6180000}"/>
    <cellStyle name="Currency 2 6 2 3 2 4 3 2" xfId="6709" xr:uid="{00000000-0005-0000-0000-0000C7180000}"/>
    <cellStyle name="Currency 2 6 2 3 2 4 3 2 2" xfId="6710" xr:uid="{00000000-0005-0000-0000-0000C8180000}"/>
    <cellStyle name="Currency 2 6 2 3 2 4 3 3" xfId="6711" xr:uid="{00000000-0005-0000-0000-0000C9180000}"/>
    <cellStyle name="Currency 2 6 2 3 2 4 4" xfId="6712" xr:uid="{00000000-0005-0000-0000-0000CA180000}"/>
    <cellStyle name="Currency 2 6 2 3 2 4 4 2" xfId="6713" xr:uid="{00000000-0005-0000-0000-0000CB180000}"/>
    <cellStyle name="Currency 2 6 2 3 2 4 4 2 2" xfId="6714" xr:uid="{00000000-0005-0000-0000-0000CC180000}"/>
    <cellStyle name="Currency 2 6 2 3 2 4 4 3" xfId="6715" xr:uid="{00000000-0005-0000-0000-0000CD180000}"/>
    <cellStyle name="Currency 2 6 2 3 2 4 5" xfId="6716" xr:uid="{00000000-0005-0000-0000-0000CE180000}"/>
    <cellStyle name="Currency 2 6 2 3 2 4 5 2" xfId="6717" xr:uid="{00000000-0005-0000-0000-0000CF180000}"/>
    <cellStyle name="Currency 2 6 2 3 2 4 5 2 2" xfId="6718" xr:uid="{00000000-0005-0000-0000-0000D0180000}"/>
    <cellStyle name="Currency 2 6 2 3 2 4 5 3" xfId="6719" xr:uid="{00000000-0005-0000-0000-0000D1180000}"/>
    <cellStyle name="Currency 2 6 2 3 2 4 6" xfId="6720" xr:uid="{00000000-0005-0000-0000-0000D2180000}"/>
    <cellStyle name="Currency 2 6 2 3 2 4 6 2" xfId="6721" xr:uid="{00000000-0005-0000-0000-0000D3180000}"/>
    <cellStyle name="Currency 2 6 2 3 2 4 7" xfId="6722" xr:uid="{00000000-0005-0000-0000-0000D4180000}"/>
    <cellStyle name="Currency 2 6 2 3 2 4 7 2" xfId="6723" xr:uid="{00000000-0005-0000-0000-0000D5180000}"/>
    <cellStyle name="Currency 2 6 2 3 2 4 8" xfId="6724" xr:uid="{00000000-0005-0000-0000-0000D6180000}"/>
    <cellStyle name="Currency 2 6 2 3 2 4 9" xfId="6725" xr:uid="{00000000-0005-0000-0000-0000D7180000}"/>
    <cellStyle name="Currency 2 6 2 3 2 5" xfId="6726" xr:uid="{00000000-0005-0000-0000-0000D8180000}"/>
    <cellStyle name="Currency 2 6 2 3 2 5 2" xfId="6727" xr:uid="{00000000-0005-0000-0000-0000D9180000}"/>
    <cellStyle name="Currency 2 6 2 3 2 5 3" xfId="6728" xr:uid="{00000000-0005-0000-0000-0000DA180000}"/>
    <cellStyle name="Currency 2 6 2 3 2 5 4" xfId="25512" xr:uid="{00000000-0005-0000-0000-0000DB180000}"/>
    <cellStyle name="Currency 2 6 2 3 2 6" xfId="6729" xr:uid="{00000000-0005-0000-0000-0000DC180000}"/>
    <cellStyle name="Currency 2 6 2 3 2 6 2" xfId="6730" xr:uid="{00000000-0005-0000-0000-0000DD180000}"/>
    <cellStyle name="Currency 2 6 2 3 2 6 2 2" xfId="6731" xr:uid="{00000000-0005-0000-0000-0000DE180000}"/>
    <cellStyle name="Currency 2 6 2 3 2 6 2 2 2" xfId="6732" xr:uid="{00000000-0005-0000-0000-0000DF180000}"/>
    <cellStyle name="Currency 2 6 2 3 2 6 2 3" xfId="6733" xr:uid="{00000000-0005-0000-0000-0000E0180000}"/>
    <cellStyle name="Currency 2 6 2 3 2 6 3" xfId="6734" xr:uid="{00000000-0005-0000-0000-0000E1180000}"/>
    <cellStyle name="Currency 2 6 2 3 2 6 3 2" xfId="6735" xr:uid="{00000000-0005-0000-0000-0000E2180000}"/>
    <cellStyle name="Currency 2 6 2 3 2 6 3 2 2" xfId="6736" xr:uid="{00000000-0005-0000-0000-0000E3180000}"/>
    <cellStyle name="Currency 2 6 2 3 2 6 3 3" xfId="6737" xr:uid="{00000000-0005-0000-0000-0000E4180000}"/>
    <cellStyle name="Currency 2 6 2 3 2 6 4" xfId="6738" xr:uid="{00000000-0005-0000-0000-0000E5180000}"/>
    <cellStyle name="Currency 2 6 2 3 2 6 4 2" xfId="6739" xr:uid="{00000000-0005-0000-0000-0000E6180000}"/>
    <cellStyle name="Currency 2 6 2 3 2 6 4 2 2" xfId="6740" xr:uid="{00000000-0005-0000-0000-0000E7180000}"/>
    <cellStyle name="Currency 2 6 2 3 2 6 4 3" xfId="6741" xr:uid="{00000000-0005-0000-0000-0000E8180000}"/>
    <cellStyle name="Currency 2 6 2 3 2 6 5" xfId="6742" xr:uid="{00000000-0005-0000-0000-0000E9180000}"/>
    <cellStyle name="Currency 2 6 2 3 2 6 5 2" xfId="6743" xr:uid="{00000000-0005-0000-0000-0000EA180000}"/>
    <cellStyle name="Currency 2 6 2 3 2 6 6" xfId="6744" xr:uid="{00000000-0005-0000-0000-0000EB180000}"/>
    <cellStyle name="Currency 2 6 2 3 2 6 6 2" xfId="6745" xr:uid="{00000000-0005-0000-0000-0000EC180000}"/>
    <cellStyle name="Currency 2 6 2 3 2 6 7" xfId="6746" xr:uid="{00000000-0005-0000-0000-0000ED180000}"/>
    <cellStyle name="Currency 2 6 2 3 2 7" xfId="6747" xr:uid="{00000000-0005-0000-0000-0000EE180000}"/>
    <cellStyle name="Currency 2 6 2 3 2 7 2" xfId="6748" xr:uid="{00000000-0005-0000-0000-0000EF180000}"/>
    <cellStyle name="Currency 2 6 2 3 2 7 2 2" xfId="6749" xr:uid="{00000000-0005-0000-0000-0000F0180000}"/>
    <cellStyle name="Currency 2 6 2 3 2 7 3" xfId="6750" xr:uid="{00000000-0005-0000-0000-0000F1180000}"/>
    <cellStyle name="Currency 2 6 2 3 2 8" xfId="6751" xr:uid="{00000000-0005-0000-0000-0000F2180000}"/>
    <cellStyle name="Currency 2 6 2 3 2 8 2" xfId="6752" xr:uid="{00000000-0005-0000-0000-0000F3180000}"/>
    <cellStyle name="Currency 2 6 2 3 2 8 2 2" xfId="6753" xr:uid="{00000000-0005-0000-0000-0000F4180000}"/>
    <cellStyle name="Currency 2 6 2 3 2 8 3" xfId="6754" xr:uid="{00000000-0005-0000-0000-0000F5180000}"/>
    <cellStyle name="Currency 2 6 2 3 2 9" xfId="6755" xr:uid="{00000000-0005-0000-0000-0000F6180000}"/>
    <cellStyle name="Currency 2 6 2 3 3" xfId="294" xr:uid="{00000000-0005-0000-0000-0000F7180000}"/>
    <cellStyle name="Currency 2 6 2 3 3 10" xfId="6756" xr:uid="{00000000-0005-0000-0000-0000F8180000}"/>
    <cellStyle name="Currency 2 6 2 3 3 11" xfId="6757" xr:uid="{00000000-0005-0000-0000-0000F9180000}"/>
    <cellStyle name="Currency 2 6 2 3 3 12" xfId="6758" xr:uid="{00000000-0005-0000-0000-0000FA180000}"/>
    <cellStyle name="Currency 2 6 2 3 3 13" xfId="6759" xr:uid="{00000000-0005-0000-0000-0000FB180000}"/>
    <cellStyle name="Currency 2 6 2 3 3 2" xfId="295" xr:uid="{00000000-0005-0000-0000-0000FC180000}"/>
    <cellStyle name="Currency 2 6 2 3 3 2 10" xfId="6760" xr:uid="{00000000-0005-0000-0000-0000FD180000}"/>
    <cellStyle name="Currency 2 6 2 3 3 2 2" xfId="6761" xr:uid="{00000000-0005-0000-0000-0000FE180000}"/>
    <cellStyle name="Currency 2 6 2 3 3 2 2 2" xfId="6762" xr:uid="{00000000-0005-0000-0000-0000FF180000}"/>
    <cellStyle name="Currency 2 6 2 3 3 2 2 3" xfId="6763" xr:uid="{00000000-0005-0000-0000-000000190000}"/>
    <cellStyle name="Currency 2 6 2 3 3 2 3" xfId="6764" xr:uid="{00000000-0005-0000-0000-000001190000}"/>
    <cellStyle name="Currency 2 6 2 3 3 2 3 2" xfId="6765" xr:uid="{00000000-0005-0000-0000-000002190000}"/>
    <cellStyle name="Currency 2 6 2 3 3 2 3 3" xfId="6766" xr:uid="{00000000-0005-0000-0000-000003190000}"/>
    <cellStyle name="Currency 2 6 2 3 3 2 3 4" xfId="25514" xr:uid="{00000000-0005-0000-0000-000004190000}"/>
    <cellStyle name="Currency 2 6 2 3 3 2 4" xfId="6767" xr:uid="{00000000-0005-0000-0000-000005190000}"/>
    <cellStyle name="Currency 2 6 2 3 3 2 4 2" xfId="6768" xr:uid="{00000000-0005-0000-0000-000006190000}"/>
    <cellStyle name="Currency 2 6 2 3 3 2 4 2 2" xfId="6769" xr:uid="{00000000-0005-0000-0000-000007190000}"/>
    <cellStyle name="Currency 2 6 2 3 3 2 4 3" xfId="6770" xr:uid="{00000000-0005-0000-0000-000008190000}"/>
    <cellStyle name="Currency 2 6 2 3 3 2 5" xfId="6771" xr:uid="{00000000-0005-0000-0000-000009190000}"/>
    <cellStyle name="Currency 2 6 2 3 3 2 5 2" xfId="6772" xr:uid="{00000000-0005-0000-0000-00000A190000}"/>
    <cellStyle name="Currency 2 6 2 3 3 2 5 2 2" xfId="6773" xr:uid="{00000000-0005-0000-0000-00000B190000}"/>
    <cellStyle name="Currency 2 6 2 3 3 2 5 3" xfId="6774" xr:uid="{00000000-0005-0000-0000-00000C190000}"/>
    <cellStyle name="Currency 2 6 2 3 3 2 6" xfId="6775" xr:uid="{00000000-0005-0000-0000-00000D190000}"/>
    <cellStyle name="Currency 2 6 2 3 3 2 6 2" xfId="6776" xr:uid="{00000000-0005-0000-0000-00000E190000}"/>
    <cellStyle name="Currency 2 6 2 3 3 2 6 2 2" xfId="6777" xr:uid="{00000000-0005-0000-0000-00000F190000}"/>
    <cellStyle name="Currency 2 6 2 3 3 2 6 3" xfId="6778" xr:uid="{00000000-0005-0000-0000-000010190000}"/>
    <cellStyle name="Currency 2 6 2 3 3 2 7" xfId="6779" xr:uid="{00000000-0005-0000-0000-000011190000}"/>
    <cellStyle name="Currency 2 6 2 3 3 2 7 2" xfId="6780" xr:uid="{00000000-0005-0000-0000-000012190000}"/>
    <cellStyle name="Currency 2 6 2 3 3 2 8" xfId="6781" xr:uid="{00000000-0005-0000-0000-000013190000}"/>
    <cellStyle name="Currency 2 6 2 3 3 2 8 2" xfId="6782" xr:uid="{00000000-0005-0000-0000-000014190000}"/>
    <cellStyle name="Currency 2 6 2 3 3 2 9" xfId="6783" xr:uid="{00000000-0005-0000-0000-000015190000}"/>
    <cellStyle name="Currency 2 6 2 3 3 3" xfId="296" xr:uid="{00000000-0005-0000-0000-000016190000}"/>
    <cellStyle name="Currency 2 6 2 3 3 3 2" xfId="6784" xr:uid="{00000000-0005-0000-0000-000017190000}"/>
    <cellStyle name="Currency 2 6 2 3 3 3 2 2" xfId="25515" xr:uid="{00000000-0005-0000-0000-000018190000}"/>
    <cellStyle name="Currency 2 6 2 3 3 3 2 3" xfId="25626" xr:uid="{00000000-0005-0000-0000-000019190000}"/>
    <cellStyle name="Currency 2 6 2 3 3 3 3" xfId="6785" xr:uid="{00000000-0005-0000-0000-00001A190000}"/>
    <cellStyle name="Currency 2 6 2 3 3 4" xfId="6786" xr:uid="{00000000-0005-0000-0000-00001B190000}"/>
    <cellStyle name="Currency 2 6 2 3 3 4 2" xfId="6787" xr:uid="{00000000-0005-0000-0000-00001C190000}"/>
    <cellStyle name="Currency 2 6 2 3 3 4 3" xfId="6788" xr:uid="{00000000-0005-0000-0000-00001D190000}"/>
    <cellStyle name="Currency 2 6 2 3 3 4 4" xfId="25513" xr:uid="{00000000-0005-0000-0000-00001E190000}"/>
    <cellStyle name="Currency 2 6 2 3 3 5" xfId="6789" xr:uid="{00000000-0005-0000-0000-00001F190000}"/>
    <cellStyle name="Currency 2 6 2 3 3 5 2" xfId="6790" xr:uid="{00000000-0005-0000-0000-000020190000}"/>
    <cellStyle name="Currency 2 6 2 3 3 5 2 2" xfId="6791" xr:uid="{00000000-0005-0000-0000-000021190000}"/>
    <cellStyle name="Currency 2 6 2 3 3 5 3" xfId="6792" xr:uid="{00000000-0005-0000-0000-000022190000}"/>
    <cellStyle name="Currency 2 6 2 3 3 6" xfId="6793" xr:uid="{00000000-0005-0000-0000-000023190000}"/>
    <cellStyle name="Currency 2 6 2 3 3 6 2" xfId="6794" xr:uid="{00000000-0005-0000-0000-000024190000}"/>
    <cellStyle name="Currency 2 6 2 3 3 6 2 2" xfId="6795" xr:uid="{00000000-0005-0000-0000-000025190000}"/>
    <cellStyle name="Currency 2 6 2 3 3 6 3" xfId="6796" xr:uid="{00000000-0005-0000-0000-000026190000}"/>
    <cellStyle name="Currency 2 6 2 3 3 7" xfId="6797" xr:uid="{00000000-0005-0000-0000-000027190000}"/>
    <cellStyle name="Currency 2 6 2 3 3 7 2" xfId="6798" xr:uid="{00000000-0005-0000-0000-000028190000}"/>
    <cellStyle name="Currency 2 6 2 3 3 7 2 2" xfId="6799" xr:uid="{00000000-0005-0000-0000-000029190000}"/>
    <cellStyle name="Currency 2 6 2 3 3 7 3" xfId="6800" xr:uid="{00000000-0005-0000-0000-00002A190000}"/>
    <cellStyle name="Currency 2 6 2 3 3 8" xfId="6801" xr:uid="{00000000-0005-0000-0000-00002B190000}"/>
    <cellStyle name="Currency 2 6 2 3 3 8 2" xfId="6802" xr:uid="{00000000-0005-0000-0000-00002C190000}"/>
    <cellStyle name="Currency 2 6 2 3 3 9" xfId="6803" xr:uid="{00000000-0005-0000-0000-00002D190000}"/>
    <cellStyle name="Currency 2 6 2 3 3 9 2" xfId="6804" xr:uid="{00000000-0005-0000-0000-00002E190000}"/>
    <cellStyle name="Currency 2 6 2 3 4" xfId="297" xr:uid="{00000000-0005-0000-0000-00002F190000}"/>
    <cellStyle name="Currency 2 6 2 3 4 2" xfId="298" xr:uid="{00000000-0005-0000-0000-000030190000}"/>
    <cellStyle name="Currency 2 6 2 3 4 2 10" xfId="6805" xr:uid="{00000000-0005-0000-0000-000031190000}"/>
    <cellStyle name="Currency 2 6 2 3 4 2 11" xfId="6806" xr:uid="{00000000-0005-0000-0000-000032190000}"/>
    <cellStyle name="Currency 2 6 2 3 4 2 2" xfId="6807" xr:uid="{00000000-0005-0000-0000-000033190000}"/>
    <cellStyle name="Currency 2 6 2 3 4 2 2 2" xfId="6808" xr:uid="{00000000-0005-0000-0000-000034190000}"/>
    <cellStyle name="Currency 2 6 2 3 4 2 2 3" xfId="6809" xr:uid="{00000000-0005-0000-0000-000035190000}"/>
    <cellStyle name="Currency 2 6 2 3 4 2 3" xfId="6810" xr:uid="{00000000-0005-0000-0000-000036190000}"/>
    <cellStyle name="Currency 2 6 2 3 4 2 3 2" xfId="25517" xr:uid="{00000000-0005-0000-0000-000037190000}"/>
    <cellStyle name="Currency 2 6 2 3 4 2 3 3" xfId="25627" xr:uid="{00000000-0005-0000-0000-000038190000}"/>
    <cellStyle name="Currency 2 6 2 3 4 2 4" xfId="6811" xr:uid="{00000000-0005-0000-0000-000039190000}"/>
    <cellStyle name="Currency 2 6 2 3 4 2 4 2" xfId="6812" xr:uid="{00000000-0005-0000-0000-00003A190000}"/>
    <cellStyle name="Currency 2 6 2 3 4 2 4 2 2" xfId="6813" xr:uid="{00000000-0005-0000-0000-00003B190000}"/>
    <cellStyle name="Currency 2 6 2 3 4 2 4 3" xfId="6814" xr:uid="{00000000-0005-0000-0000-00003C190000}"/>
    <cellStyle name="Currency 2 6 2 3 4 2 5" xfId="6815" xr:uid="{00000000-0005-0000-0000-00003D190000}"/>
    <cellStyle name="Currency 2 6 2 3 4 2 5 2" xfId="6816" xr:uid="{00000000-0005-0000-0000-00003E190000}"/>
    <cellStyle name="Currency 2 6 2 3 4 2 5 2 2" xfId="6817" xr:uid="{00000000-0005-0000-0000-00003F190000}"/>
    <cellStyle name="Currency 2 6 2 3 4 2 5 3" xfId="6818" xr:uid="{00000000-0005-0000-0000-000040190000}"/>
    <cellStyle name="Currency 2 6 2 3 4 2 6" xfId="6819" xr:uid="{00000000-0005-0000-0000-000041190000}"/>
    <cellStyle name="Currency 2 6 2 3 4 2 6 2" xfId="6820" xr:uid="{00000000-0005-0000-0000-000042190000}"/>
    <cellStyle name="Currency 2 6 2 3 4 2 6 2 2" xfId="6821" xr:uid="{00000000-0005-0000-0000-000043190000}"/>
    <cellStyle name="Currency 2 6 2 3 4 2 6 3" xfId="6822" xr:uid="{00000000-0005-0000-0000-000044190000}"/>
    <cellStyle name="Currency 2 6 2 3 4 2 7" xfId="6823" xr:uid="{00000000-0005-0000-0000-000045190000}"/>
    <cellStyle name="Currency 2 6 2 3 4 2 7 2" xfId="6824" xr:uid="{00000000-0005-0000-0000-000046190000}"/>
    <cellStyle name="Currency 2 6 2 3 4 2 8" xfId="6825" xr:uid="{00000000-0005-0000-0000-000047190000}"/>
    <cellStyle name="Currency 2 6 2 3 4 2 8 2" xfId="6826" xr:uid="{00000000-0005-0000-0000-000048190000}"/>
    <cellStyle name="Currency 2 6 2 3 4 2 9" xfId="6827" xr:uid="{00000000-0005-0000-0000-000049190000}"/>
    <cellStyle name="Currency 2 6 2 3 4 3" xfId="299" xr:uid="{00000000-0005-0000-0000-00004A190000}"/>
    <cellStyle name="Currency 2 6 2 3 4 3 2" xfId="6828" xr:uid="{00000000-0005-0000-0000-00004B190000}"/>
    <cellStyle name="Currency 2 6 2 3 4 3 2 2" xfId="25518" xr:uid="{00000000-0005-0000-0000-00004C190000}"/>
    <cellStyle name="Currency 2 6 2 3 4 3 2 3" xfId="25628" xr:uid="{00000000-0005-0000-0000-00004D190000}"/>
    <cellStyle name="Currency 2 6 2 3 4 3 3" xfId="6829" xr:uid="{00000000-0005-0000-0000-00004E190000}"/>
    <cellStyle name="Currency 2 6 2 3 4 4" xfId="6830" xr:uid="{00000000-0005-0000-0000-00004F190000}"/>
    <cellStyle name="Currency 2 6 2 3 4 4 2" xfId="6831" xr:uid="{00000000-0005-0000-0000-000050190000}"/>
    <cellStyle name="Currency 2 6 2 3 4 4 2 2" xfId="6832" xr:uid="{00000000-0005-0000-0000-000051190000}"/>
    <cellStyle name="Currency 2 6 2 3 4 4 3" xfId="6833" xr:uid="{00000000-0005-0000-0000-000052190000}"/>
    <cellStyle name="Currency 2 6 2 3 4 4 4" xfId="25516" xr:uid="{00000000-0005-0000-0000-000053190000}"/>
    <cellStyle name="Currency 2 6 2 3 4 5" xfId="6834" xr:uid="{00000000-0005-0000-0000-000054190000}"/>
    <cellStyle name="Currency 2 6 2 3 4 5 2" xfId="6835" xr:uid="{00000000-0005-0000-0000-000055190000}"/>
    <cellStyle name="Currency 2 6 2 3 4 5 2 2" xfId="6836" xr:uid="{00000000-0005-0000-0000-000056190000}"/>
    <cellStyle name="Currency 2 6 2 3 4 5 3" xfId="6837" xr:uid="{00000000-0005-0000-0000-000057190000}"/>
    <cellStyle name="Currency 2 6 2 3 4 6" xfId="6838" xr:uid="{00000000-0005-0000-0000-000058190000}"/>
    <cellStyle name="Currency 2 6 2 3 4 7" xfId="6839" xr:uid="{00000000-0005-0000-0000-000059190000}"/>
    <cellStyle name="Currency 2 6 2 3 5" xfId="6840" xr:uid="{00000000-0005-0000-0000-00005A190000}"/>
    <cellStyle name="Currency 2 6 2 3 5 10" xfId="6841" xr:uid="{00000000-0005-0000-0000-00005B190000}"/>
    <cellStyle name="Currency 2 6 2 3 5 2" xfId="6842" xr:uid="{00000000-0005-0000-0000-00005C190000}"/>
    <cellStyle name="Currency 2 6 2 3 5 2 2" xfId="6843" xr:uid="{00000000-0005-0000-0000-00005D190000}"/>
    <cellStyle name="Currency 2 6 2 3 5 2 3" xfId="6844" xr:uid="{00000000-0005-0000-0000-00005E190000}"/>
    <cellStyle name="Currency 2 6 2 3 5 3" xfId="6845" xr:uid="{00000000-0005-0000-0000-00005F190000}"/>
    <cellStyle name="Currency 2 6 2 3 5 3 2" xfId="6846" xr:uid="{00000000-0005-0000-0000-000060190000}"/>
    <cellStyle name="Currency 2 6 2 3 5 3 3" xfId="6847" xr:uid="{00000000-0005-0000-0000-000061190000}"/>
    <cellStyle name="Currency 2 6 2 3 5 4" xfId="6848" xr:uid="{00000000-0005-0000-0000-000062190000}"/>
    <cellStyle name="Currency 2 6 2 3 5 4 2" xfId="6849" xr:uid="{00000000-0005-0000-0000-000063190000}"/>
    <cellStyle name="Currency 2 6 2 3 5 4 2 2" xfId="6850" xr:uid="{00000000-0005-0000-0000-000064190000}"/>
    <cellStyle name="Currency 2 6 2 3 5 4 3" xfId="6851" xr:uid="{00000000-0005-0000-0000-000065190000}"/>
    <cellStyle name="Currency 2 6 2 3 5 5" xfId="6852" xr:uid="{00000000-0005-0000-0000-000066190000}"/>
    <cellStyle name="Currency 2 6 2 3 5 5 2" xfId="6853" xr:uid="{00000000-0005-0000-0000-000067190000}"/>
    <cellStyle name="Currency 2 6 2 3 5 5 2 2" xfId="6854" xr:uid="{00000000-0005-0000-0000-000068190000}"/>
    <cellStyle name="Currency 2 6 2 3 5 5 3" xfId="6855" xr:uid="{00000000-0005-0000-0000-000069190000}"/>
    <cellStyle name="Currency 2 6 2 3 5 6" xfId="6856" xr:uid="{00000000-0005-0000-0000-00006A190000}"/>
    <cellStyle name="Currency 2 6 2 3 5 6 2" xfId="6857" xr:uid="{00000000-0005-0000-0000-00006B190000}"/>
    <cellStyle name="Currency 2 6 2 3 5 6 2 2" xfId="6858" xr:uid="{00000000-0005-0000-0000-00006C190000}"/>
    <cellStyle name="Currency 2 6 2 3 5 6 3" xfId="6859" xr:uid="{00000000-0005-0000-0000-00006D190000}"/>
    <cellStyle name="Currency 2 6 2 3 5 7" xfId="6860" xr:uid="{00000000-0005-0000-0000-00006E190000}"/>
    <cellStyle name="Currency 2 6 2 3 5 7 2" xfId="6861" xr:uid="{00000000-0005-0000-0000-00006F190000}"/>
    <cellStyle name="Currency 2 6 2 3 5 8" xfId="6862" xr:uid="{00000000-0005-0000-0000-000070190000}"/>
    <cellStyle name="Currency 2 6 2 3 5 8 2" xfId="6863" xr:uid="{00000000-0005-0000-0000-000071190000}"/>
    <cellStyle name="Currency 2 6 2 3 5 9" xfId="6864" xr:uid="{00000000-0005-0000-0000-000072190000}"/>
    <cellStyle name="Currency 2 6 2 3 6" xfId="6865" xr:uid="{00000000-0005-0000-0000-000073190000}"/>
    <cellStyle name="Currency 2 6 2 3 6 10" xfId="6866" xr:uid="{00000000-0005-0000-0000-000074190000}"/>
    <cellStyle name="Currency 2 6 2 3 6 11" xfId="6867" xr:uid="{00000000-0005-0000-0000-000075190000}"/>
    <cellStyle name="Currency 2 6 2 3 6 12" xfId="6868" xr:uid="{00000000-0005-0000-0000-000076190000}"/>
    <cellStyle name="Currency 2 6 2 3 6 2" xfId="6869" xr:uid="{00000000-0005-0000-0000-000077190000}"/>
    <cellStyle name="Currency 2 6 2 3 6 2 2" xfId="6870" xr:uid="{00000000-0005-0000-0000-000078190000}"/>
    <cellStyle name="Currency 2 6 2 3 6 2 3" xfId="6871" xr:uid="{00000000-0005-0000-0000-000079190000}"/>
    <cellStyle name="Currency 2 6 2 3 6 3" xfId="6872" xr:uid="{00000000-0005-0000-0000-00007A190000}"/>
    <cellStyle name="Currency 2 6 2 3 6 3 2" xfId="6873" xr:uid="{00000000-0005-0000-0000-00007B190000}"/>
    <cellStyle name="Currency 2 6 2 3 6 3 3" xfId="6874" xr:uid="{00000000-0005-0000-0000-00007C190000}"/>
    <cellStyle name="Currency 2 6 2 3 6 4" xfId="6875" xr:uid="{00000000-0005-0000-0000-00007D190000}"/>
    <cellStyle name="Currency 2 6 2 3 6 5" xfId="6876" xr:uid="{00000000-0005-0000-0000-00007E190000}"/>
    <cellStyle name="Currency 2 6 2 3 6 5 2" xfId="6877" xr:uid="{00000000-0005-0000-0000-00007F190000}"/>
    <cellStyle name="Currency 2 6 2 3 6 5 2 2" xfId="6878" xr:uid="{00000000-0005-0000-0000-000080190000}"/>
    <cellStyle name="Currency 2 6 2 3 6 5 3" xfId="6879" xr:uid="{00000000-0005-0000-0000-000081190000}"/>
    <cellStyle name="Currency 2 6 2 3 6 6" xfId="6880" xr:uid="{00000000-0005-0000-0000-000082190000}"/>
    <cellStyle name="Currency 2 6 2 3 6 6 2" xfId="6881" xr:uid="{00000000-0005-0000-0000-000083190000}"/>
    <cellStyle name="Currency 2 6 2 3 6 6 2 2" xfId="6882" xr:uid="{00000000-0005-0000-0000-000084190000}"/>
    <cellStyle name="Currency 2 6 2 3 6 6 3" xfId="6883" xr:uid="{00000000-0005-0000-0000-000085190000}"/>
    <cellStyle name="Currency 2 6 2 3 6 7" xfId="6884" xr:uid="{00000000-0005-0000-0000-000086190000}"/>
    <cellStyle name="Currency 2 6 2 3 6 7 2" xfId="6885" xr:uid="{00000000-0005-0000-0000-000087190000}"/>
    <cellStyle name="Currency 2 6 2 3 6 7 2 2" xfId="6886" xr:uid="{00000000-0005-0000-0000-000088190000}"/>
    <cellStyle name="Currency 2 6 2 3 6 7 3" xfId="6887" xr:uid="{00000000-0005-0000-0000-000089190000}"/>
    <cellStyle name="Currency 2 6 2 3 6 8" xfId="6888" xr:uid="{00000000-0005-0000-0000-00008A190000}"/>
    <cellStyle name="Currency 2 6 2 3 6 8 2" xfId="6889" xr:uid="{00000000-0005-0000-0000-00008B190000}"/>
    <cellStyle name="Currency 2 6 2 3 6 9" xfId="6890" xr:uid="{00000000-0005-0000-0000-00008C190000}"/>
    <cellStyle name="Currency 2 6 2 3 6 9 2" xfId="6891" xr:uid="{00000000-0005-0000-0000-00008D190000}"/>
    <cellStyle name="Currency 2 6 2 3 7" xfId="6892" xr:uid="{00000000-0005-0000-0000-00008E190000}"/>
    <cellStyle name="Currency 2 6 2 3 7 2" xfId="6893" xr:uid="{00000000-0005-0000-0000-00008F190000}"/>
    <cellStyle name="Currency 2 6 2 3 7 3" xfId="6894" xr:uid="{00000000-0005-0000-0000-000090190000}"/>
    <cellStyle name="Currency 2 6 2 3 8" xfId="6895" xr:uid="{00000000-0005-0000-0000-000091190000}"/>
    <cellStyle name="Currency 2 6 2 3 8 2" xfId="6896" xr:uid="{00000000-0005-0000-0000-000092190000}"/>
    <cellStyle name="Currency 2 6 2 3 8 2 2" xfId="6897" xr:uid="{00000000-0005-0000-0000-000093190000}"/>
    <cellStyle name="Currency 2 6 2 3 8 3" xfId="6898" xr:uid="{00000000-0005-0000-0000-000094190000}"/>
    <cellStyle name="Currency 2 6 2 3 8 4" xfId="6899" xr:uid="{00000000-0005-0000-0000-000095190000}"/>
    <cellStyle name="Currency 2 6 2 3 9" xfId="6900" xr:uid="{00000000-0005-0000-0000-000096190000}"/>
    <cellStyle name="Currency 2 6 2 3 9 2" xfId="6901" xr:uid="{00000000-0005-0000-0000-000097190000}"/>
    <cellStyle name="Currency 2 6 2 3 9 2 2" xfId="6902" xr:uid="{00000000-0005-0000-0000-000098190000}"/>
    <cellStyle name="Currency 2 6 2 3 9 3" xfId="6903" xr:uid="{00000000-0005-0000-0000-000099190000}"/>
    <cellStyle name="Currency 2 6 2 4" xfId="300" xr:uid="{00000000-0005-0000-0000-00009A190000}"/>
    <cellStyle name="Currency 2 6 2 4 2" xfId="6904" xr:uid="{00000000-0005-0000-0000-00009B190000}"/>
    <cellStyle name="Currency 2 6 2 4 2 10" xfId="6905" xr:uid="{00000000-0005-0000-0000-00009C190000}"/>
    <cellStyle name="Currency 2 6 2 4 2 2" xfId="6906" xr:uid="{00000000-0005-0000-0000-00009D190000}"/>
    <cellStyle name="Currency 2 6 2 4 2 2 2" xfId="6907" xr:uid="{00000000-0005-0000-0000-00009E190000}"/>
    <cellStyle name="Currency 2 6 2 4 2 2 3" xfId="6908" xr:uid="{00000000-0005-0000-0000-00009F190000}"/>
    <cellStyle name="Currency 2 6 2 4 2 3" xfId="6909" xr:uid="{00000000-0005-0000-0000-0000A0190000}"/>
    <cellStyle name="Currency 2 6 2 4 2 3 2" xfId="6910" xr:uid="{00000000-0005-0000-0000-0000A1190000}"/>
    <cellStyle name="Currency 2 6 2 4 2 3 3" xfId="6911" xr:uid="{00000000-0005-0000-0000-0000A2190000}"/>
    <cellStyle name="Currency 2 6 2 4 2 4" xfId="6912" xr:uid="{00000000-0005-0000-0000-0000A3190000}"/>
    <cellStyle name="Currency 2 6 2 4 2 4 2" xfId="6913" xr:uid="{00000000-0005-0000-0000-0000A4190000}"/>
    <cellStyle name="Currency 2 6 2 4 2 4 2 2" xfId="6914" xr:uid="{00000000-0005-0000-0000-0000A5190000}"/>
    <cellStyle name="Currency 2 6 2 4 2 4 3" xfId="6915" xr:uid="{00000000-0005-0000-0000-0000A6190000}"/>
    <cellStyle name="Currency 2 6 2 4 2 5" xfId="6916" xr:uid="{00000000-0005-0000-0000-0000A7190000}"/>
    <cellStyle name="Currency 2 6 2 4 2 5 2" xfId="6917" xr:uid="{00000000-0005-0000-0000-0000A8190000}"/>
    <cellStyle name="Currency 2 6 2 4 2 5 2 2" xfId="6918" xr:uid="{00000000-0005-0000-0000-0000A9190000}"/>
    <cellStyle name="Currency 2 6 2 4 2 5 3" xfId="6919" xr:uid="{00000000-0005-0000-0000-0000AA190000}"/>
    <cellStyle name="Currency 2 6 2 4 2 6" xfId="6920" xr:uid="{00000000-0005-0000-0000-0000AB190000}"/>
    <cellStyle name="Currency 2 6 2 4 2 6 2" xfId="6921" xr:uid="{00000000-0005-0000-0000-0000AC190000}"/>
    <cellStyle name="Currency 2 6 2 4 2 6 2 2" xfId="6922" xr:uid="{00000000-0005-0000-0000-0000AD190000}"/>
    <cellStyle name="Currency 2 6 2 4 2 6 3" xfId="6923" xr:uid="{00000000-0005-0000-0000-0000AE190000}"/>
    <cellStyle name="Currency 2 6 2 4 2 7" xfId="6924" xr:uid="{00000000-0005-0000-0000-0000AF190000}"/>
    <cellStyle name="Currency 2 6 2 4 2 7 2" xfId="6925" xr:uid="{00000000-0005-0000-0000-0000B0190000}"/>
    <cellStyle name="Currency 2 6 2 4 2 8" xfId="6926" xr:uid="{00000000-0005-0000-0000-0000B1190000}"/>
    <cellStyle name="Currency 2 6 2 4 2 8 2" xfId="6927" xr:uid="{00000000-0005-0000-0000-0000B2190000}"/>
    <cellStyle name="Currency 2 6 2 4 2 9" xfId="6928" xr:uid="{00000000-0005-0000-0000-0000B3190000}"/>
    <cellStyle name="Currency 2 6 2 4 3" xfId="6929" xr:uid="{00000000-0005-0000-0000-0000B4190000}"/>
    <cellStyle name="Currency 2 6 2 4 3 10" xfId="6930" xr:uid="{00000000-0005-0000-0000-0000B5190000}"/>
    <cellStyle name="Currency 2 6 2 4 3 2" xfId="6931" xr:uid="{00000000-0005-0000-0000-0000B6190000}"/>
    <cellStyle name="Currency 2 6 2 4 3 2 2" xfId="6932" xr:uid="{00000000-0005-0000-0000-0000B7190000}"/>
    <cellStyle name="Currency 2 6 2 4 3 2 3" xfId="6933" xr:uid="{00000000-0005-0000-0000-0000B8190000}"/>
    <cellStyle name="Currency 2 6 2 4 3 3" xfId="6934" xr:uid="{00000000-0005-0000-0000-0000B9190000}"/>
    <cellStyle name="Currency 2 6 2 4 3 3 2" xfId="6935" xr:uid="{00000000-0005-0000-0000-0000BA190000}"/>
    <cellStyle name="Currency 2 6 2 4 3 3 3" xfId="6936" xr:uid="{00000000-0005-0000-0000-0000BB190000}"/>
    <cellStyle name="Currency 2 6 2 4 3 4" xfId="6937" xr:uid="{00000000-0005-0000-0000-0000BC190000}"/>
    <cellStyle name="Currency 2 6 2 4 3 4 2" xfId="6938" xr:uid="{00000000-0005-0000-0000-0000BD190000}"/>
    <cellStyle name="Currency 2 6 2 4 3 4 2 2" xfId="6939" xr:uid="{00000000-0005-0000-0000-0000BE190000}"/>
    <cellStyle name="Currency 2 6 2 4 3 4 3" xfId="6940" xr:uid="{00000000-0005-0000-0000-0000BF190000}"/>
    <cellStyle name="Currency 2 6 2 4 3 5" xfId="6941" xr:uid="{00000000-0005-0000-0000-0000C0190000}"/>
    <cellStyle name="Currency 2 6 2 4 3 5 2" xfId="6942" xr:uid="{00000000-0005-0000-0000-0000C1190000}"/>
    <cellStyle name="Currency 2 6 2 4 3 5 2 2" xfId="6943" xr:uid="{00000000-0005-0000-0000-0000C2190000}"/>
    <cellStyle name="Currency 2 6 2 4 3 5 3" xfId="6944" xr:uid="{00000000-0005-0000-0000-0000C3190000}"/>
    <cellStyle name="Currency 2 6 2 4 3 6" xfId="6945" xr:uid="{00000000-0005-0000-0000-0000C4190000}"/>
    <cellStyle name="Currency 2 6 2 4 3 6 2" xfId="6946" xr:uid="{00000000-0005-0000-0000-0000C5190000}"/>
    <cellStyle name="Currency 2 6 2 4 3 6 2 2" xfId="6947" xr:uid="{00000000-0005-0000-0000-0000C6190000}"/>
    <cellStyle name="Currency 2 6 2 4 3 6 3" xfId="6948" xr:uid="{00000000-0005-0000-0000-0000C7190000}"/>
    <cellStyle name="Currency 2 6 2 4 3 7" xfId="6949" xr:uid="{00000000-0005-0000-0000-0000C8190000}"/>
    <cellStyle name="Currency 2 6 2 4 3 7 2" xfId="6950" xr:uid="{00000000-0005-0000-0000-0000C9190000}"/>
    <cellStyle name="Currency 2 6 2 4 3 8" xfId="6951" xr:uid="{00000000-0005-0000-0000-0000CA190000}"/>
    <cellStyle name="Currency 2 6 2 4 3 8 2" xfId="6952" xr:uid="{00000000-0005-0000-0000-0000CB190000}"/>
    <cellStyle name="Currency 2 6 2 4 3 9" xfId="6953" xr:uid="{00000000-0005-0000-0000-0000CC190000}"/>
    <cellStyle name="Currency 2 6 2 4 4" xfId="6954" xr:uid="{00000000-0005-0000-0000-0000CD190000}"/>
    <cellStyle name="Currency 2 6 2 4 4 10" xfId="6955" xr:uid="{00000000-0005-0000-0000-0000CE190000}"/>
    <cellStyle name="Currency 2 6 2 4 4 2" xfId="6956" xr:uid="{00000000-0005-0000-0000-0000CF190000}"/>
    <cellStyle name="Currency 2 6 2 4 4 3" xfId="6957" xr:uid="{00000000-0005-0000-0000-0000D0190000}"/>
    <cellStyle name="Currency 2 6 2 4 4 3 2" xfId="6958" xr:uid="{00000000-0005-0000-0000-0000D1190000}"/>
    <cellStyle name="Currency 2 6 2 4 4 3 2 2" xfId="6959" xr:uid="{00000000-0005-0000-0000-0000D2190000}"/>
    <cellStyle name="Currency 2 6 2 4 4 3 3" xfId="6960" xr:uid="{00000000-0005-0000-0000-0000D3190000}"/>
    <cellStyle name="Currency 2 6 2 4 4 4" xfId="6961" xr:uid="{00000000-0005-0000-0000-0000D4190000}"/>
    <cellStyle name="Currency 2 6 2 4 4 4 2" xfId="6962" xr:uid="{00000000-0005-0000-0000-0000D5190000}"/>
    <cellStyle name="Currency 2 6 2 4 4 4 2 2" xfId="6963" xr:uid="{00000000-0005-0000-0000-0000D6190000}"/>
    <cellStyle name="Currency 2 6 2 4 4 4 3" xfId="6964" xr:uid="{00000000-0005-0000-0000-0000D7190000}"/>
    <cellStyle name="Currency 2 6 2 4 4 5" xfId="6965" xr:uid="{00000000-0005-0000-0000-0000D8190000}"/>
    <cellStyle name="Currency 2 6 2 4 4 5 2" xfId="6966" xr:uid="{00000000-0005-0000-0000-0000D9190000}"/>
    <cellStyle name="Currency 2 6 2 4 4 5 2 2" xfId="6967" xr:uid="{00000000-0005-0000-0000-0000DA190000}"/>
    <cellStyle name="Currency 2 6 2 4 4 5 3" xfId="6968" xr:uid="{00000000-0005-0000-0000-0000DB190000}"/>
    <cellStyle name="Currency 2 6 2 4 4 6" xfId="6969" xr:uid="{00000000-0005-0000-0000-0000DC190000}"/>
    <cellStyle name="Currency 2 6 2 4 4 6 2" xfId="6970" xr:uid="{00000000-0005-0000-0000-0000DD190000}"/>
    <cellStyle name="Currency 2 6 2 4 4 7" xfId="6971" xr:uid="{00000000-0005-0000-0000-0000DE190000}"/>
    <cellStyle name="Currency 2 6 2 4 4 7 2" xfId="6972" xr:uid="{00000000-0005-0000-0000-0000DF190000}"/>
    <cellStyle name="Currency 2 6 2 4 4 8" xfId="6973" xr:uid="{00000000-0005-0000-0000-0000E0190000}"/>
    <cellStyle name="Currency 2 6 2 4 4 9" xfId="6974" xr:uid="{00000000-0005-0000-0000-0000E1190000}"/>
    <cellStyle name="Currency 2 6 2 4 5" xfId="6975" xr:uid="{00000000-0005-0000-0000-0000E2190000}"/>
    <cellStyle name="Currency 2 6 2 4 5 2" xfId="6976" xr:uid="{00000000-0005-0000-0000-0000E3190000}"/>
    <cellStyle name="Currency 2 6 2 4 5 3" xfId="6977" xr:uid="{00000000-0005-0000-0000-0000E4190000}"/>
    <cellStyle name="Currency 2 6 2 4 5 4" xfId="25519" xr:uid="{00000000-0005-0000-0000-0000E5190000}"/>
    <cellStyle name="Currency 2 6 2 4 6" xfId="6978" xr:uid="{00000000-0005-0000-0000-0000E6190000}"/>
    <cellStyle name="Currency 2 6 2 4 6 2" xfId="6979" xr:uid="{00000000-0005-0000-0000-0000E7190000}"/>
    <cellStyle name="Currency 2 6 2 4 6 2 2" xfId="6980" xr:uid="{00000000-0005-0000-0000-0000E8190000}"/>
    <cellStyle name="Currency 2 6 2 4 6 2 2 2" xfId="6981" xr:uid="{00000000-0005-0000-0000-0000E9190000}"/>
    <cellStyle name="Currency 2 6 2 4 6 2 3" xfId="6982" xr:uid="{00000000-0005-0000-0000-0000EA190000}"/>
    <cellStyle name="Currency 2 6 2 4 6 3" xfId="6983" xr:uid="{00000000-0005-0000-0000-0000EB190000}"/>
    <cellStyle name="Currency 2 6 2 4 6 3 2" xfId="6984" xr:uid="{00000000-0005-0000-0000-0000EC190000}"/>
    <cellStyle name="Currency 2 6 2 4 6 3 2 2" xfId="6985" xr:uid="{00000000-0005-0000-0000-0000ED190000}"/>
    <cellStyle name="Currency 2 6 2 4 6 3 3" xfId="6986" xr:uid="{00000000-0005-0000-0000-0000EE190000}"/>
    <cellStyle name="Currency 2 6 2 4 6 4" xfId="6987" xr:uid="{00000000-0005-0000-0000-0000EF190000}"/>
    <cellStyle name="Currency 2 6 2 4 6 4 2" xfId="6988" xr:uid="{00000000-0005-0000-0000-0000F0190000}"/>
    <cellStyle name="Currency 2 6 2 4 6 4 2 2" xfId="6989" xr:uid="{00000000-0005-0000-0000-0000F1190000}"/>
    <cellStyle name="Currency 2 6 2 4 6 4 3" xfId="6990" xr:uid="{00000000-0005-0000-0000-0000F2190000}"/>
    <cellStyle name="Currency 2 6 2 4 6 5" xfId="6991" xr:uid="{00000000-0005-0000-0000-0000F3190000}"/>
    <cellStyle name="Currency 2 6 2 4 6 5 2" xfId="6992" xr:uid="{00000000-0005-0000-0000-0000F4190000}"/>
    <cellStyle name="Currency 2 6 2 4 6 6" xfId="6993" xr:uid="{00000000-0005-0000-0000-0000F5190000}"/>
    <cellStyle name="Currency 2 6 2 4 6 6 2" xfId="6994" xr:uid="{00000000-0005-0000-0000-0000F6190000}"/>
    <cellStyle name="Currency 2 6 2 4 6 7" xfId="6995" xr:uid="{00000000-0005-0000-0000-0000F7190000}"/>
    <cellStyle name="Currency 2 6 2 4 7" xfId="6996" xr:uid="{00000000-0005-0000-0000-0000F8190000}"/>
    <cellStyle name="Currency 2 6 2 4 7 2" xfId="6997" xr:uid="{00000000-0005-0000-0000-0000F9190000}"/>
    <cellStyle name="Currency 2 6 2 4 7 2 2" xfId="6998" xr:uid="{00000000-0005-0000-0000-0000FA190000}"/>
    <cellStyle name="Currency 2 6 2 4 7 3" xfId="6999" xr:uid="{00000000-0005-0000-0000-0000FB190000}"/>
    <cellStyle name="Currency 2 6 2 4 8" xfId="7000" xr:uid="{00000000-0005-0000-0000-0000FC190000}"/>
    <cellStyle name="Currency 2 6 2 4 8 2" xfId="7001" xr:uid="{00000000-0005-0000-0000-0000FD190000}"/>
    <cellStyle name="Currency 2 6 2 4 8 2 2" xfId="7002" xr:uid="{00000000-0005-0000-0000-0000FE190000}"/>
    <cellStyle name="Currency 2 6 2 4 8 3" xfId="7003" xr:uid="{00000000-0005-0000-0000-0000FF190000}"/>
    <cellStyle name="Currency 2 6 2 4 9" xfId="7004" xr:uid="{00000000-0005-0000-0000-0000001A0000}"/>
    <cellStyle name="Currency 2 6 2 5" xfId="301" xr:uid="{00000000-0005-0000-0000-0000011A0000}"/>
    <cellStyle name="Currency 2 6 2 5 10" xfId="7005" xr:uid="{00000000-0005-0000-0000-0000021A0000}"/>
    <cellStyle name="Currency 2 6 2 5 11" xfId="7006" xr:uid="{00000000-0005-0000-0000-0000031A0000}"/>
    <cellStyle name="Currency 2 6 2 5 12" xfId="7007" xr:uid="{00000000-0005-0000-0000-0000041A0000}"/>
    <cellStyle name="Currency 2 6 2 5 13" xfId="7008" xr:uid="{00000000-0005-0000-0000-0000051A0000}"/>
    <cellStyle name="Currency 2 6 2 5 2" xfId="302" xr:uid="{00000000-0005-0000-0000-0000061A0000}"/>
    <cellStyle name="Currency 2 6 2 5 2 10" xfId="7009" xr:uid="{00000000-0005-0000-0000-0000071A0000}"/>
    <cellStyle name="Currency 2 6 2 5 2 2" xfId="7010" xr:uid="{00000000-0005-0000-0000-0000081A0000}"/>
    <cellStyle name="Currency 2 6 2 5 2 2 2" xfId="7011" xr:uid="{00000000-0005-0000-0000-0000091A0000}"/>
    <cellStyle name="Currency 2 6 2 5 2 2 3" xfId="7012" xr:uid="{00000000-0005-0000-0000-00000A1A0000}"/>
    <cellStyle name="Currency 2 6 2 5 2 3" xfId="7013" xr:uid="{00000000-0005-0000-0000-00000B1A0000}"/>
    <cellStyle name="Currency 2 6 2 5 2 3 2" xfId="7014" xr:uid="{00000000-0005-0000-0000-00000C1A0000}"/>
    <cellStyle name="Currency 2 6 2 5 2 3 3" xfId="7015" xr:uid="{00000000-0005-0000-0000-00000D1A0000}"/>
    <cellStyle name="Currency 2 6 2 5 2 3 4" xfId="25521" xr:uid="{00000000-0005-0000-0000-00000E1A0000}"/>
    <cellStyle name="Currency 2 6 2 5 2 4" xfId="7016" xr:uid="{00000000-0005-0000-0000-00000F1A0000}"/>
    <cellStyle name="Currency 2 6 2 5 2 4 2" xfId="7017" xr:uid="{00000000-0005-0000-0000-0000101A0000}"/>
    <cellStyle name="Currency 2 6 2 5 2 4 2 2" xfId="7018" xr:uid="{00000000-0005-0000-0000-0000111A0000}"/>
    <cellStyle name="Currency 2 6 2 5 2 4 3" xfId="7019" xr:uid="{00000000-0005-0000-0000-0000121A0000}"/>
    <cellStyle name="Currency 2 6 2 5 2 5" xfId="7020" xr:uid="{00000000-0005-0000-0000-0000131A0000}"/>
    <cellStyle name="Currency 2 6 2 5 2 5 2" xfId="7021" xr:uid="{00000000-0005-0000-0000-0000141A0000}"/>
    <cellStyle name="Currency 2 6 2 5 2 5 2 2" xfId="7022" xr:uid="{00000000-0005-0000-0000-0000151A0000}"/>
    <cellStyle name="Currency 2 6 2 5 2 5 3" xfId="7023" xr:uid="{00000000-0005-0000-0000-0000161A0000}"/>
    <cellStyle name="Currency 2 6 2 5 2 6" xfId="7024" xr:uid="{00000000-0005-0000-0000-0000171A0000}"/>
    <cellStyle name="Currency 2 6 2 5 2 6 2" xfId="7025" xr:uid="{00000000-0005-0000-0000-0000181A0000}"/>
    <cellStyle name="Currency 2 6 2 5 2 6 2 2" xfId="7026" xr:uid="{00000000-0005-0000-0000-0000191A0000}"/>
    <cellStyle name="Currency 2 6 2 5 2 6 3" xfId="7027" xr:uid="{00000000-0005-0000-0000-00001A1A0000}"/>
    <cellStyle name="Currency 2 6 2 5 2 7" xfId="7028" xr:uid="{00000000-0005-0000-0000-00001B1A0000}"/>
    <cellStyle name="Currency 2 6 2 5 2 7 2" xfId="7029" xr:uid="{00000000-0005-0000-0000-00001C1A0000}"/>
    <cellStyle name="Currency 2 6 2 5 2 8" xfId="7030" xr:uid="{00000000-0005-0000-0000-00001D1A0000}"/>
    <cellStyle name="Currency 2 6 2 5 2 8 2" xfId="7031" xr:uid="{00000000-0005-0000-0000-00001E1A0000}"/>
    <cellStyle name="Currency 2 6 2 5 2 9" xfId="7032" xr:uid="{00000000-0005-0000-0000-00001F1A0000}"/>
    <cellStyle name="Currency 2 6 2 5 3" xfId="303" xr:uid="{00000000-0005-0000-0000-0000201A0000}"/>
    <cellStyle name="Currency 2 6 2 5 3 2" xfId="7033" xr:uid="{00000000-0005-0000-0000-0000211A0000}"/>
    <cellStyle name="Currency 2 6 2 5 3 2 2" xfId="25522" xr:uid="{00000000-0005-0000-0000-0000221A0000}"/>
    <cellStyle name="Currency 2 6 2 5 3 2 3" xfId="25629" xr:uid="{00000000-0005-0000-0000-0000231A0000}"/>
    <cellStyle name="Currency 2 6 2 5 3 3" xfId="7034" xr:uid="{00000000-0005-0000-0000-0000241A0000}"/>
    <cellStyle name="Currency 2 6 2 5 4" xfId="7035" xr:uid="{00000000-0005-0000-0000-0000251A0000}"/>
    <cellStyle name="Currency 2 6 2 5 4 2" xfId="7036" xr:uid="{00000000-0005-0000-0000-0000261A0000}"/>
    <cellStyle name="Currency 2 6 2 5 4 3" xfId="7037" xr:uid="{00000000-0005-0000-0000-0000271A0000}"/>
    <cellStyle name="Currency 2 6 2 5 4 4" xfId="25520" xr:uid="{00000000-0005-0000-0000-0000281A0000}"/>
    <cellStyle name="Currency 2 6 2 5 5" xfId="7038" xr:uid="{00000000-0005-0000-0000-0000291A0000}"/>
    <cellStyle name="Currency 2 6 2 5 5 2" xfId="7039" xr:uid="{00000000-0005-0000-0000-00002A1A0000}"/>
    <cellStyle name="Currency 2 6 2 5 5 2 2" xfId="7040" xr:uid="{00000000-0005-0000-0000-00002B1A0000}"/>
    <cellStyle name="Currency 2 6 2 5 5 3" xfId="7041" xr:uid="{00000000-0005-0000-0000-00002C1A0000}"/>
    <cellStyle name="Currency 2 6 2 5 6" xfId="7042" xr:uid="{00000000-0005-0000-0000-00002D1A0000}"/>
    <cellStyle name="Currency 2 6 2 5 6 2" xfId="7043" xr:uid="{00000000-0005-0000-0000-00002E1A0000}"/>
    <cellStyle name="Currency 2 6 2 5 6 2 2" xfId="7044" xr:uid="{00000000-0005-0000-0000-00002F1A0000}"/>
    <cellStyle name="Currency 2 6 2 5 6 3" xfId="7045" xr:uid="{00000000-0005-0000-0000-0000301A0000}"/>
    <cellStyle name="Currency 2 6 2 5 7" xfId="7046" xr:uid="{00000000-0005-0000-0000-0000311A0000}"/>
    <cellStyle name="Currency 2 6 2 5 7 2" xfId="7047" xr:uid="{00000000-0005-0000-0000-0000321A0000}"/>
    <cellStyle name="Currency 2 6 2 5 7 2 2" xfId="7048" xr:uid="{00000000-0005-0000-0000-0000331A0000}"/>
    <cellStyle name="Currency 2 6 2 5 7 3" xfId="7049" xr:uid="{00000000-0005-0000-0000-0000341A0000}"/>
    <cellStyle name="Currency 2 6 2 5 8" xfId="7050" xr:uid="{00000000-0005-0000-0000-0000351A0000}"/>
    <cellStyle name="Currency 2 6 2 5 8 2" xfId="7051" xr:uid="{00000000-0005-0000-0000-0000361A0000}"/>
    <cellStyle name="Currency 2 6 2 5 9" xfId="7052" xr:uid="{00000000-0005-0000-0000-0000371A0000}"/>
    <cellStyle name="Currency 2 6 2 5 9 2" xfId="7053" xr:uid="{00000000-0005-0000-0000-0000381A0000}"/>
    <cellStyle name="Currency 2 6 2 6" xfId="304" xr:uid="{00000000-0005-0000-0000-0000391A0000}"/>
    <cellStyle name="Currency 2 6 2 6 2" xfId="305" xr:uid="{00000000-0005-0000-0000-00003A1A0000}"/>
    <cellStyle name="Currency 2 6 2 6 2 10" xfId="7054" xr:uid="{00000000-0005-0000-0000-00003B1A0000}"/>
    <cellStyle name="Currency 2 6 2 6 2 11" xfId="7055" xr:uid="{00000000-0005-0000-0000-00003C1A0000}"/>
    <cellStyle name="Currency 2 6 2 6 2 2" xfId="7056" xr:uid="{00000000-0005-0000-0000-00003D1A0000}"/>
    <cellStyle name="Currency 2 6 2 6 2 2 2" xfId="7057" xr:uid="{00000000-0005-0000-0000-00003E1A0000}"/>
    <cellStyle name="Currency 2 6 2 6 2 2 3" xfId="7058" xr:uid="{00000000-0005-0000-0000-00003F1A0000}"/>
    <cellStyle name="Currency 2 6 2 6 2 3" xfId="7059" xr:uid="{00000000-0005-0000-0000-0000401A0000}"/>
    <cellStyle name="Currency 2 6 2 6 2 3 2" xfId="25524" xr:uid="{00000000-0005-0000-0000-0000411A0000}"/>
    <cellStyle name="Currency 2 6 2 6 2 3 3" xfId="25630" xr:uid="{00000000-0005-0000-0000-0000421A0000}"/>
    <cellStyle name="Currency 2 6 2 6 2 4" xfId="7060" xr:uid="{00000000-0005-0000-0000-0000431A0000}"/>
    <cellStyle name="Currency 2 6 2 6 2 4 2" xfId="7061" xr:uid="{00000000-0005-0000-0000-0000441A0000}"/>
    <cellStyle name="Currency 2 6 2 6 2 4 2 2" xfId="7062" xr:uid="{00000000-0005-0000-0000-0000451A0000}"/>
    <cellStyle name="Currency 2 6 2 6 2 4 3" xfId="7063" xr:uid="{00000000-0005-0000-0000-0000461A0000}"/>
    <cellStyle name="Currency 2 6 2 6 2 5" xfId="7064" xr:uid="{00000000-0005-0000-0000-0000471A0000}"/>
    <cellStyle name="Currency 2 6 2 6 2 5 2" xfId="7065" xr:uid="{00000000-0005-0000-0000-0000481A0000}"/>
    <cellStyle name="Currency 2 6 2 6 2 5 2 2" xfId="7066" xr:uid="{00000000-0005-0000-0000-0000491A0000}"/>
    <cellStyle name="Currency 2 6 2 6 2 5 3" xfId="7067" xr:uid="{00000000-0005-0000-0000-00004A1A0000}"/>
    <cellStyle name="Currency 2 6 2 6 2 6" xfId="7068" xr:uid="{00000000-0005-0000-0000-00004B1A0000}"/>
    <cellStyle name="Currency 2 6 2 6 2 6 2" xfId="7069" xr:uid="{00000000-0005-0000-0000-00004C1A0000}"/>
    <cellStyle name="Currency 2 6 2 6 2 6 2 2" xfId="7070" xr:uid="{00000000-0005-0000-0000-00004D1A0000}"/>
    <cellStyle name="Currency 2 6 2 6 2 6 3" xfId="7071" xr:uid="{00000000-0005-0000-0000-00004E1A0000}"/>
    <cellStyle name="Currency 2 6 2 6 2 7" xfId="7072" xr:uid="{00000000-0005-0000-0000-00004F1A0000}"/>
    <cellStyle name="Currency 2 6 2 6 2 7 2" xfId="7073" xr:uid="{00000000-0005-0000-0000-0000501A0000}"/>
    <cellStyle name="Currency 2 6 2 6 2 8" xfId="7074" xr:uid="{00000000-0005-0000-0000-0000511A0000}"/>
    <cellStyle name="Currency 2 6 2 6 2 8 2" xfId="7075" xr:uid="{00000000-0005-0000-0000-0000521A0000}"/>
    <cellStyle name="Currency 2 6 2 6 2 9" xfId="7076" xr:uid="{00000000-0005-0000-0000-0000531A0000}"/>
    <cellStyle name="Currency 2 6 2 6 3" xfId="306" xr:uid="{00000000-0005-0000-0000-0000541A0000}"/>
    <cellStyle name="Currency 2 6 2 6 3 2" xfId="7077" xr:uid="{00000000-0005-0000-0000-0000551A0000}"/>
    <cellStyle name="Currency 2 6 2 6 3 2 2" xfId="25525" xr:uid="{00000000-0005-0000-0000-0000561A0000}"/>
    <cellStyle name="Currency 2 6 2 6 3 2 3" xfId="25631" xr:uid="{00000000-0005-0000-0000-0000571A0000}"/>
    <cellStyle name="Currency 2 6 2 6 3 3" xfId="7078" xr:uid="{00000000-0005-0000-0000-0000581A0000}"/>
    <cellStyle name="Currency 2 6 2 6 4" xfId="7079" xr:uid="{00000000-0005-0000-0000-0000591A0000}"/>
    <cellStyle name="Currency 2 6 2 6 4 2" xfId="7080" xr:uid="{00000000-0005-0000-0000-00005A1A0000}"/>
    <cellStyle name="Currency 2 6 2 6 4 2 2" xfId="7081" xr:uid="{00000000-0005-0000-0000-00005B1A0000}"/>
    <cellStyle name="Currency 2 6 2 6 4 3" xfId="7082" xr:uid="{00000000-0005-0000-0000-00005C1A0000}"/>
    <cellStyle name="Currency 2 6 2 6 4 4" xfId="25523" xr:uid="{00000000-0005-0000-0000-00005D1A0000}"/>
    <cellStyle name="Currency 2 6 2 6 5" xfId="7083" xr:uid="{00000000-0005-0000-0000-00005E1A0000}"/>
    <cellStyle name="Currency 2 6 2 6 5 2" xfId="7084" xr:uid="{00000000-0005-0000-0000-00005F1A0000}"/>
    <cellStyle name="Currency 2 6 2 6 5 2 2" xfId="7085" xr:uid="{00000000-0005-0000-0000-0000601A0000}"/>
    <cellStyle name="Currency 2 6 2 6 5 3" xfId="7086" xr:uid="{00000000-0005-0000-0000-0000611A0000}"/>
    <cellStyle name="Currency 2 6 2 6 6" xfId="7087" xr:uid="{00000000-0005-0000-0000-0000621A0000}"/>
    <cellStyle name="Currency 2 6 2 6 7" xfId="7088" xr:uid="{00000000-0005-0000-0000-0000631A0000}"/>
    <cellStyle name="Currency 2 6 2 7" xfId="7089" xr:uid="{00000000-0005-0000-0000-0000641A0000}"/>
    <cellStyle name="Currency 2 6 2 7 10" xfId="7090" xr:uid="{00000000-0005-0000-0000-0000651A0000}"/>
    <cellStyle name="Currency 2 6 2 7 2" xfId="7091" xr:uid="{00000000-0005-0000-0000-0000661A0000}"/>
    <cellStyle name="Currency 2 6 2 7 2 2" xfId="7092" xr:uid="{00000000-0005-0000-0000-0000671A0000}"/>
    <cellStyle name="Currency 2 6 2 7 2 3" xfId="7093" xr:uid="{00000000-0005-0000-0000-0000681A0000}"/>
    <cellStyle name="Currency 2 6 2 7 3" xfId="7094" xr:uid="{00000000-0005-0000-0000-0000691A0000}"/>
    <cellStyle name="Currency 2 6 2 7 3 2" xfId="7095" xr:uid="{00000000-0005-0000-0000-00006A1A0000}"/>
    <cellStyle name="Currency 2 6 2 7 3 3" xfId="7096" xr:uid="{00000000-0005-0000-0000-00006B1A0000}"/>
    <cellStyle name="Currency 2 6 2 7 4" xfId="7097" xr:uid="{00000000-0005-0000-0000-00006C1A0000}"/>
    <cellStyle name="Currency 2 6 2 7 4 2" xfId="7098" xr:uid="{00000000-0005-0000-0000-00006D1A0000}"/>
    <cellStyle name="Currency 2 6 2 7 4 2 2" xfId="7099" xr:uid="{00000000-0005-0000-0000-00006E1A0000}"/>
    <cellStyle name="Currency 2 6 2 7 4 3" xfId="7100" xr:uid="{00000000-0005-0000-0000-00006F1A0000}"/>
    <cellStyle name="Currency 2 6 2 7 5" xfId="7101" xr:uid="{00000000-0005-0000-0000-0000701A0000}"/>
    <cellStyle name="Currency 2 6 2 7 5 2" xfId="7102" xr:uid="{00000000-0005-0000-0000-0000711A0000}"/>
    <cellStyle name="Currency 2 6 2 7 5 2 2" xfId="7103" xr:uid="{00000000-0005-0000-0000-0000721A0000}"/>
    <cellStyle name="Currency 2 6 2 7 5 3" xfId="7104" xr:uid="{00000000-0005-0000-0000-0000731A0000}"/>
    <cellStyle name="Currency 2 6 2 7 6" xfId="7105" xr:uid="{00000000-0005-0000-0000-0000741A0000}"/>
    <cellStyle name="Currency 2 6 2 7 6 2" xfId="7106" xr:uid="{00000000-0005-0000-0000-0000751A0000}"/>
    <cellStyle name="Currency 2 6 2 7 6 2 2" xfId="7107" xr:uid="{00000000-0005-0000-0000-0000761A0000}"/>
    <cellStyle name="Currency 2 6 2 7 6 3" xfId="7108" xr:uid="{00000000-0005-0000-0000-0000771A0000}"/>
    <cellStyle name="Currency 2 6 2 7 7" xfId="7109" xr:uid="{00000000-0005-0000-0000-0000781A0000}"/>
    <cellStyle name="Currency 2 6 2 7 7 2" xfId="7110" xr:uid="{00000000-0005-0000-0000-0000791A0000}"/>
    <cellStyle name="Currency 2 6 2 7 8" xfId="7111" xr:uid="{00000000-0005-0000-0000-00007A1A0000}"/>
    <cellStyle name="Currency 2 6 2 7 8 2" xfId="7112" xr:uid="{00000000-0005-0000-0000-00007B1A0000}"/>
    <cellStyle name="Currency 2 6 2 7 9" xfId="7113" xr:uid="{00000000-0005-0000-0000-00007C1A0000}"/>
    <cellStyle name="Currency 2 6 2 8" xfId="7114" xr:uid="{00000000-0005-0000-0000-00007D1A0000}"/>
    <cellStyle name="Currency 2 6 2 8 10" xfId="7115" xr:uid="{00000000-0005-0000-0000-00007E1A0000}"/>
    <cellStyle name="Currency 2 6 2 8 11" xfId="7116" xr:uid="{00000000-0005-0000-0000-00007F1A0000}"/>
    <cellStyle name="Currency 2 6 2 8 12" xfId="7117" xr:uid="{00000000-0005-0000-0000-0000801A0000}"/>
    <cellStyle name="Currency 2 6 2 8 2" xfId="7118" xr:uid="{00000000-0005-0000-0000-0000811A0000}"/>
    <cellStyle name="Currency 2 6 2 8 2 2" xfId="7119" xr:uid="{00000000-0005-0000-0000-0000821A0000}"/>
    <cellStyle name="Currency 2 6 2 8 2 3" xfId="7120" xr:uid="{00000000-0005-0000-0000-0000831A0000}"/>
    <cellStyle name="Currency 2 6 2 8 3" xfId="7121" xr:uid="{00000000-0005-0000-0000-0000841A0000}"/>
    <cellStyle name="Currency 2 6 2 8 3 2" xfId="7122" xr:uid="{00000000-0005-0000-0000-0000851A0000}"/>
    <cellStyle name="Currency 2 6 2 8 3 3" xfId="7123" xr:uid="{00000000-0005-0000-0000-0000861A0000}"/>
    <cellStyle name="Currency 2 6 2 8 4" xfId="7124" xr:uid="{00000000-0005-0000-0000-0000871A0000}"/>
    <cellStyle name="Currency 2 6 2 8 5" xfId="7125" xr:uid="{00000000-0005-0000-0000-0000881A0000}"/>
    <cellStyle name="Currency 2 6 2 8 5 2" xfId="7126" xr:uid="{00000000-0005-0000-0000-0000891A0000}"/>
    <cellStyle name="Currency 2 6 2 8 5 2 2" xfId="7127" xr:uid="{00000000-0005-0000-0000-00008A1A0000}"/>
    <cellStyle name="Currency 2 6 2 8 5 3" xfId="7128" xr:uid="{00000000-0005-0000-0000-00008B1A0000}"/>
    <cellStyle name="Currency 2 6 2 8 6" xfId="7129" xr:uid="{00000000-0005-0000-0000-00008C1A0000}"/>
    <cellStyle name="Currency 2 6 2 8 6 2" xfId="7130" xr:uid="{00000000-0005-0000-0000-00008D1A0000}"/>
    <cellStyle name="Currency 2 6 2 8 6 2 2" xfId="7131" xr:uid="{00000000-0005-0000-0000-00008E1A0000}"/>
    <cellStyle name="Currency 2 6 2 8 6 3" xfId="7132" xr:uid="{00000000-0005-0000-0000-00008F1A0000}"/>
    <cellStyle name="Currency 2 6 2 8 7" xfId="7133" xr:uid="{00000000-0005-0000-0000-0000901A0000}"/>
    <cellStyle name="Currency 2 6 2 8 7 2" xfId="7134" xr:uid="{00000000-0005-0000-0000-0000911A0000}"/>
    <cellStyle name="Currency 2 6 2 8 7 2 2" xfId="7135" xr:uid="{00000000-0005-0000-0000-0000921A0000}"/>
    <cellStyle name="Currency 2 6 2 8 7 3" xfId="7136" xr:uid="{00000000-0005-0000-0000-0000931A0000}"/>
    <cellStyle name="Currency 2 6 2 8 8" xfId="7137" xr:uid="{00000000-0005-0000-0000-0000941A0000}"/>
    <cellStyle name="Currency 2 6 2 8 8 2" xfId="7138" xr:uid="{00000000-0005-0000-0000-0000951A0000}"/>
    <cellStyle name="Currency 2 6 2 8 9" xfId="7139" xr:uid="{00000000-0005-0000-0000-0000961A0000}"/>
    <cellStyle name="Currency 2 6 2 8 9 2" xfId="7140" xr:uid="{00000000-0005-0000-0000-0000971A0000}"/>
    <cellStyle name="Currency 2 6 2 9" xfId="7141" xr:uid="{00000000-0005-0000-0000-0000981A0000}"/>
    <cellStyle name="Currency 2 6 2 9 2" xfId="7142" xr:uid="{00000000-0005-0000-0000-0000991A0000}"/>
    <cellStyle name="Currency 2 6 2 9 3" xfId="7143" xr:uid="{00000000-0005-0000-0000-00009A1A0000}"/>
    <cellStyle name="Currency 2 6 20" xfId="7144" xr:uid="{00000000-0005-0000-0000-00009B1A0000}"/>
    <cellStyle name="Currency 2 6 3" xfId="307" xr:uid="{00000000-0005-0000-0000-00009C1A0000}"/>
    <cellStyle name="Currency 2 6 3 10" xfId="7145" xr:uid="{00000000-0005-0000-0000-00009D1A0000}"/>
    <cellStyle name="Currency 2 6 3 10 2" xfId="7146" xr:uid="{00000000-0005-0000-0000-00009E1A0000}"/>
    <cellStyle name="Currency 2 6 3 10 2 2" xfId="7147" xr:uid="{00000000-0005-0000-0000-00009F1A0000}"/>
    <cellStyle name="Currency 2 6 3 10 3" xfId="7148" xr:uid="{00000000-0005-0000-0000-0000A01A0000}"/>
    <cellStyle name="Currency 2 6 3 10 4" xfId="7149" xr:uid="{00000000-0005-0000-0000-0000A11A0000}"/>
    <cellStyle name="Currency 2 6 3 11" xfId="7150" xr:uid="{00000000-0005-0000-0000-0000A21A0000}"/>
    <cellStyle name="Currency 2 6 3 11 2" xfId="7151" xr:uid="{00000000-0005-0000-0000-0000A31A0000}"/>
    <cellStyle name="Currency 2 6 3 11 2 2" xfId="7152" xr:uid="{00000000-0005-0000-0000-0000A41A0000}"/>
    <cellStyle name="Currency 2 6 3 11 3" xfId="7153" xr:uid="{00000000-0005-0000-0000-0000A51A0000}"/>
    <cellStyle name="Currency 2 6 3 12" xfId="7154" xr:uid="{00000000-0005-0000-0000-0000A61A0000}"/>
    <cellStyle name="Currency 2 6 3 12 2" xfId="7155" xr:uid="{00000000-0005-0000-0000-0000A71A0000}"/>
    <cellStyle name="Currency 2 6 3 12 2 2" xfId="7156" xr:uid="{00000000-0005-0000-0000-0000A81A0000}"/>
    <cellStyle name="Currency 2 6 3 12 3" xfId="7157" xr:uid="{00000000-0005-0000-0000-0000A91A0000}"/>
    <cellStyle name="Currency 2 6 3 13" xfId="7158" xr:uid="{00000000-0005-0000-0000-0000AA1A0000}"/>
    <cellStyle name="Currency 2 6 3 13 2" xfId="7159" xr:uid="{00000000-0005-0000-0000-0000AB1A0000}"/>
    <cellStyle name="Currency 2 6 3 14" xfId="7160" xr:uid="{00000000-0005-0000-0000-0000AC1A0000}"/>
    <cellStyle name="Currency 2 6 3 14 2" xfId="7161" xr:uid="{00000000-0005-0000-0000-0000AD1A0000}"/>
    <cellStyle name="Currency 2 6 3 15" xfId="7162" xr:uid="{00000000-0005-0000-0000-0000AE1A0000}"/>
    <cellStyle name="Currency 2 6 3 16" xfId="7163" xr:uid="{00000000-0005-0000-0000-0000AF1A0000}"/>
    <cellStyle name="Currency 2 6 3 17" xfId="7164" xr:uid="{00000000-0005-0000-0000-0000B01A0000}"/>
    <cellStyle name="Currency 2 6 3 18" xfId="7165" xr:uid="{00000000-0005-0000-0000-0000B11A0000}"/>
    <cellStyle name="Currency 2 6 3 2" xfId="308" xr:uid="{00000000-0005-0000-0000-0000B21A0000}"/>
    <cellStyle name="Currency 2 6 3 2 10" xfId="7166" xr:uid="{00000000-0005-0000-0000-0000B31A0000}"/>
    <cellStyle name="Currency 2 6 3 2 10 2" xfId="7167" xr:uid="{00000000-0005-0000-0000-0000B41A0000}"/>
    <cellStyle name="Currency 2 6 3 2 10 2 2" xfId="7168" xr:uid="{00000000-0005-0000-0000-0000B51A0000}"/>
    <cellStyle name="Currency 2 6 3 2 10 3" xfId="7169" xr:uid="{00000000-0005-0000-0000-0000B61A0000}"/>
    <cellStyle name="Currency 2 6 3 2 11" xfId="7170" xr:uid="{00000000-0005-0000-0000-0000B71A0000}"/>
    <cellStyle name="Currency 2 6 3 2 11 2" xfId="7171" xr:uid="{00000000-0005-0000-0000-0000B81A0000}"/>
    <cellStyle name="Currency 2 6 3 2 12" xfId="7172" xr:uid="{00000000-0005-0000-0000-0000B91A0000}"/>
    <cellStyle name="Currency 2 6 3 2 12 2" xfId="7173" xr:uid="{00000000-0005-0000-0000-0000BA1A0000}"/>
    <cellStyle name="Currency 2 6 3 2 13" xfId="7174" xr:uid="{00000000-0005-0000-0000-0000BB1A0000}"/>
    <cellStyle name="Currency 2 6 3 2 14" xfId="7175" xr:uid="{00000000-0005-0000-0000-0000BC1A0000}"/>
    <cellStyle name="Currency 2 6 3 2 15" xfId="7176" xr:uid="{00000000-0005-0000-0000-0000BD1A0000}"/>
    <cellStyle name="Currency 2 6 3 2 16" xfId="7177" xr:uid="{00000000-0005-0000-0000-0000BE1A0000}"/>
    <cellStyle name="Currency 2 6 3 2 2" xfId="309" xr:uid="{00000000-0005-0000-0000-0000BF1A0000}"/>
    <cellStyle name="Currency 2 6 3 2 2 2" xfId="7178" xr:uid="{00000000-0005-0000-0000-0000C01A0000}"/>
    <cellStyle name="Currency 2 6 3 2 2 2 10" xfId="7179" xr:uid="{00000000-0005-0000-0000-0000C11A0000}"/>
    <cellStyle name="Currency 2 6 3 2 2 2 2" xfId="7180" xr:uid="{00000000-0005-0000-0000-0000C21A0000}"/>
    <cellStyle name="Currency 2 6 3 2 2 2 2 2" xfId="7181" xr:uid="{00000000-0005-0000-0000-0000C31A0000}"/>
    <cellStyle name="Currency 2 6 3 2 2 2 2 3" xfId="7182" xr:uid="{00000000-0005-0000-0000-0000C41A0000}"/>
    <cellStyle name="Currency 2 6 3 2 2 2 3" xfId="7183" xr:uid="{00000000-0005-0000-0000-0000C51A0000}"/>
    <cellStyle name="Currency 2 6 3 2 2 2 3 2" xfId="7184" xr:uid="{00000000-0005-0000-0000-0000C61A0000}"/>
    <cellStyle name="Currency 2 6 3 2 2 2 3 3" xfId="7185" xr:uid="{00000000-0005-0000-0000-0000C71A0000}"/>
    <cellStyle name="Currency 2 6 3 2 2 2 4" xfId="7186" xr:uid="{00000000-0005-0000-0000-0000C81A0000}"/>
    <cellStyle name="Currency 2 6 3 2 2 2 4 2" xfId="7187" xr:uid="{00000000-0005-0000-0000-0000C91A0000}"/>
    <cellStyle name="Currency 2 6 3 2 2 2 4 2 2" xfId="7188" xr:uid="{00000000-0005-0000-0000-0000CA1A0000}"/>
    <cellStyle name="Currency 2 6 3 2 2 2 4 3" xfId="7189" xr:uid="{00000000-0005-0000-0000-0000CB1A0000}"/>
    <cellStyle name="Currency 2 6 3 2 2 2 5" xfId="7190" xr:uid="{00000000-0005-0000-0000-0000CC1A0000}"/>
    <cellStyle name="Currency 2 6 3 2 2 2 5 2" xfId="7191" xr:uid="{00000000-0005-0000-0000-0000CD1A0000}"/>
    <cellStyle name="Currency 2 6 3 2 2 2 5 2 2" xfId="7192" xr:uid="{00000000-0005-0000-0000-0000CE1A0000}"/>
    <cellStyle name="Currency 2 6 3 2 2 2 5 3" xfId="7193" xr:uid="{00000000-0005-0000-0000-0000CF1A0000}"/>
    <cellStyle name="Currency 2 6 3 2 2 2 6" xfId="7194" xr:uid="{00000000-0005-0000-0000-0000D01A0000}"/>
    <cellStyle name="Currency 2 6 3 2 2 2 6 2" xfId="7195" xr:uid="{00000000-0005-0000-0000-0000D11A0000}"/>
    <cellStyle name="Currency 2 6 3 2 2 2 6 2 2" xfId="7196" xr:uid="{00000000-0005-0000-0000-0000D21A0000}"/>
    <cellStyle name="Currency 2 6 3 2 2 2 6 3" xfId="7197" xr:uid="{00000000-0005-0000-0000-0000D31A0000}"/>
    <cellStyle name="Currency 2 6 3 2 2 2 7" xfId="7198" xr:uid="{00000000-0005-0000-0000-0000D41A0000}"/>
    <cellStyle name="Currency 2 6 3 2 2 2 7 2" xfId="7199" xr:uid="{00000000-0005-0000-0000-0000D51A0000}"/>
    <cellStyle name="Currency 2 6 3 2 2 2 8" xfId="7200" xr:uid="{00000000-0005-0000-0000-0000D61A0000}"/>
    <cellStyle name="Currency 2 6 3 2 2 2 8 2" xfId="7201" xr:uid="{00000000-0005-0000-0000-0000D71A0000}"/>
    <cellStyle name="Currency 2 6 3 2 2 2 9" xfId="7202" xr:uid="{00000000-0005-0000-0000-0000D81A0000}"/>
    <cellStyle name="Currency 2 6 3 2 2 3" xfId="7203" xr:uid="{00000000-0005-0000-0000-0000D91A0000}"/>
    <cellStyle name="Currency 2 6 3 2 2 3 10" xfId="7204" xr:uid="{00000000-0005-0000-0000-0000DA1A0000}"/>
    <cellStyle name="Currency 2 6 3 2 2 3 2" xfId="7205" xr:uid="{00000000-0005-0000-0000-0000DB1A0000}"/>
    <cellStyle name="Currency 2 6 3 2 2 3 2 2" xfId="7206" xr:uid="{00000000-0005-0000-0000-0000DC1A0000}"/>
    <cellStyle name="Currency 2 6 3 2 2 3 2 3" xfId="7207" xr:uid="{00000000-0005-0000-0000-0000DD1A0000}"/>
    <cellStyle name="Currency 2 6 3 2 2 3 3" xfId="7208" xr:uid="{00000000-0005-0000-0000-0000DE1A0000}"/>
    <cellStyle name="Currency 2 6 3 2 2 3 3 2" xfId="7209" xr:uid="{00000000-0005-0000-0000-0000DF1A0000}"/>
    <cellStyle name="Currency 2 6 3 2 2 3 3 3" xfId="7210" xr:uid="{00000000-0005-0000-0000-0000E01A0000}"/>
    <cellStyle name="Currency 2 6 3 2 2 3 4" xfId="7211" xr:uid="{00000000-0005-0000-0000-0000E11A0000}"/>
    <cellStyle name="Currency 2 6 3 2 2 3 4 2" xfId="7212" xr:uid="{00000000-0005-0000-0000-0000E21A0000}"/>
    <cellStyle name="Currency 2 6 3 2 2 3 4 2 2" xfId="7213" xr:uid="{00000000-0005-0000-0000-0000E31A0000}"/>
    <cellStyle name="Currency 2 6 3 2 2 3 4 3" xfId="7214" xr:uid="{00000000-0005-0000-0000-0000E41A0000}"/>
    <cellStyle name="Currency 2 6 3 2 2 3 5" xfId="7215" xr:uid="{00000000-0005-0000-0000-0000E51A0000}"/>
    <cellStyle name="Currency 2 6 3 2 2 3 5 2" xfId="7216" xr:uid="{00000000-0005-0000-0000-0000E61A0000}"/>
    <cellStyle name="Currency 2 6 3 2 2 3 5 2 2" xfId="7217" xr:uid="{00000000-0005-0000-0000-0000E71A0000}"/>
    <cellStyle name="Currency 2 6 3 2 2 3 5 3" xfId="7218" xr:uid="{00000000-0005-0000-0000-0000E81A0000}"/>
    <cellStyle name="Currency 2 6 3 2 2 3 6" xfId="7219" xr:uid="{00000000-0005-0000-0000-0000E91A0000}"/>
    <cellStyle name="Currency 2 6 3 2 2 3 6 2" xfId="7220" xr:uid="{00000000-0005-0000-0000-0000EA1A0000}"/>
    <cellStyle name="Currency 2 6 3 2 2 3 6 2 2" xfId="7221" xr:uid="{00000000-0005-0000-0000-0000EB1A0000}"/>
    <cellStyle name="Currency 2 6 3 2 2 3 6 3" xfId="7222" xr:uid="{00000000-0005-0000-0000-0000EC1A0000}"/>
    <cellStyle name="Currency 2 6 3 2 2 3 7" xfId="7223" xr:uid="{00000000-0005-0000-0000-0000ED1A0000}"/>
    <cellStyle name="Currency 2 6 3 2 2 3 7 2" xfId="7224" xr:uid="{00000000-0005-0000-0000-0000EE1A0000}"/>
    <cellStyle name="Currency 2 6 3 2 2 3 8" xfId="7225" xr:uid="{00000000-0005-0000-0000-0000EF1A0000}"/>
    <cellStyle name="Currency 2 6 3 2 2 3 8 2" xfId="7226" xr:uid="{00000000-0005-0000-0000-0000F01A0000}"/>
    <cellStyle name="Currency 2 6 3 2 2 3 9" xfId="7227" xr:uid="{00000000-0005-0000-0000-0000F11A0000}"/>
    <cellStyle name="Currency 2 6 3 2 2 4" xfId="7228" xr:uid="{00000000-0005-0000-0000-0000F21A0000}"/>
    <cellStyle name="Currency 2 6 3 2 2 4 10" xfId="7229" xr:uid="{00000000-0005-0000-0000-0000F31A0000}"/>
    <cellStyle name="Currency 2 6 3 2 2 4 2" xfId="7230" xr:uid="{00000000-0005-0000-0000-0000F41A0000}"/>
    <cellStyle name="Currency 2 6 3 2 2 4 3" xfId="7231" xr:uid="{00000000-0005-0000-0000-0000F51A0000}"/>
    <cellStyle name="Currency 2 6 3 2 2 4 3 2" xfId="7232" xr:uid="{00000000-0005-0000-0000-0000F61A0000}"/>
    <cellStyle name="Currency 2 6 3 2 2 4 3 2 2" xfId="7233" xr:uid="{00000000-0005-0000-0000-0000F71A0000}"/>
    <cellStyle name="Currency 2 6 3 2 2 4 3 3" xfId="7234" xr:uid="{00000000-0005-0000-0000-0000F81A0000}"/>
    <cellStyle name="Currency 2 6 3 2 2 4 4" xfId="7235" xr:uid="{00000000-0005-0000-0000-0000F91A0000}"/>
    <cellStyle name="Currency 2 6 3 2 2 4 4 2" xfId="7236" xr:uid="{00000000-0005-0000-0000-0000FA1A0000}"/>
    <cellStyle name="Currency 2 6 3 2 2 4 4 2 2" xfId="7237" xr:uid="{00000000-0005-0000-0000-0000FB1A0000}"/>
    <cellStyle name="Currency 2 6 3 2 2 4 4 3" xfId="7238" xr:uid="{00000000-0005-0000-0000-0000FC1A0000}"/>
    <cellStyle name="Currency 2 6 3 2 2 4 5" xfId="7239" xr:uid="{00000000-0005-0000-0000-0000FD1A0000}"/>
    <cellStyle name="Currency 2 6 3 2 2 4 5 2" xfId="7240" xr:uid="{00000000-0005-0000-0000-0000FE1A0000}"/>
    <cellStyle name="Currency 2 6 3 2 2 4 5 2 2" xfId="7241" xr:uid="{00000000-0005-0000-0000-0000FF1A0000}"/>
    <cellStyle name="Currency 2 6 3 2 2 4 5 3" xfId="7242" xr:uid="{00000000-0005-0000-0000-0000001B0000}"/>
    <cellStyle name="Currency 2 6 3 2 2 4 6" xfId="7243" xr:uid="{00000000-0005-0000-0000-0000011B0000}"/>
    <cellStyle name="Currency 2 6 3 2 2 4 6 2" xfId="7244" xr:uid="{00000000-0005-0000-0000-0000021B0000}"/>
    <cellStyle name="Currency 2 6 3 2 2 4 7" xfId="7245" xr:uid="{00000000-0005-0000-0000-0000031B0000}"/>
    <cellStyle name="Currency 2 6 3 2 2 4 7 2" xfId="7246" xr:uid="{00000000-0005-0000-0000-0000041B0000}"/>
    <cellStyle name="Currency 2 6 3 2 2 4 8" xfId="7247" xr:uid="{00000000-0005-0000-0000-0000051B0000}"/>
    <cellStyle name="Currency 2 6 3 2 2 4 9" xfId="7248" xr:uid="{00000000-0005-0000-0000-0000061B0000}"/>
    <cellStyle name="Currency 2 6 3 2 2 5" xfId="7249" xr:uid="{00000000-0005-0000-0000-0000071B0000}"/>
    <cellStyle name="Currency 2 6 3 2 2 5 2" xfId="7250" xr:uid="{00000000-0005-0000-0000-0000081B0000}"/>
    <cellStyle name="Currency 2 6 3 2 2 5 3" xfId="7251" xr:uid="{00000000-0005-0000-0000-0000091B0000}"/>
    <cellStyle name="Currency 2 6 3 2 2 5 4" xfId="25526" xr:uid="{00000000-0005-0000-0000-00000A1B0000}"/>
    <cellStyle name="Currency 2 6 3 2 2 6" xfId="7252" xr:uid="{00000000-0005-0000-0000-00000B1B0000}"/>
    <cellStyle name="Currency 2 6 3 2 2 6 2" xfId="7253" xr:uid="{00000000-0005-0000-0000-00000C1B0000}"/>
    <cellStyle name="Currency 2 6 3 2 2 6 2 2" xfId="7254" xr:uid="{00000000-0005-0000-0000-00000D1B0000}"/>
    <cellStyle name="Currency 2 6 3 2 2 6 2 2 2" xfId="7255" xr:uid="{00000000-0005-0000-0000-00000E1B0000}"/>
    <cellStyle name="Currency 2 6 3 2 2 6 2 3" xfId="7256" xr:uid="{00000000-0005-0000-0000-00000F1B0000}"/>
    <cellStyle name="Currency 2 6 3 2 2 6 3" xfId="7257" xr:uid="{00000000-0005-0000-0000-0000101B0000}"/>
    <cellStyle name="Currency 2 6 3 2 2 6 3 2" xfId="7258" xr:uid="{00000000-0005-0000-0000-0000111B0000}"/>
    <cellStyle name="Currency 2 6 3 2 2 6 3 2 2" xfId="7259" xr:uid="{00000000-0005-0000-0000-0000121B0000}"/>
    <cellStyle name="Currency 2 6 3 2 2 6 3 3" xfId="7260" xr:uid="{00000000-0005-0000-0000-0000131B0000}"/>
    <cellStyle name="Currency 2 6 3 2 2 6 4" xfId="7261" xr:uid="{00000000-0005-0000-0000-0000141B0000}"/>
    <cellStyle name="Currency 2 6 3 2 2 6 4 2" xfId="7262" xr:uid="{00000000-0005-0000-0000-0000151B0000}"/>
    <cellStyle name="Currency 2 6 3 2 2 6 4 2 2" xfId="7263" xr:uid="{00000000-0005-0000-0000-0000161B0000}"/>
    <cellStyle name="Currency 2 6 3 2 2 6 4 3" xfId="7264" xr:uid="{00000000-0005-0000-0000-0000171B0000}"/>
    <cellStyle name="Currency 2 6 3 2 2 6 5" xfId="7265" xr:uid="{00000000-0005-0000-0000-0000181B0000}"/>
    <cellStyle name="Currency 2 6 3 2 2 6 5 2" xfId="7266" xr:uid="{00000000-0005-0000-0000-0000191B0000}"/>
    <cellStyle name="Currency 2 6 3 2 2 6 6" xfId="7267" xr:uid="{00000000-0005-0000-0000-00001A1B0000}"/>
    <cellStyle name="Currency 2 6 3 2 2 6 6 2" xfId="7268" xr:uid="{00000000-0005-0000-0000-00001B1B0000}"/>
    <cellStyle name="Currency 2 6 3 2 2 6 7" xfId="7269" xr:uid="{00000000-0005-0000-0000-00001C1B0000}"/>
    <cellStyle name="Currency 2 6 3 2 2 7" xfId="7270" xr:uid="{00000000-0005-0000-0000-00001D1B0000}"/>
    <cellStyle name="Currency 2 6 3 2 2 7 2" xfId="7271" xr:uid="{00000000-0005-0000-0000-00001E1B0000}"/>
    <cellStyle name="Currency 2 6 3 2 2 7 2 2" xfId="7272" xr:uid="{00000000-0005-0000-0000-00001F1B0000}"/>
    <cellStyle name="Currency 2 6 3 2 2 7 3" xfId="7273" xr:uid="{00000000-0005-0000-0000-0000201B0000}"/>
    <cellStyle name="Currency 2 6 3 2 2 8" xfId="7274" xr:uid="{00000000-0005-0000-0000-0000211B0000}"/>
    <cellStyle name="Currency 2 6 3 2 2 8 2" xfId="7275" xr:uid="{00000000-0005-0000-0000-0000221B0000}"/>
    <cellStyle name="Currency 2 6 3 2 2 8 2 2" xfId="7276" xr:uid="{00000000-0005-0000-0000-0000231B0000}"/>
    <cellStyle name="Currency 2 6 3 2 2 8 3" xfId="7277" xr:uid="{00000000-0005-0000-0000-0000241B0000}"/>
    <cellStyle name="Currency 2 6 3 2 2 9" xfId="7278" xr:uid="{00000000-0005-0000-0000-0000251B0000}"/>
    <cellStyle name="Currency 2 6 3 2 3" xfId="310" xr:uid="{00000000-0005-0000-0000-0000261B0000}"/>
    <cellStyle name="Currency 2 6 3 2 3 10" xfId="7279" xr:uid="{00000000-0005-0000-0000-0000271B0000}"/>
    <cellStyle name="Currency 2 6 3 2 3 11" xfId="7280" xr:uid="{00000000-0005-0000-0000-0000281B0000}"/>
    <cellStyle name="Currency 2 6 3 2 3 12" xfId="7281" xr:uid="{00000000-0005-0000-0000-0000291B0000}"/>
    <cellStyle name="Currency 2 6 3 2 3 13" xfId="7282" xr:uid="{00000000-0005-0000-0000-00002A1B0000}"/>
    <cellStyle name="Currency 2 6 3 2 3 2" xfId="311" xr:uid="{00000000-0005-0000-0000-00002B1B0000}"/>
    <cellStyle name="Currency 2 6 3 2 3 2 10" xfId="7283" xr:uid="{00000000-0005-0000-0000-00002C1B0000}"/>
    <cellStyle name="Currency 2 6 3 2 3 2 2" xfId="7284" xr:uid="{00000000-0005-0000-0000-00002D1B0000}"/>
    <cellStyle name="Currency 2 6 3 2 3 2 2 2" xfId="7285" xr:uid="{00000000-0005-0000-0000-00002E1B0000}"/>
    <cellStyle name="Currency 2 6 3 2 3 2 2 3" xfId="7286" xr:uid="{00000000-0005-0000-0000-00002F1B0000}"/>
    <cellStyle name="Currency 2 6 3 2 3 2 3" xfId="7287" xr:uid="{00000000-0005-0000-0000-0000301B0000}"/>
    <cellStyle name="Currency 2 6 3 2 3 2 3 2" xfId="7288" xr:uid="{00000000-0005-0000-0000-0000311B0000}"/>
    <cellStyle name="Currency 2 6 3 2 3 2 3 3" xfId="7289" xr:uid="{00000000-0005-0000-0000-0000321B0000}"/>
    <cellStyle name="Currency 2 6 3 2 3 2 3 4" xfId="25528" xr:uid="{00000000-0005-0000-0000-0000331B0000}"/>
    <cellStyle name="Currency 2 6 3 2 3 2 4" xfId="7290" xr:uid="{00000000-0005-0000-0000-0000341B0000}"/>
    <cellStyle name="Currency 2 6 3 2 3 2 4 2" xfId="7291" xr:uid="{00000000-0005-0000-0000-0000351B0000}"/>
    <cellStyle name="Currency 2 6 3 2 3 2 4 2 2" xfId="7292" xr:uid="{00000000-0005-0000-0000-0000361B0000}"/>
    <cellStyle name="Currency 2 6 3 2 3 2 4 3" xfId="7293" xr:uid="{00000000-0005-0000-0000-0000371B0000}"/>
    <cellStyle name="Currency 2 6 3 2 3 2 5" xfId="7294" xr:uid="{00000000-0005-0000-0000-0000381B0000}"/>
    <cellStyle name="Currency 2 6 3 2 3 2 5 2" xfId="7295" xr:uid="{00000000-0005-0000-0000-0000391B0000}"/>
    <cellStyle name="Currency 2 6 3 2 3 2 5 2 2" xfId="7296" xr:uid="{00000000-0005-0000-0000-00003A1B0000}"/>
    <cellStyle name="Currency 2 6 3 2 3 2 5 3" xfId="7297" xr:uid="{00000000-0005-0000-0000-00003B1B0000}"/>
    <cellStyle name="Currency 2 6 3 2 3 2 6" xfId="7298" xr:uid="{00000000-0005-0000-0000-00003C1B0000}"/>
    <cellStyle name="Currency 2 6 3 2 3 2 6 2" xfId="7299" xr:uid="{00000000-0005-0000-0000-00003D1B0000}"/>
    <cellStyle name="Currency 2 6 3 2 3 2 6 2 2" xfId="7300" xr:uid="{00000000-0005-0000-0000-00003E1B0000}"/>
    <cellStyle name="Currency 2 6 3 2 3 2 6 3" xfId="7301" xr:uid="{00000000-0005-0000-0000-00003F1B0000}"/>
    <cellStyle name="Currency 2 6 3 2 3 2 7" xfId="7302" xr:uid="{00000000-0005-0000-0000-0000401B0000}"/>
    <cellStyle name="Currency 2 6 3 2 3 2 7 2" xfId="7303" xr:uid="{00000000-0005-0000-0000-0000411B0000}"/>
    <cellStyle name="Currency 2 6 3 2 3 2 8" xfId="7304" xr:uid="{00000000-0005-0000-0000-0000421B0000}"/>
    <cellStyle name="Currency 2 6 3 2 3 2 8 2" xfId="7305" xr:uid="{00000000-0005-0000-0000-0000431B0000}"/>
    <cellStyle name="Currency 2 6 3 2 3 2 9" xfId="7306" xr:uid="{00000000-0005-0000-0000-0000441B0000}"/>
    <cellStyle name="Currency 2 6 3 2 3 3" xfId="312" xr:uid="{00000000-0005-0000-0000-0000451B0000}"/>
    <cellStyle name="Currency 2 6 3 2 3 3 2" xfId="7307" xr:uid="{00000000-0005-0000-0000-0000461B0000}"/>
    <cellStyle name="Currency 2 6 3 2 3 3 2 2" xfId="25529" xr:uid="{00000000-0005-0000-0000-0000471B0000}"/>
    <cellStyle name="Currency 2 6 3 2 3 3 2 3" xfId="25632" xr:uid="{00000000-0005-0000-0000-0000481B0000}"/>
    <cellStyle name="Currency 2 6 3 2 3 3 3" xfId="7308" xr:uid="{00000000-0005-0000-0000-0000491B0000}"/>
    <cellStyle name="Currency 2 6 3 2 3 4" xfId="7309" xr:uid="{00000000-0005-0000-0000-00004A1B0000}"/>
    <cellStyle name="Currency 2 6 3 2 3 4 2" xfId="7310" xr:uid="{00000000-0005-0000-0000-00004B1B0000}"/>
    <cellStyle name="Currency 2 6 3 2 3 4 3" xfId="7311" xr:uid="{00000000-0005-0000-0000-00004C1B0000}"/>
    <cellStyle name="Currency 2 6 3 2 3 4 4" xfId="25527" xr:uid="{00000000-0005-0000-0000-00004D1B0000}"/>
    <cellStyle name="Currency 2 6 3 2 3 5" xfId="7312" xr:uid="{00000000-0005-0000-0000-00004E1B0000}"/>
    <cellStyle name="Currency 2 6 3 2 3 5 2" xfId="7313" xr:uid="{00000000-0005-0000-0000-00004F1B0000}"/>
    <cellStyle name="Currency 2 6 3 2 3 5 2 2" xfId="7314" xr:uid="{00000000-0005-0000-0000-0000501B0000}"/>
    <cellStyle name="Currency 2 6 3 2 3 5 3" xfId="7315" xr:uid="{00000000-0005-0000-0000-0000511B0000}"/>
    <cellStyle name="Currency 2 6 3 2 3 6" xfId="7316" xr:uid="{00000000-0005-0000-0000-0000521B0000}"/>
    <cellStyle name="Currency 2 6 3 2 3 6 2" xfId="7317" xr:uid="{00000000-0005-0000-0000-0000531B0000}"/>
    <cellStyle name="Currency 2 6 3 2 3 6 2 2" xfId="7318" xr:uid="{00000000-0005-0000-0000-0000541B0000}"/>
    <cellStyle name="Currency 2 6 3 2 3 6 3" xfId="7319" xr:uid="{00000000-0005-0000-0000-0000551B0000}"/>
    <cellStyle name="Currency 2 6 3 2 3 7" xfId="7320" xr:uid="{00000000-0005-0000-0000-0000561B0000}"/>
    <cellStyle name="Currency 2 6 3 2 3 7 2" xfId="7321" xr:uid="{00000000-0005-0000-0000-0000571B0000}"/>
    <cellStyle name="Currency 2 6 3 2 3 7 2 2" xfId="7322" xr:uid="{00000000-0005-0000-0000-0000581B0000}"/>
    <cellStyle name="Currency 2 6 3 2 3 7 3" xfId="7323" xr:uid="{00000000-0005-0000-0000-0000591B0000}"/>
    <cellStyle name="Currency 2 6 3 2 3 8" xfId="7324" xr:uid="{00000000-0005-0000-0000-00005A1B0000}"/>
    <cellStyle name="Currency 2 6 3 2 3 8 2" xfId="7325" xr:uid="{00000000-0005-0000-0000-00005B1B0000}"/>
    <cellStyle name="Currency 2 6 3 2 3 9" xfId="7326" xr:uid="{00000000-0005-0000-0000-00005C1B0000}"/>
    <cellStyle name="Currency 2 6 3 2 3 9 2" xfId="7327" xr:uid="{00000000-0005-0000-0000-00005D1B0000}"/>
    <cellStyle name="Currency 2 6 3 2 4" xfId="313" xr:uid="{00000000-0005-0000-0000-00005E1B0000}"/>
    <cellStyle name="Currency 2 6 3 2 4 2" xfId="314" xr:uid="{00000000-0005-0000-0000-00005F1B0000}"/>
    <cellStyle name="Currency 2 6 3 2 4 2 10" xfId="7328" xr:uid="{00000000-0005-0000-0000-0000601B0000}"/>
    <cellStyle name="Currency 2 6 3 2 4 2 11" xfId="7329" xr:uid="{00000000-0005-0000-0000-0000611B0000}"/>
    <cellStyle name="Currency 2 6 3 2 4 2 2" xfId="7330" xr:uid="{00000000-0005-0000-0000-0000621B0000}"/>
    <cellStyle name="Currency 2 6 3 2 4 2 2 2" xfId="7331" xr:uid="{00000000-0005-0000-0000-0000631B0000}"/>
    <cellStyle name="Currency 2 6 3 2 4 2 2 3" xfId="7332" xr:uid="{00000000-0005-0000-0000-0000641B0000}"/>
    <cellStyle name="Currency 2 6 3 2 4 2 3" xfId="7333" xr:uid="{00000000-0005-0000-0000-0000651B0000}"/>
    <cellStyle name="Currency 2 6 3 2 4 2 3 2" xfId="25531" xr:uid="{00000000-0005-0000-0000-0000661B0000}"/>
    <cellStyle name="Currency 2 6 3 2 4 2 3 3" xfId="25633" xr:uid="{00000000-0005-0000-0000-0000671B0000}"/>
    <cellStyle name="Currency 2 6 3 2 4 2 4" xfId="7334" xr:uid="{00000000-0005-0000-0000-0000681B0000}"/>
    <cellStyle name="Currency 2 6 3 2 4 2 4 2" xfId="7335" xr:uid="{00000000-0005-0000-0000-0000691B0000}"/>
    <cellStyle name="Currency 2 6 3 2 4 2 4 2 2" xfId="7336" xr:uid="{00000000-0005-0000-0000-00006A1B0000}"/>
    <cellStyle name="Currency 2 6 3 2 4 2 4 3" xfId="7337" xr:uid="{00000000-0005-0000-0000-00006B1B0000}"/>
    <cellStyle name="Currency 2 6 3 2 4 2 5" xfId="7338" xr:uid="{00000000-0005-0000-0000-00006C1B0000}"/>
    <cellStyle name="Currency 2 6 3 2 4 2 5 2" xfId="7339" xr:uid="{00000000-0005-0000-0000-00006D1B0000}"/>
    <cellStyle name="Currency 2 6 3 2 4 2 5 2 2" xfId="7340" xr:uid="{00000000-0005-0000-0000-00006E1B0000}"/>
    <cellStyle name="Currency 2 6 3 2 4 2 5 3" xfId="7341" xr:uid="{00000000-0005-0000-0000-00006F1B0000}"/>
    <cellStyle name="Currency 2 6 3 2 4 2 6" xfId="7342" xr:uid="{00000000-0005-0000-0000-0000701B0000}"/>
    <cellStyle name="Currency 2 6 3 2 4 2 6 2" xfId="7343" xr:uid="{00000000-0005-0000-0000-0000711B0000}"/>
    <cellStyle name="Currency 2 6 3 2 4 2 6 2 2" xfId="7344" xr:uid="{00000000-0005-0000-0000-0000721B0000}"/>
    <cellStyle name="Currency 2 6 3 2 4 2 6 3" xfId="7345" xr:uid="{00000000-0005-0000-0000-0000731B0000}"/>
    <cellStyle name="Currency 2 6 3 2 4 2 7" xfId="7346" xr:uid="{00000000-0005-0000-0000-0000741B0000}"/>
    <cellStyle name="Currency 2 6 3 2 4 2 7 2" xfId="7347" xr:uid="{00000000-0005-0000-0000-0000751B0000}"/>
    <cellStyle name="Currency 2 6 3 2 4 2 8" xfId="7348" xr:uid="{00000000-0005-0000-0000-0000761B0000}"/>
    <cellStyle name="Currency 2 6 3 2 4 2 8 2" xfId="7349" xr:uid="{00000000-0005-0000-0000-0000771B0000}"/>
    <cellStyle name="Currency 2 6 3 2 4 2 9" xfId="7350" xr:uid="{00000000-0005-0000-0000-0000781B0000}"/>
    <cellStyle name="Currency 2 6 3 2 4 3" xfId="315" xr:uid="{00000000-0005-0000-0000-0000791B0000}"/>
    <cellStyle name="Currency 2 6 3 2 4 3 2" xfId="7351" xr:uid="{00000000-0005-0000-0000-00007A1B0000}"/>
    <cellStyle name="Currency 2 6 3 2 4 3 2 2" xfId="25532" xr:uid="{00000000-0005-0000-0000-00007B1B0000}"/>
    <cellStyle name="Currency 2 6 3 2 4 3 2 3" xfId="25634" xr:uid="{00000000-0005-0000-0000-00007C1B0000}"/>
    <cellStyle name="Currency 2 6 3 2 4 3 3" xfId="7352" xr:uid="{00000000-0005-0000-0000-00007D1B0000}"/>
    <cellStyle name="Currency 2 6 3 2 4 4" xfId="7353" xr:uid="{00000000-0005-0000-0000-00007E1B0000}"/>
    <cellStyle name="Currency 2 6 3 2 4 4 2" xfId="7354" xr:uid="{00000000-0005-0000-0000-00007F1B0000}"/>
    <cellStyle name="Currency 2 6 3 2 4 4 2 2" xfId="7355" xr:uid="{00000000-0005-0000-0000-0000801B0000}"/>
    <cellStyle name="Currency 2 6 3 2 4 4 3" xfId="7356" xr:uid="{00000000-0005-0000-0000-0000811B0000}"/>
    <cellStyle name="Currency 2 6 3 2 4 4 4" xfId="25530" xr:uid="{00000000-0005-0000-0000-0000821B0000}"/>
    <cellStyle name="Currency 2 6 3 2 4 5" xfId="7357" xr:uid="{00000000-0005-0000-0000-0000831B0000}"/>
    <cellStyle name="Currency 2 6 3 2 4 5 2" xfId="7358" xr:uid="{00000000-0005-0000-0000-0000841B0000}"/>
    <cellStyle name="Currency 2 6 3 2 4 5 2 2" xfId="7359" xr:uid="{00000000-0005-0000-0000-0000851B0000}"/>
    <cellStyle name="Currency 2 6 3 2 4 5 3" xfId="7360" xr:uid="{00000000-0005-0000-0000-0000861B0000}"/>
    <cellStyle name="Currency 2 6 3 2 4 6" xfId="7361" xr:uid="{00000000-0005-0000-0000-0000871B0000}"/>
    <cellStyle name="Currency 2 6 3 2 4 7" xfId="7362" xr:uid="{00000000-0005-0000-0000-0000881B0000}"/>
    <cellStyle name="Currency 2 6 3 2 5" xfId="7363" xr:uid="{00000000-0005-0000-0000-0000891B0000}"/>
    <cellStyle name="Currency 2 6 3 2 5 10" xfId="7364" xr:uid="{00000000-0005-0000-0000-00008A1B0000}"/>
    <cellStyle name="Currency 2 6 3 2 5 2" xfId="7365" xr:uid="{00000000-0005-0000-0000-00008B1B0000}"/>
    <cellStyle name="Currency 2 6 3 2 5 2 2" xfId="7366" xr:uid="{00000000-0005-0000-0000-00008C1B0000}"/>
    <cellStyle name="Currency 2 6 3 2 5 2 3" xfId="7367" xr:uid="{00000000-0005-0000-0000-00008D1B0000}"/>
    <cellStyle name="Currency 2 6 3 2 5 3" xfId="7368" xr:uid="{00000000-0005-0000-0000-00008E1B0000}"/>
    <cellStyle name="Currency 2 6 3 2 5 3 2" xfId="7369" xr:uid="{00000000-0005-0000-0000-00008F1B0000}"/>
    <cellStyle name="Currency 2 6 3 2 5 3 3" xfId="7370" xr:uid="{00000000-0005-0000-0000-0000901B0000}"/>
    <cellStyle name="Currency 2 6 3 2 5 4" xfId="7371" xr:uid="{00000000-0005-0000-0000-0000911B0000}"/>
    <cellStyle name="Currency 2 6 3 2 5 4 2" xfId="7372" xr:uid="{00000000-0005-0000-0000-0000921B0000}"/>
    <cellStyle name="Currency 2 6 3 2 5 4 2 2" xfId="7373" xr:uid="{00000000-0005-0000-0000-0000931B0000}"/>
    <cellStyle name="Currency 2 6 3 2 5 4 3" xfId="7374" xr:uid="{00000000-0005-0000-0000-0000941B0000}"/>
    <cellStyle name="Currency 2 6 3 2 5 5" xfId="7375" xr:uid="{00000000-0005-0000-0000-0000951B0000}"/>
    <cellStyle name="Currency 2 6 3 2 5 5 2" xfId="7376" xr:uid="{00000000-0005-0000-0000-0000961B0000}"/>
    <cellStyle name="Currency 2 6 3 2 5 5 2 2" xfId="7377" xr:uid="{00000000-0005-0000-0000-0000971B0000}"/>
    <cellStyle name="Currency 2 6 3 2 5 5 3" xfId="7378" xr:uid="{00000000-0005-0000-0000-0000981B0000}"/>
    <cellStyle name="Currency 2 6 3 2 5 6" xfId="7379" xr:uid="{00000000-0005-0000-0000-0000991B0000}"/>
    <cellStyle name="Currency 2 6 3 2 5 6 2" xfId="7380" xr:uid="{00000000-0005-0000-0000-00009A1B0000}"/>
    <cellStyle name="Currency 2 6 3 2 5 6 2 2" xfId="7381" xr:uid="{00000000-0005-0000-0000-00009B1B0000}"/>
    <cellStyle name="Currency 2 6 3 2 5 6 3" xfId="7382" xr:uid="{00000000-0005-0000-0000-00009C1B0000}"/>
    <cellStyle name="Currency 2 6 3 2 5 7" xfId="7383" xr:uid="{00000000-0005-0000-0000-00009D1B0000}"/>
    <cellStyle name="Currency 2 6 3 2 5 7 2" xfId="7384" xr:uid="{00000000-0005-0000-0000-00009E1B0000}"/>
    <cellStyle name="Currency 2 6 3 2 5 8" xfId="7385" xr:uid="{00000000-0005-0000-0000-00009F1B0000}"/>
    <cellStyle name="Currency 2 6 3 2 5 8 2" xfId="7386" xr:uid="{00000000-0005-0000-0000-0000A01B0000}"/>
    <cellStyle name="Currency 2 6 3 2 5 9" xfId="7387" xr:uid="{00000000-0005-0000-0000-0000A11B0000}"/>
    <cellStyle name="Currency 2 6 3 2 6" xfId="7388" xr:uid="{00000000-0005-0000-0000-0000A21B0000}"/>
    <cellStyle name="Currency 2 6 3 2 6 10" xfId="7389" xr:uid="{00000000-0005-0000-0000-0000A31B0000}"/>
    <cellStyle name="Currency 2 6 3 2 6 11" xfId="7390" xr:uid="{00000000-0005-0000-0000-0000A41B0000}"/>
    <cellStyle name="Currency 2 6 3 2 6 12" xfId="7391" xr:uid="{00000000-0005-0000-0000-0000A51B0000}"/>
    <cellStyle name="Currency 2 6 3 2 6 2" xfId="7392" xr:uid="{00000000-0005-0000-0000-0000A61B0000}"/>
    <cellStyle name="Currency 2 6 3 2 6 2 2" xfId="7393" xr:uid="{00000000-0005-0000-0000-0000A71B0000}"/>
    <cellStyle name="Currency 2 6 3 2 6 2 3" xfId="7394" xr:uid="{00000000-0005-0000-0000-0000A81B0000}"/>
    <cellStyle name="Currency 2 6 3 2 6 3" xfId="7395" xr:uid="{00000000-0005-0000-0000-0000A91B0000}"/>
    <cellStyle name="Currency 2 6 3 2 6 3 2" xfId="7396" xr:uid="{00000000-0005-0000-0000-0000AA1B0000}"/>
    <cellStyle name="Currency 2 6 3 2 6 3 3" xfId="7397" xr:uid="{00000000-0005-0000-0000-0000AB1B0000}"/>
    <cellStyle name="Currency 2 6 3 2 6 4" xfId="7398" xr:uid="{00000000-0005-0000-0000-0000AC1B0000}"/>
    <cellStyle name="Currency 2 6 3 2 6 5" xfId="7399" xr:uid="{00000000-0005-0000-0000-0000AD1B0000}"/>
    <cellStyle name="Currency 2 6 3 2 6 5 2" xfId="7400" xr:uid="{00000000-0005-0000-0000-0000AE1B0000}"/>
    <cellStyle name="Currency 2 6 3 2 6 5 2 2" xfId="7401" xr:uid="{00000000-0005-0000-0000-0000AF1B0000}"/>
    <cellStyle name="Currency 2 6 3 2 6 5 3" xfId="7402" xr:uid="{00000000-0005-0000-0000-0000B01B0000}"/>
    <cellStyle name="Currency 2 6 3 2 6 6" xfId="7403" xr:uid="{00000000-0005-0000-0000-0000B11B0000}"/>
    <cellStyle name="Currency 2 6 3 2 6 6 2" xfId="7404" xr:uid="{00000000-0005-0000-0000-0000B21B0000}"/>
    <cellStyle name="Currency 2 6 3 2 6 6 2 2" xfId="7405" xr:uid="{00000000-0005-0000-0000-0000B31B0000}"/>
    <cellStyle name="Currency 2 6 3 2 6 6 3" xfId="7406" xr:uid="{00000000-0005-0000-0000-0000B41B0000}"/>
    <cellStyle name="Currency 2 6 3 2 6 7" xfId="7407" xr:uid="{00000000-0005-0000-0000-0000B51B0000}"/>
    <cellStyle name="Currency 2 6 3 2 6 7 2" xfId="7408" xr:uid="{00000000-0005-0000-0000-0000B61B0000}"/>
    <cellStyle name="Currency 2 6 3 2 6 7 2 2" xfId="7409" xr:uid="{00000000-0005-0000-0000-0000B71B0000}"/>
    <cellStyle name="Currency 2 6 3 2 6 7 3" xfId="7410" xr:uid="{00000000-0005-0000-0000-0000B81B0000}"/>
    <cellStyle name="Currency 2 6 3 2 6 8" xfId="7411" xr:uid="{00000000-0005-0000-0000-0000B91B0000}"/>
    <cellStyle name="Currency 2 6 3 2 6 8 2" xfId="7412" xr:uid="{00000000-0005-0000-0000-0000BA1B0000}"/>
    <cellStyle name="Currency 2 6 3 2 6 9" xfId="7413" xr:uid="{00000000-0005-0000-0000-0000BB1B0000}"/>
    <cellStyle name="Currency 2 6 3 2 6 9 2" xfId="7414" xr:uid="{00000000-0005-0000-0000-0000BC1B0000}"/>
    <cellStyle name="Currency 2 6 3 2 7" xfId="7415" xr:uid="{00000000-0005-0000-0000-0000BD1B0000}"/>
    <cellStyle name="Currency 2 6 3 2 7 2" xfId="7416" xr:uid="{00000000-0005-0000-0000-0000BE1B0000}"/>
    <cellStyle name="Currency 2 6 3 2 7 3" xfId="7417" xr:uid="{00000000-0005-0000-0000-0000BF1B0000}"/>
    <cellStyle name="Currency 2 6 3 2 8" xfId="7418" xr:uid="{00000000-0005-0000-0000-0000C01B0000}"/>
    <cellStyle name="Currency 2 6 3 2 8 2" xfId="7419" xr:uid="{00000000-0005-0000-0000-0000C11B0000}"/>
    <cellStyle name="Currency 2 6 3 2 8 2 2" xfId="7420" xr:uid="{00000000-0005-0000-0000-0000C21B0000}"/>
    <cellStyle name="Currency 2 6 3 2 8 3" xfId="7421" xr:uid="{00000000-0005-0000-0000-0000C31B0000}"/>
    <cellStyle name="Currency 2 6 3 2 8 4" xfId="7422" xr:uid="{00000000-0005-0000-0000-0000C41B0000}"/>
    <cellStyle name="Currency 2 6 3 2 9" xfId="7423" xr:uid="{00000000-0005-0000-0000-0000C51B0000}"/>
    <cellStyle name="Currency 2 6 3 2 9 2" xfId="7424" xr:uid="{00000000-0005-0000-0000-0000C61B0000}"/>
    <cellStyle name="Currency 2 6 3 2 9 2 2" xfId="7425" xr:uid="{00000000-0005-0000-0000-0000C71B0000}"/>
    <cellStyle name="Currency 2 6 3 2 9 3" xfId="7426" xr:uid="{00000000-0005-0000-0000-0000C81B0000}"/>
    <cellStyle name="Currency 2 6 3 3" xfId="316" xr:uid="{00000000-0005-0000-0000-0000C91B0000}"/>
    <cellStyle name="Currency 2 6 3 3 10" xfId="7427" xr:uid="{00000000-0005-0000-0000-0000CA1B0000}"/>
    <cellStyle name="Currency 2 6 3 3 10 2" xfId="7428" xr:uid="{00000000-0005-0000-0000-0000CB1B0000}"/>
    <cellStyle name="Currency 2 6 3 3 10 2 2" xfId="7429" xr:uid="{00000000-0005-0000-0000-0000CC1B0000}"/>
    <cellStyle name="Currency 2 6 3 3 10 3" xfId="7430" xr:uid="{00000000-0005-0000-0000-0000CD1B0000}"/>
    <cellStyle name="Currency 2 6 3 3 11" xfId="7431" xr:uid="{00000000-0005-0000-0000-0000CE1B0000}"/>
    <cellStyle name="Currency 2 6 3 3 11 2" xfId="7432" xr:uid="{00000000-0005-0000-0000-0000CF1B0000}"/>
    <cellStyle name="Currency 2 6 3 3 12" xfId="7433" xr:uid="{00000000-0005-0000-0000-0000D01B0000}"/>
    <cellStyle name="Currency 2 6 3 3 12 2" xfId="7434" xr:uid="{00000000-0005-0000-0000-0000D11B0000}"/>
    <cellStyle name="Currency 2 6 3 3 13" xfId="7435" xr:uid="{00000000-0005-0000-0000-0000D21B0000}"/>
    <cellStyle name="Currency 2 6 3 3 14" xfId="7436" xr:uid="{00000000-0005-0000-0000-0000D31B0000}"/>
    <cellStyle name="Currency 2 6 3 3 15" xfId="7437" xr:uid="{00000000-0005-0000-0000-0000D41B0000}"/>
    <cellStyle name="Currency 2 6 3 3 16" xfId="7438" xr:uid="{00000000-0005-0000-0000-0000D51B0000}"/>
    <cellStyle name="Currency 2 6 3 3 2" xfId="317" xr:uid="{00000000-0005-0000-0000-0000D61B0000}"/>
    <cellStyle name="Currency 2 6 3 3 2 2" xfId="7439" xr:uid="{00000000-0005-0000-0000-0000D71B0000}"/>
    <cellStyle name="Currency 2 6 3 3 2 2 10" xfId="7440" xr:uid="{00000000-0005-0000-0000-0000D81B0000}"/>
    <cellStyle name="Currency 2 6 3 3 2 2 2" xfId="7441" xr:uid="{00000000-0005-0000-0000-0000D91B0000}"/>
    <cellStyle name="Currency 2 6 3 3 2 2 2 2" xfId="7442" xr:uid="{00000000-0005-0000-0000-0000DA1B0000}"/>
    <cellStyle name="Currency 2 6 3 3 2 2 2 3" xfId="7443" xr:uid="{00000000-0005-0000-0000-0000DB1B0000}"/>
    <cellStyle name="Currency 2 6 3 3 2 2 3" xfId="7444" xr:uid="{00000000-0005-0000-0000-0000DC1B0000}"/>
    <cellStyle name="Currency 2 6 3 3 2 2 3 2" xfId="7445" xr:uid="{00000000-0005-0000-0000-0000DD1B0000}"/>
    <cellStyle name="Currency 2 6 3 3 2 2 3 3" xfId="7446" xr:uid="{00000000-0005-0000-0000-0000DE1B0000}"/>
    <cellStyle name="Currency 2 6 3 3 2 2 4" xfId="7447" xr:uid="{00000000-0005-0000-0000-0000DF1B0000}"/>
    <cellStyle name="Currency 2 6 3 3 2 2 4 2" xfId="7448" xr:uid="{00000000-0005-0000-0000-0000E01B0000}"/>
    <cellStyle name="Currency 2 6 3 3 2 2 4 2 2" xfId="7449" xr:uid="{00000000-0005-0000-0000-0000E11B0000}"/>
    <cellStyle name="Currency 2 6 3 3 2 2 4 3" xfId="7450" xr:uid="{00000000-0005-0000-0000-0000E21B0000}"/>
    <cellStyle name="Currency 2 6 3 3 2 2 5" xfId="7451" xr:uid="{00000000-0005-0000-0000-0000E31B0000}"/>
    <cellStyle name="Currency 2 6 3 3 2 2 5 2" xfId="7452" xr:uid="{00000000-0005-0000-0000-0000E41B0000}"/>
    <cellStyle name="Currency 2 6 3 3 2 2 5 2 2" xfId="7453" xr:uid="{00000000-0005-0000-0000-0000E51B0000}"/>
    <cellStyle name="Currency 2 6 3 3 2 2 5 3" xfId="7454" xr:uid="{00000000-0005-0000-0000-0000E61B0000}"/>
    <cellStyle name="Currency 2 6 3 3 2 2 6" xfId="7455" xr:uid="{00000000-0005-0000-0000-0000E71B0000}"/>
    <cellStyle name="Currency 2 6 3 3 2 2 6 2" xfId="7456" xr:uid="{00000000-0005-0000-0000-0000E81B0000}"/>
    <cellStyle name="Currency 2 6 3 3 2 2 6 2 2" xfId="7457" xr:uid="{00000000-0005-0000-0000-0000E91B0000}"/>
    <cellStyle name="Currency 2 6 3 3 2 2 6 3" xfId="7458" xr:uid="{00000000-0005-0000-0000-0000EA1B0000}"/>
    <cellStyle name="Currency 2 6 3 3 2 2 7" xfId="7459" xr:uid="{00000000-0005-0000-0000-0000EB1B0000}"/>
    <cellStyle name="Currency 2 6 3 3 2 2 7 2" xfId="7460" xr:uid="{00000000-0005-0000-0000-0000EC1B0000}"/>
    <cellStyle name="Currency 2 6 3 3 2 2 8" xfId="7461" xr:uid="{00000000-0005-0000-0000-0000ED1B0000}"/>
    <cellStyle name="Currency 2 6 3 3 2 2 8 2" xfId="7462" xr:uid="{00000000-0005-0000-0000-0000EE1B0000}"/>
    <cellStyle name="Currency 2 6 3 3 2 2 9" xfId="7463" xr:uid="{00000000-0005-0000-0000-0000EF1B0000}"/>
    <cellStyle name="Currency 2 6 3 3 2 3" xfId="7464" xr:uid="{00000000-0005-0000-0000-0000F01B0000}"/>
    <cellStyle name="Currency 2 6 3 3 2 3 10" xfId="7465" xr:uid="{00000000-0005-0000-0000-0000F11B0000}"/>
    <cellStyle name="Currency 2 6 3 3 2 3 2" xfId="7466" xr:uid="{00000000-0005-0000-0000-0000F21B0000}"/>
    <cellStyle name="Currency 2 6 3 3 2 3 2 2" xfId="7467" xr:uid="{00000000-0005-0000-0000-0000F31B0000}"/>
    <cellStyle name="Currency 2 6 3 3 2 3 2 3" xfId="7468" xr:uid="{00000000-0005-0000-0000-0000F41B0000}"/>
    <cellStyle name="Currency 2 6 3 3 2 3 3" xfId="7469" xr:uid="{00000000-0005-0000-0000-0000F51B0000}"/>
    <cellStyle name="Currency 2 6 3 3 2 3 3 2" xfId="7470" xr:uid="{00000000-0005-0000-0000-0000F61B0000}"/>
    <cellStyle name="Currency 2 6 3 3 2 3 3 3" xfId="7471" xr:uid="{00000000-0005-0000-0000-0000F71B0000}"/>
    <cellStyle name="Currency 2 6 3 3 2 3 4" xfId="7472" xr:uid="{00000000-0005-0000-0000-0000F81B0000}"/>
    <cellStyle name="Currency 2 6 3 3 2 3 4 2" xfId="7473" xr:uid="{00000000-0005-0000-0000-0000F91B0000}"/>
    <cellStyle name="Currency 2 6 3 3 2 3 4 2 2" xfId="7474" xr:uid="{00000000-0005-0000-0000-0000FA1B0000}"/>
    <cellStyle name="Currency 2 6 3 3 2 3 4 3" xfId="7475" xr:uid="{00000000-0005-0000-0000-0000FB1B0000}"/>
    <cellStyle name="Currency 2 6 3 3 2 3 5" xfId="7476" xr:uid="{00000000-0005-0000-0000-0000FC1B0000}"/>
    <cellStyle name="Currency 2 6 3 3 2 3 5 2" xfId="7477" xr:uid="{00000000-0005-0000-0000-0000FD1B0000}"/>
    <cellStyle name="Currency 2 6 3 3 2 3 5 2 2" xfId="7478" xr:uid="{00000000-0005-0000-0000-0000FE1B0000}"/>
    <cellStyle name="Currency 2 6 3 3 2 3 5 3" xfId="7479" xr:uid="{00000000-0005-0000-0000-0000FF1B0000}"/>
    <cellStyle name="Currency 2 6 3 3 2 3 6" xfId="7480" xr:uid="{00000000-0005-0000-0000-0000001C0000}"/>
    <cellStyle name="Currency 2 6 3 3 2 3 6 2" xfId="7481" xr:uid="{00000000-0005-0000-0000-0000011C0000}"/>
    <cellStyle name="Currency 2 6 3 3 2 3 6 2 2" xfId="7482" xr:uid="{00000000-0005-0000-0000-0000021C0000}"/>
    <cellStyle name="Currency 2 6 3 3 2 3 6 3" xfId="7483" xr:uid="{00000000-0005-0000-0000-0000031C0000}"/>
    <cellStyle name="Currency 2 6 3 3 2 3 7" xfId="7484" xr:uid="{00000000-0005-0000-0000-0000041C0000}"/>
    <cellStyle name="Currency 2 6 3 3 2 3 7 2" xfId="7485" xr:uid="{00000000-0005-0000-0000-0000051C0000}"/>
    <cellStyle name="Currency 2 6 3 3 2 3 8" xfId="7486" xr:uid="{00000000-0005-0000-0000-0000061C0000}"/>
    <cellStyle name="Currency 2 6 3 3 2 3 8 2" xfId="7487" xr:uid="{00000000-0005-0000-0000-0000071C0000}"/>
    <cellStyle name="Currency 2 6 3 3 2 3 9" xfId="7488" xr:uid="{00000000-0005-0000-0000-0000081C0000}"/>
    <cellStyle name="Currency 2 6 3 3 2 4" xfId="7489" xr:uid="{00000000-0005-0000-0000-0000091C0000}"/>
    <cellStyle name="Currency 2 6 3 3 2 4 10" xfId="7490" xr:uid="{00000000-0005-0000-0000-00000A1C0000}"/>
    <cellStyle name="Currency 2 6 3 3 2 4 2" xfId="7491" xr:uid="{00000000-0005-0000-0000-00000B1C0000}"/>
    <cellStyle name="Currency 2 6 3 3 2 4 3" xfId="7492" xr:uid="{00000000-0005-0000-0000-00000C1C0000}"/>
    <cellStyle name="Currency 2 6 3 3 2 4 3 2" xfId="7493" xr:uid="{00000000-0005-0000-0000-00000D1C0000}"/>
    <cellStyle name="Currency 2 6 3 3 2 4 3 2 2" xfId="7494" xr:uid="{00000000-0005-0000-0000-00000E1C0000}"/>
    <cellStyle name="Currency 2 6 3 3 2 4 3 3" xfId="7495" xr:uid="{00000000-0005-0000-0000-00000F1C0000}"/>
    <cellStyle name="Currency 2 6 3 3 2 4 4" xfId="7496" xr:uid="{00000000-0005-0000-0000-0000101C0000}"/>
    <cellStyle name="Currency 2 6 3 3 2 4 4 2" xfId="7497" xr:uid="{00000000-0005-0000-0000-0000111C0000}"/>
    <cellStyle name="Currency 2 6 3 3 2 4 4 2 2" xfId="7498" xr:uid="{00000000-0005-0000-0000-0000121C0000}"/>
    <cellStyle name="Currency 2 6 3 3 2 4 4 3" xfId="7499" xr:uid="{00000000-0005-0000-0000-0000131C0000}"/>
    <cellStyle name="Currency 2 6 3 3 2 4 5" xfId="7500" xr:uid="{00000000-0005-0000-0000-0000141C0000}"/>
    <cellStyle name="Currency 2 6 3 3 2 4 5 2" xfId="7501" xr:uid="{00000000-0005-0000-0000-0000151C0000}"/>
    <cellStyle name="Currency 2 6 3 3 2 4 5 2 2" xfId="7502" xr:uid="{00000000-0005-0000-0000-0000161C0000}"/>
    <cellStyle name="Currency 2 6 3 3 2 4 5 3" xfId="7503" xr:uid="{00000000-0005-0000-0000-0000171C0000}"/>
    <cellStyle name="Currency 2 6 3 3 2 4 6" xfId="7504" xr:uid="{00000000-0005-0000-0000-0000181C0000}"/>
    <cellStyle name="Currency 2 6 3 3 2 4 6 2" xfId="7505" xr:uid="{00000000-0005-0000-0000-0000191C0000}"/>
    <cellStyle name="Currency 2 6 3 3 2 4 7" xfId="7506" xr:uid="{00000000-0005-0000-0000-00001A1C0000}"/>
    <cellStyle name="Currency 2 6 3 3 2 4 7 2" xfId="7507" xr:uid="{00000000-0005-0000-0000-00001B1C0000}"/>
    <cellStyle name="Currency 2 6 3 3 2 4 8" xfId="7508" xr:uid="{00000000-0005-0000-0000-00001C1C0000}"/>
    <cellStyle name="Currency 2 6 3 3 2 4 9" xfId="7509" xr:uid="{00000000-0005-0000-0000-00001D1C0000}"/>
    <cellStyle name="Currency 2 6 3 3 2 5" xfId="7510" xr:uid="{00000000-0005-0000-0000-00001E1C0000}"/>
    <cellStyle name="Currency 2 6 3 3 2 5 2" xfId="7511" xr:uid="{00000000-0005-0000-0000-00001F1C0000}"/>
    <cellStyle name="Currency 2 6 3 3 2 5 3" xfId="7512" xr:uid="{00000000-0005-0000-0000-0000201C0000}"/>
    <cellStyle name="Currency 2 6 3 3 2 5 4" xfId="25533" xr:uid="{00000000-0005-0000-0000-0000211C0000}"/>
    <cellStyle name="Currency 2 6 3 3 2 6" xfId="7513" xr:uid="{00000000-0005-0000-0000-0000221C0000}"/>
    <cellStyle name="Currency 2 6 3 3 2 6 2" xfId="7514" xr:uid="{00000000-0005-0000-0000-0000231C0000}"/>
    <cellStyle name="Currency 2 6 3 3 2 6 2 2" xfId="7515" xr:uid="{00000000-0005-0000-0000-0000241C0000}"/>
    <cellStyle name="Currency 2 6 3 3 2 6 2 2 2" xfId="7516" xr:uid="{00000000-0005-0000-0000-0000251C0000}"/>
    <cellStyle name="Currency 2 6 3 3 2 6 2 3" xfId="7517" xr:uid="{00000000-0005-0000-0000-0000261C0000}"/>
    <cellStyle name="Currency 2 6 3 3 2 6 3" xfId="7518" xr:uid="{00000000-0005-0000-0000-0000271C0000}"/>
    <cellStyle name="Currency 2 6 3 3 2 6 3 2" xfId="7519" xr:uid="{00000000-0005-0000-0000-0000281C0000}"/>
    <cellStyle name="Currency 2 6 3 3 2 6 3 2 2" xfId="7520" xr:uid="{00000000-0005-0000-0000-0000291C0000}"/>
    <cellStyle name="Currency 2 6 3 3 2 6 3 3" xfId="7521" xr:uid="{00000000-0005-0000-0000-00002A1C0000}"/>
    <cellStyle name="Currency 2 6 3 3 2 6 4" xfId="7522" xr:uid="{00000000-0005-0000-0000-00002B1C0000}"/>
    <cellStyle name="Currency 2 6 3 3 2 6 4 2" xfId="7523" xr:uid="{00000000-0005-0000-0000-00002C1C0000}"/>
    <cellStyle name="Currency 2 6 3 3 2 6 4 2 2" xfId="7524" xr:uid="{00000000-0005-0000-0000-00002D1C0000}"/>
    <cellStyle name="Currency 2 6 3 3 2 6 4 3" xfId="7525" xr:uid="{00000000-0005-0000-0000-00002E1C0000}"/>
    <cellStyle name="Currency 2 6 3 3 2 6 5" xfId="7526" xr:uid="{00000000-0005-0000-0000-00002F1C0000}"/>
    <cellStyle name="Currency 2 6 3 3 2 6 5 2" xfId="7527" xr:uid="{00000000-0005-0000-0000-0000301C0000}"/>
    <cellStyle name="Currency 2 6 3 3 2 6 6" xfId="7528" xr:uid="{00000000-0005-0000-0000-0000311C0000}"/>
    <cellStyle name="Currency 2 6 3 3 2 6 6 2" xfId="7529" xr:uid="{00000000-0005-0000-0000-0000321C0000}"/>
    <cellStyle name="Currency 2 6 3 3 2 6 7" xfId="7530" xr:uid="{00000000-0005-0000-0000-0000331C0000}"/>
    <cellStyle name="Currency 2 6 3 3 2 7" xfId="7531" xr:uid="{00000000-0005-0000-0000-0000341C0000}"/>
    <cellStyle name="Currency 2 6 3 3 2 7 2" xfId="7532" xr:uid="{00000000-0005-0000-0000-0000351C0000}"/>
    <cellStyle name="Currency 2 6 3 3 2 7 2 2" xfId="7533" xr:uid="{00000000-0005-0000-0000-0000361C0000}"/>
    <cellStyle name="Currency 2 6 3 3 2 7 3" xfId="7534" xr:uid="{00000000-0005-0000-0000-0000371C0000}"/>
    <cellStyle name="Currency 2 6 3 3 2 8" xfId="7535" xr:uid="{00000000-0005-0000-0000-0000381C0000}"/>
    <cellStyle name="Currency 2 6 3 3 2 8 2" xfId="7536" xr:uid="{00000000-0005-0000-0000-0000391C0000}"/>
    <cellStyle name="Currency 2 6 3 3 2 8 2 2" xfId="7537" xr:uid="{00000000-0005-0000-0000-00003A1C0000}"/>
    <cellStyle name="Currency 2 6 3 3 2 8 3" xfId="7538" xr:uid="{00000000-0005-0000-0000-00003B1C0000}"/>
    <cellStyle name="Currency 2 6 3 3 2 9" xfId="7539" xr:uid="{00000000-0005-0000-0000-00003C1C0000}"/>
    <cellStyle name="Currency 2 6 3 3 3" xfId="318" xr:uid="{00000000-0005-0000-0000-00003D1C0000}"/>
    <cellStyle name="Currency 2 6 3 3 3 10" xfId="7540" xr:uid="{00000000-0005-0000-0000-00003E1C0000}"/>
    <cellStyle name="Currency 2 6 3 3 3 11" xfId="7541" xr:uid="{00000000-0005-0000-0000-00003F1C0000}"/>
    <cellStyle name="Currency 2 6 3 3 3 12" xfId="7542" xr:uid="{00000000-0005-0000-0000-0000401C0000}"/>
    <cellStyle name="Currency 2 6 3 3 3 13" xfId="7543" xr:uid="{00000000-0005-0000-0000-0000411C0000}"/>
    <cellStyle name="Currency 2 6 3 3 3 2" xfId="319" xr:uid="{00000000-0005-0000-0000-0000421C0000}"/>
    <cellStyle name="Currency 2 6 3 3 3 2 10" xfId="7544" xr:uid="{00000000-0005-0000-0000-0000431C0000}"/>
    <cellStyle name="Currency 2 6 3 3 3 2 2" xfId="7545" xr:uid="{00000000-0005-0000-0000-0000441C0000}"/>
    <cellStyle name="Currency 2 6 3 3 3 2 2 2" xfId="7546" xr:uid="{00000000-0005-0000-0000-0000451C0000}"/>
    <cellStyle name="Currency 2 6 3 3 3 2 2 3" xfId="7547" xr:uid="{00000000-0005-0000-0000-0000461C0000}"/>
    <cellStyle name="Currency 2 6 3 3 3 2 3" xfId="7548" xr:uid="{00000000-0005-0000-0000-0000471C0000}"/>
    <cellStyle name="Currency 2 6 3 3 3 2 3 2" xfId="7549" xr:uid="{00000000-0005-0000-0000-0000481C0000}"/>
    <cellStyle name="Currency 2 6 3 3 3 2 3 3" xfId="7550" xr:uid="{00000000-0005-0000-0000-0000491C0000}"/>
    <cellStyle name="Currency 2 6 3 3 3 2 3 4" xfId="25535" xr:uid="{00000000-0005-0000-0000-00004A1C0000}"/>
    <cellStyle name="Currency 2 6 3 3 3 2 4" xfId="7551" xr:uid="{00000000-0005-0000-0000-00004B1C0000}"/>
    <cellStyle name="Currency 2 6 3 3 3 2 4 2" xfId="7552" xr:uid="{00000000-0005-0000-0000-00004C1C0000}"/>
    <cellStyle name="Currency 2 6 3 3 3 2 4 2 2" xfId="7553" xr:uid="{00000000-0005-0000-0000-00004D1C0000}"/>
    <cellStyle name="Currency 2 6 3 3 3 2 4 3" xfId="7554" xr:uid="{00000000-0005-0000-0000-00004E1C0000}"/>
    <cellStyle name="Currency 2 6 3 3 3 2 5" xfId="7555" xr:uid="{00000000-0005-0000-0000-00004F1C0000}"/>
    <cellStyle name="Currency 2 6 3 3 3 2 5 2" xfId="7556" xr:uid="{00000000-0005-0000-0000-0000501C0000}"/>
    <cellStyle name="Currency 2 6 3 3 3 2 5 2 2" xfId="7557" xr:uid="{00000000-0005-0000-0000-0000511C0000}"/>
    <cellStyle name="Currency 2 6 3 3 3 2 5 3" xfId="7558" xr:uid="{00000000-0005-0000-0000-0000521C0000}"/>
    <cellStyle name="Currency 2 6 3 3 3 2 6" xfId="7559" xr:uid="{00000000-0005-0000-0000-0000531C0000}"/>
    <cellStyle name="Currency 2 6 3 3 3 2 6 2" xfId="7560" xr:uid="{00000000-0005-0000-0000-0000541C0000}"/>
    <cellStyle name="Currency 2 6 3 3 3 2 6 2 2" xfId="7561" xr:uid="{00000000-0005-0000-0000-0000551C0000}"/>
    <cellStyle name="Currency 2 6 3 3 3 2 6 3" xfId="7562" xr:uid="{00000000-0005-0000-0000-0000561C0000}"/>
    <cellStyle name="Currency 2 6 3 3 3 2 7" xfId="7563" xr:uid="{00000000-0005-0000-0000-0000571C0000}"/>
    <cellStyle name="Currency 2 6 3 3 3 2 7 2" xfId="7564" xr:uid="{00000000-0005-0000-0000-0000581C0000}"/>
    <cellStyle name="Currency 2 6 3 3 3 2 8" xfId="7565" xr:uid="{00000000-0005-0000-0000-0000591C0000}"/>
    <cellStyle name="Currency 2 6 3 3 3 2 8 2" xfId="7566" xr:uid="{00000000-0005-0000-0000-00005A1C0000}"/>
    <cellStyle name="Currency 2 6 3 3 3 2 9" xfId="7567" xr:uid="{00000000-0005-0000-0000-00005B1C0000}"/>
    <cellStyle name="Currency 2 6 3 3 3 3" xfId="320" xr:uid="{00000000-0005-0000-0000-00005C1C0000}"/>
    <cellStyle name="Currency 2 6 3 3 3 3 2" xfId="7568" xr:uid="{00000000-0005-0000-0000-00005D1C0000}"/>
    <cellStyle name="Currency 2 6 3 3 3 3 2 2" xfId="25536" xr:uid="{00000000-0005-0000-0000-00005E1C0000}"/>
    <cellStyle name="Currency 2 6 3 3 3 3 2 3" xfId="25635" xr:uid="{00000000-0005-0000-0000-00005F1C0000}"/>
    <cellStyle name="Currency 2 6 3 3 3 3 3" xfId="7569" xr:uid="{00000000-0005-0000-0000-0000601C0000}"/>
    <cellStyle name="Currency 2 6 3 3 3 4" xfId="7570" xr:uid="{00000000-0005-0000-0000-0000611C0000}"/>
    <cellStyle name="Currency 2 6 3 3 3 4 2" xfId="7571" xr:uid="{00000000-0005-0000-0000-0000621C0000}"/>
    <cellStyle name="Currency 2 6 3 3 3 4 3" xfId="7572" xr:uid="{00000000-0005-0000-0000-0000631C0000}"/>
    <cellStyle name="Currency 2 6 3 3 3 4 4" xfId="25534" xr:uid="{00000000-0005-0000-0000-0000641C0000}"/>
    <cellStyle name="Currency 2 6 3 3 3 5" xfId="7573" xr:uid="{00000000-0005-0000-0000-0000651C0000}"/>
    <cellStyle name="Currency 2 6 3 3 3 5 2" xfId="7574" xr:uid="{00000000-0005-0000-0000-0000661C0000}"/>
    <cellStyle name="Currency 2 6 3 3 3 5 2 2" xfId="7575" xr:uid="{00000000-0005-0000-0000-0000671C0000}"/>
    <cellStyle name="Currency 2 6 3 3 3 5 3" xfId="7576" xr:uid="{00000000-0005-0000-0000-0000681C0000}"/>
    <cellStyle name="Currency 2 6 3 3 3 6" xfId="7577" xr:uid="{00000000-0005-0000-0000-0000691C0000}"/>
    <cellStyle name="Currency 2 6 3 3 3 6 2" xfId="7578" xr:uid="{00000000-0005-0000-0000-00006A1C0000}"/>
    <cellStyle name="Currency 2 6 3 3 3 6 2 2" xfId="7579" xr:uid="{00000000-0005-0000-0000-00006B1C0000}"/>
    <cellStyle name="Currency 2 6 3 3 3 6 3" xfId="7580" xr:uid="{00000000-0005-0000-0000-00006C1C0000}"/>
    <cellStyle name="Currency 2 6 3 3 3 7" xfId="7581" xr:uid="{00000000-0005-0000-0000-00006D1C0000}"/>
    <cellStyle name="Currency 2 6 3 3 3 7 2" xfId="7582" xr:uid="{00000000-0005-0000-0000-00006E1C0000}"/>
    <cellStyle name="Currency 2 6 3 3 3 7 2 2" xfId="7583" xr:uid="{00000000-0005-0000-0000-00006F1C0000}"/>
    <cellStyle name="Currency 2 6 3 3 3 7 3" xfId="7584" xr:uid="{00000000-0005-0000-0000-0000701C0000}"/>
    <cellStyle name="Currency 2 6 3 3 3 8" xfId="7585" xr:uid="{00000000-0005-0000-0000-0000711C0000}"/>
    <cellStyle name="Currency 2 6 3 3 3 8 2" xfId="7586" xr:uid="{00000000-0005-0000-0000-0000721C0000}"/>
    <cellStyle name="Currency 2 6 3 3 3 9" xfId="7587" xr:uid="{00000000-0005-0000-0000-0000731C0000}"/>
    <cellStyle name="Currency 2 6 3 3 3 9 2" xfId="7588" xr:uid="{00000000-0005-0000-0000-0000741C0000}"/>
    <cellStyle name="Currency 2 6 3 3 4" xfId="321" xr:uid="{00000000-0005-0000-0000-0000751C0000}"/>
    <cellStyle name="Currency 2 6 3 3 4 2" xfId="322" xr:uid="{00000000-0005-0000-0000-0000761C0000}"/>
    <cellStyle name="Currency 2 6 3 3 4 2 10" xfId="7589" xr:uid="{00000000-0005-0000-0000-0000771C0000}"/>
    <cellStyle name="Currency 2 6 3 3 4 2 11" xfId="7590" xr:uid="{00000000-0005-0000-0000-0000781C0000}"/>
    <cellStyle name="Currency 2 6 3 3 4 2 2" xfId="7591" xr:uid="{00000000-0005-0000-0000-0000791C0000}"/>
    <cellStyle name="Currency 2 6 3 3 4 2 2 2" xfId="7592" xr:uid="{00000000-0005-0000-0000-00007A1C0000}"/>
    <cellStyle name="Currency 2 6 3 3 4 2 2 3" xfId="7593" xr:uid="{00000000-0005-0000-0000-00007B1C0000}"/>
    <cellStyle name="Currency 2 6 3 3 4 2 3" xfId="7594" xr:uid="{00000000-0005-0000-0000-00007C1C0000}"/>
    <cellStyle name="Currency 2 6 3 3 4 2 3 2" xfId="25538" xr:uid="{00000000-0005-0000-0000-00007D1C0000}"/>
    <cellStyle name="Currency 2 6 3 3 4 2 3 3" xfId="25636" xr:uid="{00000000-0005-0000-0000-00007E1C0000}"/>
    <cellStyle name="Currency 2 6 3 3 4 2 4" xfId="7595" xr:uid="{00000000-0005-0000-0000-00007F1C0000}"/>
    <cellStyle name="Currency 2 6 3 3 4 2 4 2" xfId="7596" xr:uid="{00000000-0005-0000-0000-0000801C0000}"/>
    <cellStyle name="Currency 2 6 3 3 4 2 4 2 2" xfId="7597" xr:uid="{00000000-0005-0000-0000-0000811C0000}"/>
    <cellStyle name="Currency 2 6 3 3 4 2 4 3" xfId="7598" xr:uid="{00000000-0005-0000-0000-0000821C0000}"/>
    <cellStyle name="Currency 2 6 3 3 4 2 5" xfId="7599" xr:uid="{00000000-0005-0000-0000-0000831C0000}"/>
    <cellStyle name="Currency 2 6 3 3 4 2 5 2" xfId="7600" xr:uid="{00000000-0005-0000-0000-0000841C0000}"/>
    <cellStyle name="Currency 2 6 3 3 4 2 5 2 2" xfId="7601" xr:uid="{00000000-0005-0000-0000-0000851C0000}"/>
    <cellStyle name="Currency 2 6 3 3 4 2 5 3" xfId="7602" xr:uid="{00000000-0005-0000-0000-0000861C0000}"/>
    <cellStyle name="Currency 2 6 3 3 4 2 6" xfId="7603" xr:uid="{00000000-0005-0000-0000-0000871C0000}"/>
    <cellStyle name="Currency 2 6 3 3 4 2 6 2" xfId="7604" xr:uid="{00000000-0005-0000-0000-0000881C0000}"/>
    <cellStyle name="Currency 2 6 3 3 4 2 6 2 2" xfId="7605" xr:uid="{00000000-0005-0000-0000-0000891C0000}"/>
    <cellStyle name="Currency 2 6 3 3 4 2 6 3" xfId="7606" xr:uid="{00000000-0005-0000-0000-00008A1C0000}"/>
    <cellStyle name="Currency 2 6 3 3 4 2 7" xfId="7607" xr:uid="{00000000-0005-0000-0000-00008B1C0000}"/>
    <cellStyle name="Currency 2 6 3 3 4 2 7 2" xfId="7608" xr:uid="{00000000-0005-0000-0000-00008C1C0000}"/>
    <cellStyle name="Currency 2 6 3 3 4 2 8" xfId="7609" xr:uid="{00000000-0005-0000-0000-00008D1C0000}"/>
    <cellStyle name="Currency 2 6 3 3 4 2 8 2" xfId="7610" xr:uid="{00000000-0005-0000-0000-00008E1C0000}"/>
    <cellStyle name="Currency 2 6 3 3 4 2 9" xfId="7611" xr:uid="{00000000-0005-0000-0000-00008F1C0000}"/>
    <cellStyle name="Currency 2 6 3 3 4 3" xfId="323" xr:uid="{00000000-0005-0000-0000-0000901C0000}"/>
    <cellStyle name="Currency 2 6 3 3 4 3 2" xfId="7612" xr:uid="{00000000-0005-0000-0000-0000911C0000}"/>
    <cellStyle name="Currency 2 6 3 3 4 3 2 2" xfId="25539" xr:uid="{00000000-0005-0000-0000-0000921C0000}"/>
    <cellStyle name="Currency 2 6 3 3 4 3 2 3" xfId="25637" xr:uid="{00000000-0005-0000-0000-0000931C0000}"/>
    <cellStyle name="Currency 2 6 3 3 4 3 3" xfId="7613" xr:uid="{00000000-0005-0000-0000-0000941C0000}"/>
    <cellStyle name="Currency 2 6 3 3 4 4" xfId="7614" xr:uid="{00000000-0005-0000-0000-0000951C0000}"/>
    <cellStyle name="Currency 2 6 3 3 4 4 2" xfId="7615" xr:uid="{00000000-0005-0000-0000-0000961C0000}"/>
    <cellStyle name="Currency 2 6 3 3 4 4 2 2" xfId="7616" xr:uid="{00000000-0005-0000-0000-0000971C0000}"/>
    <cellStyle name="Currency 2 6 3 3 4 4 3" xfId="7617" xr:uid="{00000000-0005-0000-0000-0000981C0000}"/>
    <cellStyle name="Currency 2 6 3 3 4 4 4" xfId="25537" xr:uid="{00000000-0005-0000-0000-0000991C0000}"/>
    <cellStyle name="Currency 2 6 3 3 4 5" xfId="7618" xr:uid="{00000000-0005-0000-0000-00009A1C0000}"/>
    <cellStyle name="Currency 2 6 3 3 4 5 2" xfId="7619" xr:uid="{00000000-0005-0000-0000-00009B1C0000}"/>
    <cellStyle name="Currency 2 6 3 3 4 5 2 2" xfId="7620" xr:uid="{00000000-0005-0000-0000-00009C1C0000}"/>
    <cellStyle name="Currency 2 6 3 3 4 5 3" xfId="7621" xr:uid="{00000000-0005-0000-0000-00009D1C0000}"/>
    <cellStyle name="Currency 2 6 3 3 4 6" xfId="7622" xr:uid="{00000000-0005-0000-0000-00009E1C0000}"/>
    <cellStyle name="Currency 2 6 3 3 4 7" xfId="7623" xr:uid="{00000000-0005-0000-0000-00009F1C0000}"/>
    <cellStyle name="Currency 2 6 3 3 5" xfId="7624" xr:uid="{00000000-0005-0000-0000-0000A01C0000}"/>
    <cellStyle name="Currency 2 6 3 3 5 10" xfId="7625" xr:uid="{00000000-0005-0000-0000-0000A11C0000}"/>
    <cellStyle name="Currency 2 6 3 3 5 2" xfId="7626" xr:uid="{00000000-0005-0000-0000-0000A21C0000}"/>
    <cellStyle name="Currency 2 6 3 3 5 2 2" xfId="7627" xr:uid="{00000000-0005-0000-0000-0000A31C0000}"/>
    <cellStyle name="Currency 2 6 3 3 5 2 3" xfId="7628" xr:uid="{00000000-0005-0000-0000-0000A41C0000}"/>
    <cellStyle name="Currency 2 6 3 3 5 3" xfId="7629" xr:uid="{00000000-0005-0000-0000-0000A51C0000}"/>
    <cellStyle name="Currency 2 6 3 3 5 3 2" xfId="7630" xr:uid="{00000000-0005-0000-0000-0000A61C0000}"/>
    <cellStyle name="Currency 2 6 3 3 5 3 3" xfId="7631" xr:uid="{00000000-0005-0000-0000-0000A71C0000}"/>
    <cellStyle name="Currency 2 6 3 3 5 4" xfId="7632" xr:uid="{00000000-0005-0000-0000-0000A81C0000}"/>
    <cellStyle name="Currency 2 6 3 3 5 4 2" xfId="7633" xr:uid="{00000000-0005-0000-0000-0000A91C0000}"/>
    <cellStyle name="Currency 2 6 3 3 5 4 2 2" xfId="7634" xr:uid="{00000000-0005-0000-0000-0000AA1C0000}"/>
    <cellStyle name="Currency 2 6 3 3 5 4 3" xfId="7635" xr:uid="{00000000-0005-0000-0000-0000AB1C0000}"/>
    <cellStyle name="Currency 2 6 3 3 5 5" xfId="7636" xr:uid="{00000000-0005-0000-0000-0000AC1C0000}"/>
    <cellStyle name="Currency 2 6 3 3 5 5 2" xfId="7637" xr:uid="{00000000-0005-0000-0000-0000AD1C0000}"/>
    <cellStyle name="Currency 2 6 3 3 5 5 2 2" xfId="7638" xr:uid="{00000000-0005-0000-0000-0000AE1C0000}"/>
    <cellStyle name="Currency 2 6 3 3 5 5 3" xfId="7639" xr:uid="{00000000-0005-0000-0000-0000AF1C0000}"/>
    <cellStyle name="Currency 2 6 3 3 5 6" xfId="7640" xr:uid="{00000000-0005-0000-0000-0000B01C0000}"/>
    <cellStyle name="Currency 2 6 3 3 5 6 2" xfId="7641" xr:uid="{00000000-0005-0000-0000-0000B11C0000}"/>
    <cellStyle name="Currency 2 6 3 3 5 6 2 2" xfId="7642" xr:uid="{00000000-0005-0000-0000-0000B21C0000}"/>
    <cellStyle name="Currency 2 6 3 3 5 6 3" xfId="7643" xr:uid="{00000000-0005-0000-0000-0000B31C0000}"/>
    <cellStyle name="Currency 2 6 3 3 5 7" xfId="7644" xr:uid="{00000000-0005-0000-0000-0000B41C0000}"/>
    <cellStyle name="Currency 2 6 3 3 5 7 2" xfId="7645" xr:uid="{00000000-0005-0000-0000-0000B51C0000}"/>
    <cellStyle name="Currency 2 6 3 3 5 8" xfId="7646" xr:uid="{00000000-0005-0000-0000-0000B61C0000}"/>
    <cellStyle name="Currency 2 6 3 3 5 8 2" xfId="7647" xr:uid="{00000000-0005-0000-0000-0000B71C0000}"/>
    <cellStyle name="Currency 2 6 3 3 5 9" xfId="7648" xr:uid="{00000000-0005-0000-0000-0000B81C0000}"/>
    <cellStyle name="Currency 2 6 3 3 6" xfId="7649" xr:uid="{00000000-0005-0000-0000-0000B91C0000}"/>
    <cellStyle name="Currency 2 6 3 3 6 10" xfId="7650" xr:uid="{00000000-0005-0000-0000-0000BA1C0000}"/>
    <cellStyle name="Currency 2 6 3 3 6 11" xfId="7651" xr:uid="{00000000-0005-0000-0000-0000BB1C0000}"/>
    <cellStyle name="Currency 2 6 3 3 6 12" xfId="7652" xr:uid="{00000000-0005-0000-0000-0000BC1C0000}"/>
    <cellStyle name="Currency 2 6 3 3 6 2" xfId="7653" xr:uid="{00000000-0005-0000-0000-0000BD1C0000}"/>
    <cellStyle name="Currency 2 6 3 3 6 2 2" xfId="7654" xr:uid="{00000000-0005-0000-0000-0000BE1C0000}"/>
    <cellStyle name="Currency 2 6 3 3 6 2 3" xfId="7655" xr:uid="{00000000-0005-0000-0000-0000BF1C0000}"/>
    <cellStyle name="Currency 2 6 3 3 6 3" xfId="7656" xr:uid="{00000000-0005-0000-0000-0000C01C0000}"/>
    <cellStyle name="Currency 2 6 3 3 6 3 2" xfId="7657" xr:uid="{00000000-0005-0000-0000-0000C11C0000}"/>
    <cellStyle name="Currency 2 6 3 3 6 3 3" xfId="7658" xr:uid="{00000000-0005-0000-0000-0000C21C0000}"/>
    <cellStyle name="Currency 2 6 3 3 6 4" xfId="7659" xr:uid="{00000000-0005-0000-0000-0000C31C0000}"/>
    <cellStyle name="Currency 2 6 3 3 6 5" xfId="7660" xr:uid="{00000000-0005-0000-0000-0000C41C0000}"/>
    <cellStyle name="Currency 2 6 3 3 6 5 2" xfId="7661" xr:uid="{00000000-0005-0000-0000-0000C51C0000}"/>
    <cellStyle name="Currency 2 6 3 3 6 5 2 2" xfId="7662" xr:uid="{00000000-0005-0000-0000-0000C61C0000}"/>
    <cellStyle name="Currency 2 6 3 3 6 5 3" xfId="7663" xr:uid="{00000000-0005-0000-0000-0000C71C0000}"/>
    <cellStyle name="Currency 2 6 3 3 6 6" xfId="7664" xr:uid="{00000000-0005-0000-0000-0000C81C0000}"/>
    <cellStyle name="Currency 2 6 3 3 6 6 2" xfId="7665" xr:uid="{00000000-0005-0000-0000-0000C91C0000}"/>
    <cellStyle name="Currency 2 6 3 3 6 6 2 2" xfId="7666" xr:uid="{00000000-0005-0000-0000-0000CA1C0000}"/>
    <cellStyle name="Currency 2 6 3 3 6 6 3" xfId="7667" xr:uid="{00000000-0005-0000-0000-0000CB1C0000}"/>
    <cellStyle name="Currency 2 6 3 3 6 7" xfId="7668" xr:uid="{00000000-0005-0000-0000-0000CC1C0000}"/>
    <cellStyle name="Currency 2 6 3 3 6 7 2" xfId="7669" xr:uid="{00000000-0005-0000-0000-0000CD1C0000}"/>
    <cellStyle name="Currency 2 6 3 3 6 7 2 2" xfId="7670" xr:uid="{00000000-0005-0000-0000-0000CE1C0000}"/>
    <cellStyle name="Currency 2 6 3 3 6 7 3" xfId="7671" xr:uid="{00000000-0005-0000-0000-0000CF1C0000}"/>
    <cellStyle name="Currency 2 6 3 3 6 8" xfId="7672" xr:uid="{00000000-0005-0000-0000-0000D01C0000}"/>
    <cellStyle name="Currency 2 6 3 3 6 8 2" xfId="7673" xr:uid="{00000000-0005-0000-0000-0000D11C0000}"/>
    <cellStyle name="Currency 2 6 3 3 6 9" xfId="7674" xr:uid="{00000000-0005-0000-0000-0000D21C0000}"/>
    <cellStyle name="Currency 2 6 3 3 6 9 2" xfId="7675" xr:uid="{00000000-0005-0000-0000-0000D31C0000}"/>
    <cellStyle name="Currency 2 6 3 3 7" xfId="7676" xr:uid="{00000000-0005-0000-0000-0000D41C0000}"/>
    <cellStyle name="Currency 2 6 3 3 7 2" xfId="7677" xr:uid="{00000000-0005-0000-0000-0000D51C0000}"/>
    <cellStyle name="Currency 2 6 3 3 7 3" xfId="7678" xr:uid="{00000000-0005-0000-0000-0000D61C0000}"/>
    <cellStyle name="Currency 2 6 3 3 8" xfId="7679" xr:uid="{00000000-0005-0000-0000-0000D71C0000}"/>
    <cellStyle name="Currency 2 6 3 3 8 2" xfId="7680" xr:uid="{00000000-0005-0000-0000-0000D81C0000}"/>
    <cellStyle name="Currency 2 6 3 3 8 2 2" xfId="7681" xr:uid="{00000000-0005-0000-0000-0000D91C0000}"/>
    <cellStyle name="Currency 2 6 3 3 8 3" xfId="7682" xr:uid="{00000000-0005-0000-0000-0000DA1C0000}"/>
    <cellStyle name="Currency 2 6 3 3 8 4" xfId="7683" xr:uid="{00000000-0005-0000-0000-0000DB1C0000}"/>
    <cellStyle name="Currency 2 6 3 3 9" xfId="7684" xr:uid="{00000000-0005-0000-0000-0000DC1C0000}"/>
    <cellStyle name="Currency 2 6 3 3 9 2" xfId="7685" xr:uid="{00000000-0005-0000-0000-0000DD1C0000}"/>
    <cellStyle name="Currency 2 6 3 3 9 2 2" xfId="7686" xr:uid="{00000000-0005-0000-0000-0000DE1C0000}"/>
    <cellStyle name="Currency 2 6 3 3 9 3" xfId="7687" xr:uid="{00000000-0005-0000-0000-0000DF1C0000}"/>
    <cellStyle name="Currency 2 6 3 4" xfId="324" xr:uid="{00000000-0005-0000-0000-0000E01C0000}"/>
    <cellStyle name="Currency 2 6 3 4 2" xfId="7688" xr:uid="{00000000-0005-0000-0000-0000E11C0000}"/>
    <cellStyle name="Currency 2 6 3 4 2 10" xfId="7689" xr:uid="{00000000-0005-0000-0000-0000E21C0000}"/>
    <cellStyle name="Currency 2 6 3 4 2 2" xfId="7690" xr:uid="{00000000-0005-0000-0000-0000E31C0000}"/>
    <cellStyle name="Currency 2 6 3 4 2 2 2" xfId="7691" xr:uid="{00000000-0005-0000-0000-0000E41C0000}"/>
    <cellStyle name="Currency 2 6 3 4 2 2 3" xfId="7692" xr:uid="{00000000-0005-0000-0000-0000E51C0000}"/>
    <cellStyle name="Currency 2 6 3 4 2 3" xfId="7693" xr:uid="{00000000-0005-0000-0000-0000E61C0000}"/>
    <cellStyle name="Currency 2 6 3 4 2 3 2" xfId="7694" xr:uid="{00000000-0005-0000-0000-0000E71C0000}"/>
    <cellStyle name="Currency 2 6 3 4 2 3 3" xfId="7695" xr:uid="{00000000-0005-0000-0000-0000E81C0000}"/>
    <cellStyle name="Currency 2 6 3 4 2 4" xfId="7696" xr:uid="{00000000-0005-0000-0000-0000E91C0000}"/>
    <cellStyle name="Currency 2 6 3 4 2 4 2" xfId="7697" xr:uid="{00000000-0005-0000-0000-0000EA1C0000}"/>
    <cellStyle name="Currency 2 6 3 4 2 4 2 2" xfId="7698" xr:uid="{00000000-0005-0000-0000-0000EB1C0000}"/>
    <cellStyle name="Currency 2 6 3 4 2 4 3" xfId="7699" xr:uid="{00000000-0005-0000-0000-0000EC1C0000}"/>
    <cellStyle name="Currency 2 6 3 4 2 5" xfId="7700" xr:uid="{00000000-0005-0000-0000-0000ED1C0000}"/>
    <cellStyle name="Currency 2 6 3 4 2 5 2" xfId="7701" xr:uid="{00000000-0005-0000-0000-0000EE1C0000}"/>
    <cellStyle name="Currency 2 6 3 4 2 5 2 2" xfId="7702" xr:uid="{00000000-0005-0000-0000-0000EF1C0000}"/>
    <cellStyle name="Currency 2 6 3 4 2 5 3" xfId="7703" xr:uid="{00000000-0005-0000-0000-0000F01C0000}"/>
    <cellStyle name="Currency 2 6 3 4 2 6" xfId="7704" xr:uid="{00000000-0005-0000-0000-0000F11C0000}"/>
    <cellStyle name="Currency 2 6 3 4 2 6 2" xfId="7705" xr:uid="{00000000-0005-0000-0000-0000F21C0000}"/>
    <cellStyle name="Currency 2 6 3 4 2 6 2 2" xfId="7706" xr:uid="{00000000-0005-0000-0000-0000F31C0000}"/>
    <cellStyle name="Currency 2 6 3 4 2 6 3" xfId="7707" xr:uid="{00000000-0005-0000-0000-0000F41C0000}"/>
    <cellStyle name="Currency 2 6 3 4 2 7" xfId="7708" xr:uid="{00000000-0005-0000-0000-0000F51C0000}"/>
    <cellStyle name="Currency 2 6 3 4 2 7 2" xfId="7709" xr:uid="{00000000-0005-0000-0000-0000F61C0000}"/>
    <cellStyle name="Currency 2 6 3 4 2 8" xfId="7710" xr:uid="{00000000-0005-0000-0000-0000F71C0000}"/>
    <cellStyle name="Currency 2 6 3 4 2 8 2" xfId="7711" xr:uid="{00000000-0005-0000-0000-0000F81C0000}"/>
    <cellStyle name="Currency 2 6 3 4 2 9" xfId="7712" xr:uid="{00000000-0005-0000-0000-0000F91C0000}"/>
    <cellStyle name="Currency 2 6 3 4 3" xfId="7713" xr:uid="{00000000-0005-0000-0000-0000FA1C0000}"/>
    <cellStyle name="Currency 2 6 3 4 3 10" xfId="7714" xr:uid="{00000000-0005-0000-0000-0000FB1C0000}"/>
    <cellStyle name="Currency 2 6 3 4 3 2" xfId="7715" xr:uid="{00000000-0005-0000-0000-0000FC1C0000}"/>
    <cellStyle name="Currency 2 6 3 4 3 2 2" xfId="7716" xr:uid="{00000000-0005-0000-0000-0000FD1C0000}"/>
    <cellStyle name="Currency 2 6 3 4 3 2 3" xfId="7717" xr:uid="{00000000-0005-0000-0000-0000FE1C0000}"/>
    <cellStyle name="Currency 2 6 3 4 3 3" xfId="7718" xr:uid="{00000000-0005-0000-0000-0000FF1C0000}"/>
    <cellStyle name="Currency 2 6 3 4 3 3 2" xfId="7719" xr:uid="{00000000-0005-0000-0000-0000001D0000}"/>
    <cellStyle name="Currency 2 6 3 4 3 3 3" xfId="7720" xr:uid="{00000000-0005-0000-0000-0000011D0000}"/>
    <cellStyle name="Currency 2 6 3 4 3 4" xfId="7721" xr:uid="{00000000-0005-0000-0000-0000021D0000}"/>
    <cellStyle name="Currency 2 6 3 4 3 4 2" xfId="7722" xr:uid="{00000000-0005-0000-0000-0000031D0000}"/>
    <cellStyle name="Currency 2 6 3 4 3 4 2 2" xfId="7723" xr:uid="{00000000-0005-0000-0000-0000041D0000}"/>
    <cellStyle name="Currency 2 6 3 4 3 4 3" xfId="7724" xr:uid="{00000000-0005-0000-0000-0000051D0000}"/>
    <cellStyle name="Currency 2 6 3 4 3 5" xfId="7725" xr:uid="{00000000-0005-0000-0000-0000061D0000}"/>
    <cellStyle name="Currency 2 6 3 4 3 5 2" xfId="7726" xr:uid="{00000000-0005-0000-0000-0000071D0000}"/>
    <cellStyle name="Currency 2 6 3 4 3 5 2 2" xfId="7727" xr:uid="{00000000-0005-0000-0000-0000081D0000}"/>
    <cellStyle name="Currency 2 6 3 4 3 5 3" xfId="7728" xr:uid="{00000000-0005-0000-0000-0000091D0000}"/>
    <cellStyle name="Currency 2 6 3 4 3 6" xfId="7729" xr:uid="{00000000-0005-0000-0000-00000A1D0000}"/>
    <cellStyle name="Currency 2 6 3 4 3 6 2" xfId="7730" xr:uid="{00000000-0005-0000-0000-00000B1D0000}"/>
    <cellStyle name="Currency 2 6 3 4 3 6 2 2" xfId="7731" xr:uid="{00000000-0005-0000-0000-00000C1D0000}"/>
    <cellStyle name="Currency 2 6 3 4 3 6 3" xfId="7732" xr:uid="{00000000-0005-0000-0000-00000D1D0000}"/>
    <cellStyle name="Currency 2 6 3 4 3 7" xfId="7733" xr:uid="{00000000-0005-0000-0000-00000E1D0000}"/>
    <cellStyle name="Currency 2 6 3 4 3 7 2" xfId="7734" xr:uid="{00000000-0005-0000-0000-00000F1D0000}"/>
    <cellStyle name="Currency 2 6 3 4 3 8" xfId="7735" xr:uid="{00000000-0005-0000-0000-0000101D0000}"/>
    <cellStyle name="Currency 2 6 3 4 3 8 2" xfId="7736" xr:uid="{00000000-0005-0000-0000-0000111D0000}"/>
    <cellStyle name="Currency 2 6 3 4 3 9" xfId="7737" xr:uid="{00000000-0005-0000-0000-0000121D0000}"/>
    <cellStyle name="Currency 2 6 3 4 4" xfId="7738" xr:uid="{00000000-0005-0000-0000-0000131D0000}"/>
    <cellStyle name="Currency 2 6 3 4 4 10" xfId="7739" xr:uid="{00000000-0005-0000-0000-0000141D0000}"/>
    <cellStyle name="Currency 2 6 3 4 4 2" xfId="7740" xr:uid="{00000000-0005-0000-0000-0000151D0000}"/>
    <cellStyle name="Currency 2 6 3 4 4 3" xfId="7741" xr:uid="{00000000-0005-0000-0000-0000161D0000}"/>
    <cellStyle name="Currency 2 6 3 4 4 3 2" xfId="7742" xr:uid="{00000000-0005-0000-0000-0000171D0000}"/>
    <cellStyle name="Currency 2 6 3 4 4 3 2 2" xfId="7743" xr:uid="{00000000-0005-0000-0000-0000181D0000}"/>
    <cellStyle name="Currency 2 6 3 4 4 3 3" xfId="7744" xr:uid="{00000000-0005-0000-0000-0000191D0000}"/>
    <cellStyle name="Currency 2 6 3 4 4 4" xfId="7745" xr:uid="{00000000-0005-0000-0000-00001A1D0000}"/>
    <cellStyle name="Currency 2 6 3 4 4 4 2" xfId="7746" xr:uid="{00000000-0005-0000-0000-00001B1D0000}"/>
    <cellStyle name="Currency 2 6 3 4 4 4 2 2" xfId="7747" xr:uid="{00000000-0005-0000-0000-00001C1D0000}"/>
    <cellStyle name="Currency 2 6 3 4 4 4 3" xfId="7748" xr:uid="{00000000-0005-0000-0000-00001D1D0000}"/>
    <cellStyle name="Currency 2 6 3 4 4 5" xfId="7749" xr:uid="{00000000-0005-0000-0000-00001E1D0000}"/>
    <cellStyle name="Currency 2 6 3 4 4 5 2" xfId="7750" xr:uid="{00000000-0005-0000-0000-00001F1D0000}"/>
    <cellStyle name="Currency 2 6 3 4 4 5 2 2" xfId="7751" xr:uid="{00000000-0005-0000-0000-0000201D0000}"/>
    <cellStyle name="Currency 2 6 3 4 4 5 3" xfId="7752" xr:uid="{00000000-0005-0000-0000-0000211D0000}"/>
    <cellStyle name="Currency 2 6 3 4 4 6" xfId="7753" xr:uid="{00000000-0005-0000-0000-0000221D0000}"/>
    <cellStyle name="Currency 2 6 3 4 4 6 2" xfId="7754" xr:uid="{00000000-0005-0000-0000-0000231D0000}"/>
    <cellStyle name="Currency 2 6 3 4 4 7" xfId="7755" xr:uid="{00000000-0005-0000-0000-0000241D0000}"/>
    <cellStyle name="Currency 2 6 3 4 4 7 2" xfId="7756" xr:uid="{00000000-0005-0000-0000-0000251D0000}"/>
    <cellStyle name="Currency 2 6 3 4 4 8" xfId="7757" xr:uid="{00000000-0005-0000-0000-0000261D0000}"/>
    <cellStyle name="Currency 2 6 3 4 4 9" xfId="7758" xr:uid="{00000000-0005-0000-0000-0000271D0000}"/>
    <cellStyle name="Currency 2 6 3 4 5" xfId="7759" xr:uid="{00000000-0005-0000-0000-0000281D0000}"/>
    <cellStyle name="Currency 2 6 3 4 5 2" xfId="7760" xr:uid="{00000000-0005-0000-0000-0000291D0000}"/>
    <cellStyle name="Currency 2 6 3 4 5 3" xfId="7761" xr:uid="{00000000-0005-0000-0000-00002A1D0000}"/>
    <cellStyle name="Currency 2 6 3 4 5 4" xfId="25540" xr:uid="{00000000-0005-0000-0000-00002B1D0000}"/>
    <cellStyle name="Currency 2 6 3 4 6" xfId="7762" xr:uid="{00000000-0005-0000-0000-00002C1D0000}"/>
    <cellStyle name="Currency 2 6 3 4 6 2" xfId="7763" xr:uid="{00000000-0005-0000-0000-00002D1D0000}"/>
    <cellStyle name="Currency 2 6 3 4 6 2 2" xfId="7764" xr:uid="{00000000-0005-0000-0000-00002E1D0000}"/>
    <cellStyle name="Currency 2 6 3 4 6 2 2 2" xfId="7765" xr:uid="{00000000-0005-0000-0000-00002F1D0000}"/>
    <cellStyle name="Currency 2 6 3 4 6 2 3" xfId="7766" xr:uid="{00000000-0005-0000-0000-0000301D0000}"/>
    <cellStyle name="Currency 2 6 3 4 6 3" xfId="7767" xr:uid="{00000000-0005-0000-0000-0000311D0000}"/>
    <cellStyle name="Currency 2 6 3 4 6 3 2" xfId="7768" xr:uid="{00000000-0005-0000-0000-0000321D0000}"/>
    <cellStyle name="Currency 2 6 3 4 6 3 2 2" xfId="7769" xr:uid="{00000000-0005-0000-0000-0000331D0000}"/>
    <cellStyle name="Currency 2 6 3 4 6 3 3" xfId="7770" xr:uid="{00000000-0005-0000-0000-0000341D0000}"/>
    <cellStyle name="Currency 2 6 3 4 6 4" xfId="7771" xr:uid="{00000000-0005-0000-0000-0000351D0000}"/>
    <cellStyle name="Currency 2 6 3 4 6 4 2" xfId="7772" xr:uid="{00000000-0005-0000-0000-0000361D0000}"/>
    <cellStyle name="Currency 2 6 3 4 6 4 2 2" xfId="7773" xr:uid="{00000000-0005-0000-0000-0000371D0000}"/>
    <cellStyle name="Currency 2 6 3 4 6 4 3" xfId="7774" xr:uid="{00000000-0005-0000-0000-0000381D0000}"/>
    <cellStyle name="Currency 2 6 3 4 6 5" xfId="7775" xr:uid="{00000000-0005-0000-0000-0000391D0000}"/>
    <cellStyle name="Currency 2 6 3 4 6 5 2" xfId="7776" xr:uid="{00000000-0005-0000-0000-00003A1D0000}"/>
    <cellStyle name="Currency 2 6 3 4 6 6" xfId="7777" xr:uid="{00000000-0005-0000-0000-00003B1D0000}"/>
    <cellStyle name="Currency 2 6 3 4 6 6 2" xfId="7778" xr:uid="{00000000-0005-0000-0000-00003C1D0000}"/>
    <cellStyle name="Currency 2 6 3 4 6 7" xfId="7779" xr:uid="{00000000-0005-0000-0000-00003D1D0000}"/>
    <cellStyle name="Currency 2 6 3 4 7" xfId="7780" xr:uid="{00000000-0005-0000-0000-00003E1D0000}"/>
    <cellStyle name="Currency 2 6 3 4 7 2" xfId="7781" xr:uid="{00000000-0005-0000-0000-00003F1D0000}"/>
    <cellStyle name="Currency 2 6 3 4 7 2 2" xfId="7782" xr:uid="{00000000-0005-0000-0000-0000401D0000}"/>
    <cellStyle name="Currency 2 6 3 4 7 3" xfId="7783" xr:uid="{00000000-0005-0000-0000-0000411D0000}"/>
    <cellStyle name="Currency 2 6 3 4 8" xfId="7784" xr:uid="{00000000-0005-0000-0000-0000421D0000}"/>
    <cellStyle name="Currency 2 6 3 4 8 2" xfId="7785" xr:uid="{00000000-0005-0000-0000-0000431D0000}"/>
    <cellStyle name="Currency 2 6 3 4 8 2 2" xfId="7786" xr:uid="{00000000-0005-0000-0000-0000441D0000}"/>
    <cellStyle name="Currency 2 6 3 4 8 3" xfId="7787" xr:uid="{00000000-0005-0000-0000-0000451D0000}"/>
    <cellStyle name="Currency 2 6 3 4 9" xfId="7788" xr:uid="{00000000-0005-0000-0000-0000461D0000}"/>
    <cellStyle name="Currency 2 6 3 5" xfId="325" xr:uid="{00000000-0005-0000-0000-0000471D0000}"/>
    <cellStyle name="Currency 2 6 3 5 10" xfId="7789" xr:uid="{00000000-0005-0000-0000-0000481D0000}"/>
    <cellStyle name="Currency 2 6 3 5 11" xfId="7790" xr:uid="{00000000-0005-0000-0000-0000491D0000}"/>
    <cellStyle name="Currency 2 6 3 5 12" xfId="7791" xr:uid="{00000000-0005-0000-0000-00004A1D0000}"/>
    <cellStyle name="Currency 2 6 3 5 13" xfId="7792" xr:uid="{00000000-0005-0000-0000-00004B1D0000}"/>
    <cellStyle name="Currency 2 6 3 5 2" xfId="326" xr:uid="{00000000-0005-0000-0000-00004C1D0000}"/>
    <cellStyle name="Currency 2 6 3 5 2 10" xfId="7793" xr:uid="{00000000-0005-0000-0000-00004D1D0000}"/>
    <cellStyle name="Currency 2 6 3 5 2 2" xfId="7794" xr:uid="{00000000-0005-0000-0000-00004E1D0000}"/>
    <cellStyle name="Currency 2 6 3 5 2 2 2" xfId="7795" xr:uid="{00000000-0005-0000-0000-00004F1D0000}"/>
    <cellStyle name="Currency 2 6 3 5 2 2 3" xfId="7796" xr:uid="{00000000-0005-0000-0000-0000501D0000}"/>
    <cellStyle name="Currency 2 6 3 5 2 3" xfId="7797" xr:uid="{00000000-0005-0000-0000-0000511D0000}"/>
    <cellStyle name="Currency 2 6 3 5 2 3 2" xfId="7798" xr:uid="{00000000-0005-0000-0000-0000521D0000}"/>
    <cellStyle name="Currency 2 6 3 5 2 3 3" xfId="7799" xr:uid="{00000000-0005-0000-0000-0000531D0000}"/>
    <cellStyle name="Currency 2 6 3 5 2 3 4" xfId="25542" xr:uid="{00000000-0005-0000-0000-0000541D0000}"/>
    <cellStyle name="Currency 2 6 3 5 2 4" xfId="7800" xr:uid="{00000000-0005-0000-0000-0000551D0000}"/>
    <cellStyle name="Currency 2 6 3 5 2 4 2" xfId="7801" xr:uid="{00000000-0005-0000-0000-0000561D0000}"/>
    <cellStyle name="Currency 2 6 3 5 2 4 2 2" xfId="7802" xr:uid="{00000000-0005-0000-0000-0000571D0000}"/>
    <cellStyle name="Currency 2 6 3 5 2 4 3" xfId="7803" xr:uid="{00000000-0005-0000-0000-0000581D0000}"/>
    <cellStyle name="Currency 2 6 3 5 2 5" xfId="7804" xr:uid="{00000000-0005-0000-0000-0000591D0000}"/>
    <cellStyle name="Currency 2 6 3 5 2 5 2" xfId="7805" xr:uid="{00000000-0005-0000-0000-00005A1D0000}"/>
    <cellStyle name="Currency 2 6 3 5 2 5 2 2" xfId="7806" xr:uid="{00000000-0005-0000-0000-00005B1D0000}"/>
    <cellStyle name="Currency 2 6 3 5 2 5 3" xfId="7807" xr:uid="{00000000-0005-0000-0000-00005C1D0000}"/>
    <cellStyle name="Currency 2 6 3 5 2 6" xfId="7808" xr:uid="{00000000-0005-0000-0000-00005D1D0000}"/>
    <cellStyle name="Currency 2 6 3 5 2 6 2" xfId="7809" xr:uid="{00000000-0005-0000-0000-00005E1D0000}"/>
    <cellStyle name="Currency 2 6 3 5 2 6 2 2" xfId="7810" xr:uid="{00000000-0005-0000-0000-00005F1D0000}"/>
    <cellStyle name="Currency 2 6 3 5 2 6 3" xfId="7811" xr:uid="{00000000-0005-0000-0000-0000601D0000}"/>
    <cellStyle name="Currency 2 6 3 5 2 7" xfId="7812" xr:uid="{00000000-0005-0000-0000-0000611D0000}"/>
    <cellStyle name="Currency 2 6 3 5 2 7 2" xfId="7813" xr:uid="{00000000-0005-0000-0000-0000621D0000}"/>
    <cellStyle name="Currency 2 6 3 5 2 8" xfId="7814" xr:uid="{00000000-0005-0000-0000-0000631D0000}"/>
    <cellStyle name="Currency 2 6 3 5 2 8 2" xfId="7815" xr:uid="{00000000-0005-0000-0000-0000641D0000}"/>
    <cellStyle name="Currency 2 6 3 5 2 9" xfId="7816" xr:uid="{00000000-0005-0000-0000-0000651D0000}"/>
    <cellStyle name="Currency 2 6 3 5 3" xfId="327" xr:uid="{00000000-0005-0000-0000-0000661D0000}"/>
    <cellStyle name="Currency 2 6 3 5 3 2" xfId="7817" xr:uid="{00000000-0005-0000-0000-0000671D0000}"/>
    <cellStyle name="Currency 2 6 3 5 3 2 2" xfId="25543" xr:uid="{00000000-0005-0000-0000-0000681D0000}"/>
    <cellStyle name="Currency 2 6 3 5 3 2 3" xfId="25638" xr:uid="{00000000-0005-0000-0000-0000691D0000}"/>
    <cellStyle name="Currency 2 6 3 5 3 3" xfId="7818" xr:uid="{00000000-0005-0000-0000-00006A1D0000}"/>
    <cellStyle name="Currency 2 6 3 5 4" xfId="7819" xr:uid="{00000000-0005-0000-0000-00006B1D0000}"/>
    <cellStyle name="Currency 2 6 3 5 4 2" xfId="7820" xr:uid="{00000000-0005-0000-0000-00006C1D0000}"/>
    <cellStyle name="Currency 2 6 3 5 4 3" xfId="7821" xr:uid="{00000000-0005-0000-0000-00006D1D0000}"/>
    <cellStyle name="Currency 2 6 3 5 4 4" xfId="25541" xr:uid="{00000000-0005-0000-0000-00006E1D0000}"/>
    <cellStyle name="Currency 2 6 3 5 5" xfId="7822" xr:uid="{00000000-0005-0000-0000-00006F1D0000}"/>
    <cellStyle name="Currency 2 6 3 5 5 2" xfId="7823" xr:uid="{00000000-0005-0000-0000-0000701D0000}"/>
    <cellStyle name="Currency 2 6 3 5 5 2 2" xfId="7824" xr:uid="{00000000-0005-0000-0000-0000711D0000}"/>
    <cellStyle name="Currency 2 6 3 5 5 3" xfId="7825" xr:uid="{00000000-0005-0000-0000-0000721D0000}"/>
    <cellStyle name="Currency 2 6 3 5 6" xfId="7826" xr:uid="{00000000-0005-0000-0000-0000731D0000}"/>
    <cellStyle name="Currency 2 6 3 5 6 2" xfId="7827" xr:uid="{00000000-0005-0000-0000-0000741D0000}"/>
    <cellStyle name="Currency 2 6 3 5 6 2 2" xfId="7828" xr:uid="{00000000-0005-0000-0000-0000751D0000}"/>
    <cellStyle name="Currency 2 6 3 5 6 3" xfId="7829" xr:uid="{00000000-0005-0000-0000-0000761D0000}"/>
    <cellStyle name="Currency 2 6 3 5 7" xfId="7830" xr:uid="{00000000-0005-0000-0000-0000771D0000}"/>
    <cellStyle name="Currency 2 6 3 5 7 2" xfId="7831" xr:uid="{00000000-0005-0000-0000-0000781D0000}"/>
    <cellStyle name="Currency 2 6 3 5 7 2 2" xfId="7832" xr:uid="{00000000-0005-0000-0000-0000791D0000}"/>
    <cellStyle name="Currency 2 6 3 5 7 3" xfId="7833" xr:uid="{00000000-0005-0000-0000-00007A1D0000}"/>
    <cellStyle name="Currency 2 6 3 5 8" xfId="7834" xr:uid="{00000000-0005-0000-0000-00007B1D0000}"/>
    <cellStyle name="Currency 2 6 3 5 8 2" xfId="7835" xr:uid="{00000000-0005-0000-0000-00007C1D0000}"/>
    <cellStyle name="Currency 2 6 3 5 9" xfId="7836" xr:uid="{00000000-0005-0000-0000-00007D1D0000}"/>
    <cellStyle name="Currency 2 6 3 5 9 2" xfId="7837" xr:uid="{00000000-0005-0000-0000-00007E1D0000}"/>
    <cellStyle name="Currency 2 6 3 6" xfId="328" xr:uid="{00000000-0005-0000-0000-00007F1D0000}"/>
    <cellStyle name="Currency 2 6 3 6 2" xfId="329" xr:uid="{00000000-0005-0000-0000-0000801D0000}"/>
    <cellStyle name="Currency 2 6 3 6 2 10" xfId="7838" xr:uid="{00000000-0005-0000-0000-0000811D0000}"/>
    <cellStyle name="Currency 2 6 3 6 2 11" xfId="7839" xr:uid="{00000000-0005-0000-0000-0000821D0000}"/>
    <cellStyle name="Currency 2 6 3 6 2 2" xfId="7840" xr:uid="{00000000-0005-0000-0000-0000831D0000}"/>
    <cellStyle name="Currency 2 6 3 6 2 2 2" xfId="7841" xr:uid="{00000000-0005-0000-0000-0000841D0000}"/>
    <cellStyle name="Currency 2 6 3 6 2 2 3" xfId="7842" xr:uid="{00000000-0005-0000-0000-0000851D0000}"/>
    <cellStyle name="Currency 2 6 3 6 2 3" xfId="7843" xr:uid="{00000000-0005-0000-0000-0000861D0000}"/>
    <cellStyle name="Currency 2 6 3 6 2 3 2" xfId="25545" xr:uid="{00000000-0005-0000-0000-0000871D0000}"/>
    <cellStyle name="Currency 2 6 3 6 2 3 3" xfId="25639" xr:uid="{00000000-0005-0000-0000-0000881D0000}"/>
    <cellStyle name="Currency 2 6 3 6 2 4" xfId="7844" xr:uid="{00000000-0005-0000-0000-0000891D0000}"/>
    <cellStyle name="Currency 2 6 3 6 2 4 2" xfId="7845" xr:uid="{00000000-0005-0000-0000-00008A1D0000}"/>
    <cellStyle name="Currency 2 6 3 6 2 4 2 2" xfId="7846" xr:uid="{00000000-0005-0000-0000-00008B1D0000}"/>
    <cellStyle name="Currency 2 6 3 6 2 4 3" xfId="7847" xr:uid="{00000000-0005-0000-0000-00008C1D0000}"/>
    <cellStyle name="Currency 2 6 3 6 2 5" xfId="7848" xr:uid="{00000000-0005-0000-0000-00008D1D0000}"/>
    <cellStyle name="Currency 2 6 3 6 2 5 2" xfId="7849" xr:uid="{00000000-0005-0000-0000-00008E1D0000}"/>
    <cellStyle name="Currency 2 6 3 6 2 5 2 2" xfId="7850" xr:uid="{00000000-0005-0000-0000-00008F1D0000}"/>
    <cellStyle name="Currency 2 6 3 6 2 5 3" xfId="7851" xr:uid="{00000000-0005-0000-0000-0000901D0000}"/>
    <cellStyle name="Currency 2 6 3 6 2 6" xfId="7852" xr:uid="{00000000-0005-0000-0000-0000911D0000}"/>
    <cellStyle name="Currency 2 6 3 6 2 6 2" xfId="7853" xr:uid="{00000000-0005-0000-0000-0000921D0000}"/>
    <cellStyle name="Currency 2 6 3 6 2 6 2 2" xfId="7854" xr:uid="{00000000-0005-0000-0000-0000931D0000}"/>
    <cellStyle name="Currency 2 6 3 6 2 6 3" xfId="7855" xr:uid="{00000000-0005-0000-0000-0000941D0000}"/>
    <cellStyle name="Currency 2 6 3 6 2 7" xfId="7856" xr:uid="{00000000-0005-0000-0000-0000951D0000}"/>
    <cellStyle name="Currency 2 6 3 6 2 7 2" xfId="7857" xr:uid="{00000000-0005-0000-0000-0000961D0000}"/>
    <cellStyle name="Currency 2 6 3 6 2 8" xfId="7858" xr:uid="{00000000-0005-0000-0000-0000971D0000}"/>
    <cellStyle name="Currency 2 6 3 6 2 8 2" xfId="7859" xr:uid="{00000000-0005-0000-0000-0000981D0000}"/>
    <cellStyle name="Currency 2 6 3 6 2 9" xfId="7860" xr:uid="{00000000-0005-0000-0000-0000991D0000}"/>
    <cellStyle name="Currency 2 6 3 6 3" xfId="330" xr:uid="{00000000-0005-0000-0000-00009A1D0000}"/>
    <cellStyle name="Currency 2 6 3 6 3 2" xfId="7861" xr:uid="{00000000-0005-0000-0000-00009B1D0000}"/>
    <cellStyle name="Currency 2 6 3 6 3 2 2" xfId="25546" xr:uid="{00000000-0005-0000-0000-00009C1D0000}"/>
    <cellStyle name="Currency 2 6 3 6 3 2 3" xfId="25640" xr:uid="{00000000-0005-0000-0000-00009D1D0000}"/>
    <cellStyle name="Currency 2 6 3 6 3 3" xfId="7862" xr:uid="{00000000-0005-0000-0000-00009E1D0000}"/>
    <cellStyle name="Currency 2 6 3 6 4" xfId="7863" xr:uid="{00000000-0005-0000-0000-00009F1D0000}"/>
    <cellStyle name="Currency 2 6 3 6 4 2" xfId="7864" xr:uid="{00000000-0005-0000-0000-0000A01D0000}"/>
    <cellStyle name="Currency 2 6 3 6 4 2 2" xfId="7865" xr:uid="{00000000-0005-0000-0000-0000A11D0000}"/>
    <cellStyle name="Currency 2 6 3 6 4 3" xfId="7866" xr:uid="{00000000-0005-0000-0000-0000A21D0000}"/>
    <cellStyle name="Currency 2 6 3 6 4 4" xfId="25544" xr:uid="{00000000-0005-0000-0000-0000A31D0000}"/>
    <cellStyle name="Currency 2 6 3 6 5" xfId="7867" xr:uid="{00000000-0005-0000-0000-0000A41D0000}"/>
    <cellStyle name="Currency 2 6 3 6 5 2" xfId="7868" xr:uid="{00000000-0005-0000-0000-0000A51D0000}"/>
    <cellStyle name="Currency 2 6 3 6 5 2 2" xfId="7869" xr:uid="{00000000-0005-0000-0000-0000A61D0000}"/>
    <cellStyle name="Currency 2 6 3 6 5 3" xfId="7870" xr:uid="{00000000-0005-0000-0000-0000A71D0000}"/>
    <cellStyle name="Currency 2 6 3 6 6" xfId="7871" xr:uid="{00000000-0005-0000-0000-0000A81D0000}"/>
    <cellStyle name="Currency 2 6 3 6 7" xfId="7872" xr:uid="{00000000-0005-0000-0000-0000A91D0000}"/>
    <cellStyle name="Currency 2 6 3 7" xfId="7873" xr:uid="{00000000-0005-0000-0000-0000AA1D0000}"/>
    <cellStyle name="Currency 2 6 3 7 10" xfId="7874" xr:uid="{00000000-0005-0000-0000-0000AB1D0000}"/>
    <cellStyle name="Currency 2 6 3 7 2" xfId="7875" xr:uid="{00000000-0005-0000-0000-0000AC1D0000}"/>
    <cellStyle name="Currency 2 6 3 7 2 2" xfId="7876" xr:uid="{00000000-0005-0000-0000-0000AD1D0000}"/>
    <cellStyle name="Currency 2 6 3 7 2 3" xfId="7877" xr:uid="{00000000-0005-0000-0000-0000AE1D0000}"/>
    <cellStyle name="Currency 2 6 3 7 3" xfId="7878" xr:uid="{00000000-0005-0000-0000-0000AF1D0000}"/>
    <cellStyle name="Currency 2 6 3 7 3 2" xfId="7879" xr:uid="{00000000-0005-0000-0000-0000B01D0000}"/>
    <cellStyle name="Currency 2 6 3 7 3 3" xfId="7880" xr:uid="{00000000-0005-0000-0000-0000B11D0000}"/>
    <cellStyle name="Currency 2 6 3 7 4" xfId="7881" xr:uid="{00000000-0005-0000-0000-0000B21D0000}"/>
    <cellStyle name="Currency 2 6 3 7 4 2" xfId="7882" xr:uid="{00000000-0005-0000-0000-0000B31D0000}"/>
    <cellStyle name="Currency 2 6 3 7 4 2 2" xfId="7883" xr:uid="{00000000-0005-0000-0000-0000B41D0000}"/>
    <cellStyle name="Currency 2 6 3 7 4 3" xfId="7884" xr:uid="{00000000-0005-0000-0000-0000B51D0000}"/>
    <cellStyle name="Currency 2 6 3 7 5" xfId="7885" xr:uid="{00000000-0005-0000-0000-0000B61D0000}"/>
    <cellStyle name="Currency 2 6 3 7 5 2" xfId="7886" xr:uid="{00000000-0005-0000-0000-0000B71D0000}"/>
    <cellStyle name="Currency 2 6 3 7 5 2 2" xfId="7887" xr:uid="{00000000-0005-0000-0000-0000B81D0000}"/>
    <cellStyle name="Currency 2 6 3 7 5 3" xfId="7888" xr:uid="{00000000-0005-0000-0000-0000B91D0000}"/>
    <cellStyle name="Currency 2 6 3 7 6" xfId="7889" xr:uid="{00000000-0005-0000-0000-0000BA1D0000}"/>
    <cellStyle name="Currency 2 6 3 7 6 2" xfId="7890" xr:uid="{00000000-0005-0000-0000-0000BB1D0000}"/>
    <cellStyle name="Currency 2 6 3 7 6 2 2" xfId="7891" xr:uid="{00000000-0005-0000-0000-0000BC1D0000}"/>
    <cellStyle name="Currency 2 6 3 7 6 3" xfId="7892" xr:uid="{00000000-0005-0000-0000-0000BD1D0000}"/>
    <cellStyle name="Currency 2 6 3 7 7" xfId="7893" xr:uid="{00000000-0005-0000-0000-0000BE1D0000}"/>
    <cellStyle name="Currency 2 6 3 7 7 2" xfId="7894" xr:uid="{00000000-0005-0000-0000-0000BF1D0000}"/>
    <cellStyle name="Currency 2 6 3 7 8" xfId="7895" xr:uid="{00000000-0005-0000-0000-0000C01D0000}"/>
    <cellStyle name="Currency 2 6 3 7 8 2" xfId="7896" xr:uid="{00000000-0005-0000-0000-0000C11D0000}"/>
    <cellStyle name="Currency 2 6 3 7 9" xfId="7897" xr:uid="{00000000-0005-0000-0000-0000C21D0000}"/>
    <cellStyle name="Currency 2 6 3 8" xfId="7898" xr:uid="{00000000-0005-0000-0000-0000C31D0000}"/>
    <cellStyle name="Currency 2 6 3 8 10" xfId="7899" xr:uid="{00000000-0005-0000-0000-0000C41D0000}"/>
    <cellStyle name="Currency 2 6 3 8 11" xfId="7900" xr:uid="{00000000-0005-0000-0000-0000C51D0000}"/>
    <cellStyle name="Currency 2 6 3 8 12" xfId="7901" xr:uid="{00000000-0005-0000-0000-0000C61D0000}"/>
    <cellStyle name="Currency 2 6 3 8 2" xfId="7902" xr:uid="{00000000-0005-0000-0000-0000C71D0000}"/>
    <cellStyle name="Currency 2 6 3 8 2 2" xfId="7903" xr:uid="{00000000-0005-0000-0000-0000C81D0000}"/>
    <cellStyle name="Currency 2 6 3 8 2 3" xfId="7904" xr:uid="{00000000-0005-0000-0000-0000C91D0000}"/>
    <cellStyle name="Currency 2 6 3 8 3" xfId="7905" xr:uid="{00000000-0005-0000-0000-0000CA1D0000}"/>
    <cellStyle name="Currency 2 6 3 8 3 2" xfId="7906" xr:uid="{00000000-0005-0000-0000-0000CB1D0000}"/>
    <cellStyle name="Currency 2 6 3 8 3 3" xfId="7907" xr:uid="{00000000-0005-0000-0000-0000CC1D0000}"/>
    <cellStyle name="Currency 2 6 3 8 4" xfId="7908" xr:uid="{00000000-0005-0000-0000-0000CD1D0000}"/>
    <cellStyle name="Currency 2 6 3 8 5" xfId="7909" xr:uid="{00000000-0005-0000-0000-0000CE1D0000}"/>
    <cellStyle name="Currency 2 6 3 8 5 2" xfId="7910" xr:uid="{00000000-0005-0000-0000-0000CF1D0000}"/>
    <cellStyle name="Currency 2 6 3 8 5 2 2" xfId="7911" xr:uid="{00000000-0005-0000-0000-0000D01D0000}"/>
    <cellStyle name="Currency 2 6 3 8 5 3" xfId="7912" xr:uid="{00000000-0005-0000-0000-0000D11D0000}"/>
    <cellStyle name="Currency 2 6 3 8 6" xfId="7913" xr:uid="{00000000-0005-0000-0000-0000D21D0000}"/>
    <cellStyle name="Currency 2 6 3 8 6 2" xfId="7914" xr:uid="{00000000-0005-0000-0000-0000D31D0000}"/>
    <cellStyle name="Currency 2 6 3 8 6 2 2" xfId="7915" xr:uid="{00000000-0005-0000-0000-0000D41D0000}"/>
    <cellStyle name="Currency 2 6 3 8 6 3" xfId="7916" xr:uid="{00000000-0005-0000-0000-0000D51D0000}"/>
    <cellStyle name="Currency 2 6 3 8 7" xfId="7917" xr:uid="{00000000-0005-0000-0000-0000D61D0000}"/>
    <cellStyle name="Currency 2 6 3 8 7 2" xfId="7918" xr:uid="{00000000-0005-0000-0000-0000D71D0000}"/>
    <cellStyle name="Currency 2 6 3 8 7 2 2" xfId="7919" xr:uid="{00000000-0005-0000-0000-0000D81D0000}"/>
    <cellStyle name="Currency 2 6 3 8 7 3" xfId="7920" xr:uid="{00000000-0005-0000-0000-0000D91D0000}"/>
    <cellStyle name="Currency 2 6 3 8 8" xfId="7921" xr:uid="{00000000-0005-0000-0000-0000DA1D0000}"/>
    <cellStyle name="Currency 2 6 3 8 8 2" xfId="7922" xr:uid="{00000000-0005-0000-0000-0000DB1D0000}"/>
    <cellStyle name="Currency 2 6 3 8 9" xfId="7923" xr:uid="{00000000-0005-0000-0000-0000DC1D0000}"/>
    <cellStyle name="Currency 2 6 3 8 9 2" xfId="7924" xr:uid="{00000000-0005-0000-0000-0000DD1D0000}"/>
    <cellStyle name="Currency 2 6 3 9" xfId="7925" xr:uid="{00000000-0005-0000-0000-0000DE1D0000}"/>
    <cellStyle name="Currency 2 6 3 9 2" xfId="7926" xr:uid="{00000000-0005-0000-0000-0000DF1D0000}"/>
    <cellStyle name="Currency 2 6 3 9 3" xfId="7927" xr:uid="{00000000-0005-0000-0000-0000E01D0000}"/>
    <cellStyle name="Currency 2 6 4" xfId="331" xr:uid="{00000000-0005-0000-0000-0000E11D0000}"/>
    <cellStyle name="Currency 2 6 4 10" xfId="7928" xr:uid="{00000000-0005-0000-0000-0000E21D0000}"/>
    <cellStyle name="Currency 2 6 4 10 2" xfId="7929" xr:uid="{00000000-0005-0000-0000-0000E31D0000}"/>
    <cellStyle name="Currency 2 6 4 10 2 2" xfId="7930" xr:uid="{00000000-0005-0000-0000-0000E41D0000}"/>
    <cellStyle name="Currency 2 6 4 10 3" xfId="7931" xr:uid="{00000000-0005-0000-0000-0000E51D0000}"/>
    <cellStyle name="Currency 2 6 4 11" xfId="7932" xr:uid="{00000000-0005-0000-0000-0000E61D0000}"/>
    <cellStyle name="Currency 2 6 4 11 2" xfId="7933" xr:uid="{00000000-0005-0000-0000-0000E71D0000}"/>
    <cellStyle name="Currency 2 6 4 12" xfId="7934" xr:uid="{00000000-0005-0000-0000-0000E81D0000}"/>
    <cellStyle name="Currency 2 6 4 12 2" xfId="7935" xr:uid="{00000000-0005-0000-0000-0000E91D0000}"/>
    <cellStyle name="Currency 2 6 4 13" xfId="7936" xr:uid="{00000000-0005-0000-0000-0000EA1D0000}"/>
    <cellStyle name="Currency 2 6 4 14" xfId="7937" xr:uid="{00000000-0005-0000-0000-0000EB1D0000}"/>
    <cellStyle name="Currency 2 6 4 15" xfId="7938" xr:uid="{00000000-0005-0000-0000-0000EC1D0000}"/>
    <cellStyle name="Currency 2 6 4 16" xfId="7939" xr:uid="{00000000-0005-0000-0000-0000ED1D0000}"/>
    <cellStyle name="Currency 2 6 4 2" xfId="332" xr:uid="{00000000-0005-0000-0000-0000EE1D0000}"/>
    <cellStyle name="Currency 2 6 4 2 2" xfId="7940" xr:uid="{00000000-0005-0000-0000-0000EF1D0000}"/>
    <cellStyle name="Currency 2 6 4 2 2 10" xfId="7941" xr:uid="{00000000-0005-0000-0000-0000F01D0000}"/>
    <cellStyle name="Currency 2 6 4 2 2 2" xfId="7942" xr:uid="{00000000-0005-0000-0000-0000F11D0000}"/>
    <cellStyle name="Currency 2 6 4 2 2 2 2" xfId="7943" xr:uid="{00000000-0005-0000-0000-0000F21D0000}"/>
    <cellStyle name="Currency 2 6 4 2 2 2 3" xfId="7944" xr:uid="{00000000-0005-0000-0000-0000F31D0000}"/>
    <cellStyle name="Currency 2 6 4 2 2 3" xfId="7945" xr:uid="{00000000-0005-0000-0000-0000F41D0000}"/>
    <cellStyle name="Currency 2 6 4 2 2 3 2" xfId="7946" xr:uid="{00000000-0005-0000-0000-0000F51D0000}"/>
    <cellStyle name="Currency 2 6 4 2 2 3 3" xfId="7947" xr:uid="{00000000-0005-0000-0000-0000F61D0000}"/>
    <cellStyle name="Currency 2 6 4 2 2 4" xfId="7948" xr:uid="{00000000-0005-0000-0000-0000F71D0000}"/>
    <cellStyle name="Currency 2 6 4 2 2 4 2" xfId="7949" xr:uid="{00000000-0005-0000-0000-0000F81D0000}"/>
    <cellStyle name="Currency 2 6 4 2 2 4 2 2" xfId="7950" xr:uid="{00000000-0005-0000-0000-0000F91D0000}"/>
    <cellStyle name="Currency 2 6 4 2 2 4 3" xfId="7951" xr:uid="{00000000-0005-0000-0000-0000FA1D0000}"/>
    <cellStyle name="Currency 2 6 4 2 2 5" xfId="7952" xr:uid="{00000000-0005-0000-0000-0000FB1D0000}"/>
    <cellStyle name="Currency 2 6 4 2 2 5 2" xfId="7953" xr:uid="{00000000-0005-0000-0000-0000FC1D0000}"/>
    <cellStyle name="Currency 2 6 4 2 2 5 2 2" xfId="7954" xr:uid="{00000000-0005-0000-0000-0000FD1D0000}"/>
    <cellStyle name="Currency 2 6 4 2 2 5 3" xfId="7955" xr:uid="{00000000-0005-0000-0000-0000FE1D0000}"/>
    <cellStyle name="Currency 2 6 4 2 2 6" xfId="7956" xr:uid="{00000000-0005-0000-0000-0000FF1D0000}"/>
    <cellStyle name="Currency 2 6 4 2 2 6 2" xfId="7957" xr:uid="{00000000-0005-0000-0000-0000001E0000}"/>
    <cellStyle name="Currency 2 6 4 2 2 6 2 2" xfId="7958" xr:uid="{00000000-0005-0000-0000-0000011E0000}"/>
    <cellStyle name="Currency 2 6 4 2 2 6 3" xfId="7959" xr:uid="{00000000-0005-0000-0000-0000021E0000}"/>
    <cellStyle name="Currency 2 6 4 2 2 7" xfId="7960" xr:uid="{00000000-0005-0000-0000-0000031E0000}"/>
    <cellStyle name="Currency 2 6 4 2 2 7 2" xfId="7961" xr:uid="{00000000-0005-0000-0000-0000041E0000}"/>
    <cellStyle name="Currency 2 6 4 2 2 8" xfId="7962" xr:uid="{00000000-0005-0000-0000-0000051E0000}"/>
    <cellStyle name="Currency 2 6 4 2 2 8 2" xfId="7963" xr:uid="{00000000-0005-0000-0000-0000061E0000}"/>
    <cellStyle name="Currency 2 6 4 2 2 9" xfId="7964" xr:uid="{00000000-0005-0000-0000-0000071E0000}"/>
    <cellStyle name="Currency 2 6 4 2 3" xfId="7965" xr:uid="{00000000-0005-0000-0000-0000081E0000}"/>
    <cellStyle name="Currency 2 6 4 2 3 10" xfId="7966" xr:uid="{00000000-0005-0000-0000-0000091E0000}"/>
    <cellStyle name="Currency 2 6 4 2 3 2" xfId="7967" xr:uid="{00000000-0005-0000-0000-00000A1E0000}"/>
    <cellStyle name="Currency 2 6 4 2 3 2 2" xfId="7968" xr:uid="{00000000-0005-0000-0000-00000B1E0000}"/>
    <cellStyle name="Currency 2 6 4 2 3 2 3" xfId="7969" xr:uid="{00000000-0005-0000-0000-00000C1E0000}"/>
    <cellStyle name="Currency 2 6 4 2 3 3" xfId="7970" xr:uid="{00000000-0005-0000-0000-00000D1E0000}"/>
    <cellStyle name="Currency 2 6 4 2 3 3 2" xfId="7971" xr:uid="{00000000-0005-0000-0000-00000E1E0000}"/>
    <cellStyle name="Currency 2 6 4 2 3 3 3" xfId="7972" xr:uid="{00000000-0005-0000-0000-00000F1E0000}"/>
    <cellStyle name="Currency 2 6 4 2 3 4" xfId="7973" xr:uid="{00000000-0005-0000-0000-0000101E0000}"/>
    <cellStyle name="Currency 2 6 4 2 3 4 2" xfId="7974" xr:uid="{00000000-0005-0000-0000-0000111E0000}"/>
    <cellStyle name="Currency 2 6 4 2 3 4 2 2" xfId="7975" xr:uid="{00000000-0005-0000-0000-0000121E0000}"/>
    <cellStyle name="Currency 2 6 4 2 3 4 3" xfId="7976" xr:uid="{00000000-0005-0000-0000-0000131E0000}"/>
    <cellStyle name="Currency 2 6 4 2 3 5" xfId="7977" xr:uid="{00000000-0005-0000-0000-0000141E0000}"/>
    <cellStyle name="Currency 2 6 4 2 3 5 2" xfId="7978" xr:uid="{00000000-0005-0000-0000-0000151E0000}"/>
    <cellStyle name="Currency 2 6 4 2 3 5 2 2" xfId="7979" xr:uid="{00000000-0005-0000-0000-0000161E0000}"/>
    <cellStyle name="Currency 2 6 4 2 3 5 3" xfId="7980" xr:uid="{00000000-0005-0000-0000-0000171E0000}"/>
    <cellStyle name="Currency 2 6 4 2 3 6" xfId="7981" xr:uid="{00000000-0005-0000-0000-0000181E0000}"/>
    <cellStyle name="Currency 2 6 4 2 3 6 2" xfId="7982" xr:uid="{00000000-0005-0000-0000-0000191E0000}"/>
    <cellStyle name="Currency 2 6 4 2 3 6 2 2" xfId="7983" xr:uid="{00000000-0005-0000-0000-00001A1E0000}"/>
    <cellStyle name="Currency 2 6 4 2 3 6 3" xfId="7984" xr:uid="{00000000-0005-0000-0000-00001B1E0000}"/>
    <cellStyle name="Currency 2 6 4 2 3 7" xfId="7985" xr:uid="{00000000-0005-0000-0000-00001C1E0000}"/>
    <cellStyle name="Currency 2 6 4 2 3 7 2" xfId="7986" xr:uid="{00000000-0005-0000-0000-00001D1E0000}"/>
    <cellStyle name="Currency 2 6 4 2 3 8" xfId="7987" xr:uid="{00000000-0005-0000-0000-00001E1E0000}"/>
    <cellStyle name="Currency 2 6 4 2 3 8 2" xfId="7988" xr:uid="{00000000-0005-0000-0000-00001F1E0000}"/>
    <cellStyle name="Currency 2 6 4 2 3 9" xfId="7989" xr:uid="{00000000-0005-0000-0000-0000201E0000}"/>
    <cellStyle name="Currency 2 6 4 2 4" xfId="7990" xr:uid="{00000000-0005-0000-0000-0000211E0000}"/>
    <cellStyle name="Currency 2 6 4 2 4 10" xfId="7991" xr:uid="{00000000-0005-0000-0000-0000221E0000}"/>
    <cellStyle name="Currency 2 6 4 2 4 2" xfId="7992" xr:uid="{00000000-0005-0000-0000-0000231E0000}"/>
    <cellStyle name="Currency 2 6 4 2 4 3" xfId="7993" xr:uid="{00000000-0005-0000-0000-0000241E0000}"/>
    <cellStyle name="Currency 2 6 4 2 4 3 2" xfId="7994" xr:uid="{00000000-0005-0000-0000-0000251E0000}"/>
    <cellStyle name="Currency 2 6 4 2 4 3 2 2" xfId="7995" xr:uid="{00000000-0005-0000-0000-0000261E0000}"/>
    <cellStyle name="Currency 2 6 4 2 4 3 3" xfId="7996" xr:uid="{00000000-0005-0000-0000-0000271E0000}"/>
    <cellStyle name="Currency 2 6 4 2 4 4" xfId="7997" xr:uid="{00000000-0005-0000-0000-0000281E0000}"/>
    <cellStyle name="Currency 2 6 4 2 4 4 2" xfId="7998" xr:uid="{00000000-0005-0000-0000-0000291E0000}"/>
    <cellStyle name="Currency 2 6 4 2 4 4 2 2" xfId="7999" xr:uid="{00000000-0005-0000-0000-00002A1E0000}"/>
    <cellStyle name="Currency 2 6 4 2 4 4 3" xfId="8000" xr:uid="{00000000-0005-0000-0000-00002B1E0000}"/>
    <cellStyle name="Currency 2 6 4 2 4 5" xfId="8001" xr:uid="{00000000-0005-0000-0000-00002C1E0000}"/>
    <cellStyle name="Currency 2 6 4 2 4 5 2" xfId="8002" xr:uid="{00000000-0005-0000-0000-00002D1E0000}"/>
    <cellStyle name="Currency 2 6 4 2 4 5 2 2" xfId="8003" xr:uid="{00000000-0005-0000-0000-00002E1E0000}"/>
    <cellStyle name="Currency 2 6 4 2 4 5 3" xfId="8004" xr:uid="{00000000-0005-0000-0000-00002F1E0000}"/>
    <cellStyle name="Currency 2 6 4 2 4 6" xfId="8005" xr:uid="{00000000-0005-0000-0000-0000301E0000}"/>
    <cellStyle name="Currency 2 6 4 2 4 6 2" xfId="8006" xr:uid="{00000000-0005-0000-0000-0000311E0000}"/>
    <cellStyle name="Currency 2 6 4 2 4 7" xfId="8007" xr:uid="{00000000-0005-0000-0000-0000321E0000}"/>
    <cellStyle name="Currency 2 6 4 2 4 7 2" xfId="8008" xr:uid="{00000000-0005-0000-0000-0000331E0000}"/>
    <cellStyle name="Currency 2 6 4 2 4 8" xfId="8009" xr:uid="{00000000-0005-0000-0000-0000341E0000}"/>
    <cellStyle name="Currency 2 6 4 2 4 9" xfId="8010" xr:uid="{00000000-0005-0000-0000-0000351E0000}"/>
    <cellStyle name="Currency 2 6 4 2 5" xfId="8011" xr:uid="{00000000-0005-0000-0000-0000361E0000}"/>
    <cellStyle name="Currency 2 6 4 2 5 2" xfId="8012" xr:uid="{00000000-0005-0000-0000-0000371E0000}"/>
    <cellStyle name="Currency 2 6 4 2 5 3" xfId="8013" xr:uid="{00000000-0005-0000-0000-0000381E0000}"/>
    <cellStyle name="Currency 2 6 4 2 5 4" xfId="25547" xr:uid="{00000000-0005-0000-0000-0000391E0000}"/>
    <cellStyle name="Currency 2 6 4 2 6" xfId="8014" xr:uid="{00000000-0005-0000-0000-00003A1E0000}"/>
    <cellStyle name="Currency 2 6 4 2 6 2" xfId="8015" xr:uid="{00000000-0005-0000-0000-00003B1E0000}"/>
    <cellStyle name="Currency 2 6 4 2 6 2 2" xfId="8016" xr:uid="{00000000-0005-0000-0000-00003C1E0000}"/>
    <cellStyle name="Currency 2 6 4 2 6 2 2 2" xfId="8017" xr:uid="{00000000-0005-0000-0000-00003D1E0000}"/>
    <cellStyle name="Currency 2 6 4 2 6 2 3" xfId="8018" xr:uid="{00000000-0005-0000-0000-00003E1E0000}"/>
    <cellStyle name="Currency 2 6 4 2 6 3" xfId="8019" xr:uid="{00000000-0005-0000-0000-00003F1E0000}"/>
    <cellStyle name="Currency 2 6 4 2 6 3 2" xfId="8020" xr:uid="{00000000-0005-0000-0000-0000401E0000}"/>
    <cellStyle name="Currency 2 6 4 2 6 3 2 2" xfId="8021" xr:uid="{00000000-0005-0000-0000-0000411E0000}"/>
    <cellStyle name="Currency 2 6 4 2 6 3 3" xfId="8022" xr:uid="{00000000-0005-0000-0000-0000421E0000}"/>
    <cellStyle name="Currency 2 6 4 2 6 4" xfId="8023" xr:uid="{00000000-0005-0000-0000-0000431E0000}"/>
    <cellStyle name="Currency 2 6 4 2 6 4 2" xfId="8024" xr:uid="{00000000-0005-0000-0000-0000441E0000}"/>
    <cellStyle name="Currency 2 6 4 2 6 4 2 2" xfId="8025" xr:uid="{00000000-0005-0000-0000-0000451E0000}"/>
    <cellStyle name="Currency 2 6 4 2 6 4 3" xfId="8026" xr:uid="{00000000-0005-0000-0000-0000461E0000}"/>
    <cellStyle name="Currency 2 6 4 2 6 5" xfId="8027" xr:uid="{00000000-0005-0000-0000-0000471E0000}"/>
    <cellStyle name="Currency 2 6 4 2 6 5 2" xfId="8028" xr:uid="{00000000-0005-0000-0000-0000481E0000}"/>
    <cellStyle name="Currency 2 6 4 2 6 6" xfId="8029" xr:uid="{00000000-0005-0000-0000-0000491E0000}"/>
    <cellStyle name="Currency 2 6 4 2 6 6 2" xfId="8030" xr:uid="{00000000-0005-0000-0000-00004A1E0000}"/>
    <cellStyle name="Currency 2 6 4 2 6 7" xfId="8031" xr:uid="{00000000-0005-0000-0000-00004B1E0000}"/>
    <cellStyle name="Currency 2 6 4 2 7" xfId="8032" xr:uid="{00000000-0005-0000-0000-00004C1E0000}"/>
    <cellStyle name="Currency 2 6 4 2 7 2" xfId="8033" xr:uid="{00000000-0005-0000-0000-00004D1E0000}"/>
    <cellStyle name="Currency 2 6 4 2 7 2 2" xfId="8034" xr:uid="{00000000-0005-0000-0000-00004E1E0000}"/>
    <cellStyle name="Currency 2 6 4 2 7 3" xfId="8035" xr:uid="{00000000-0005-0000-0000-00004F1E0000}"/>
    <cellStyle name="Currency 2 6 4 2 8" xfId="8036" xr:uid="{00000000-0005-0000-0000-0000501E0000}"/>
    <cellStyle name="Currency 2 6 4 2 8 2" xfId="8037" xr:uid="{00000000-0005-0000-0000-0000511E0000}"/>
    <cellStyle name="Currency 2 6 4 2 8 2 2" xfId="8038" xr:uid="{00000000-0005-0000-0000-0000521E0000}"/>
    <cellStyle name="Currency 2 6 4 2 8 3" xfId="8039" xr:uid="{00000000-0005-0000-0000-0000531E0000}"/>
    <cellStyle name="Currency 2 6 4 2 9" xfId="8040" xr:uid="{00000000-0005-0000-0000-0000541E0000}"/>
    <cellStyle name="Currency 2 6 4 3" xfId="333" xr:uid="{00000000-0005-0000-0000-0000551E0000}"/>
    <cellStyle name="Currency 2 6 4 3 10" xfId="8041" xr:uid="{00000000-0005-0000-0000-0000561E0000}"/>
    <cellStyle name="Currency 2 6 4 3 11" xfId="8042" xr:uid="{00000000-0005-0000-0000-0000571E0000}"/>
    <cellStyle name="Currency 2 6 4 3 12" xfId="8043" xr:uid="{00000000-0005-0000-0000-0000581E0000}"/>
    <cellStyle name="Currency 2 6 4 3 13" xfId="8044" xr:uid="{00000000-0005-0000-0000-0000591E0000}"/>
    <cellStyle name="Currency 2 6 4 3 2" xfId="334" xr:uid="{00000000-0005-0000-0000-00005A1E0000}"/>
    <cellStyle name="Currency 2 6 4 3 2 10" xfId="8045" xr:uid="{00000000-0005-0000-0000-00005B1E0000}"/>
    <cellStyle name="Currency 2 6 4 3 2 2" xfId="8046" xr:uid="{00000000-0005-0000-0000-00005C1E0000}"/>
    <cellStyle name="Currency 2 6 4 3 2 2 2" xfId="8047" xr:uid="{00000000-0005-0000-0000-00005D1E0000}"/>
    <cellStyle name="Currency 2 6 4 3 2 2 3" xfId="8048" xr:uid="{00000000-0005-0000-0000-00005E1E0000}"/>
    <cellStyle name="Currency 2 6 4 3 2 3" xfId="8049" xr:uid="{00000000-0005-0000-0000-00005F1E0000}"/>
    <cellStyle name="Currency 2 6 4 3 2 3 2" xfId="8050" xr:uid="{00000000-0005-0000-0000-0000601E0000}"/>
    <cellStyle name="Currency 2 6 4 3 2 3 3" xfId="8051" xr:uid="{00000000-0005-0000-0000-0000611E0000}"/>
    <cellStyle name="Currency 2 6 4 3 2 3 4" xfId="25549" xr:uid="{00000000-0005-0000-0000-0000621E0000}"/>
    <cellStyle name="Currency 2 6 4 3 2 4" xfId="8052" xr:uid="{00000000-0005-0000-0000-0000631E0000}"/>
    <cellStyle name="Currency 2 6 4 3 2 4 2" xfId="8053" xr:uid="{00000000-0005-0000-0000-0000641E0000}"/>
    <cellStyle name="Currency 2 6 4 3 2 4 2 2" xfId="8054" xr:uid="{00000000-0005-0000-0000-0000651E0000}"/>
    <cellStyle name="Currency 2 6 4 3 2 4 3" xfId="8055" xr:uid="{00000000-0005-0000-0000-0000661E0000}"/>
    <cellStyle name="Currency 2 6 4 3 2 5" xfId="8056" xr:uid="{00000000-0005-0000-0000-0000671E0000}"/>
    <cellStyle name="Currency 2 6 4 3 2 5 2" xfId="8057" xr:uid="{00000000-0005-0000-0000-0000681E0000}"/>
    <cellStyle name="Currency 2 6 4 3 2 5 2 2" xfId="8058" xr:uid="{00000000-0005-0000-0000-0000691E0000}"/>
    <cellStyle name="Currency 2 6 4 3 2 5 3" xfId="8059" xr:uid="{00000000-0005-0000-0000-00006A1E0000}"/>
    <cellStyle name="Currency 2 6 4 3 2 6" xfId="8060" xr:uid="{00000000-0005-0000-0000-00006B1E0000}"/>
    <cellStyle name="Currency 2 6 4 3 2 6 2" xfId="8061" xr:uid="{00000000-0005-0000-0000-00006C1E0000}"/>
    <cellStyle name="Currency 2 6 4 3 2 6 2 2" xfId="8062" xr:uid="{00000000-0005-0000-0000-00006D1E0000}"/>
    <cellStyle name="Currency 2 6 4 3 2 6 3" xfId="8063" xr:uid="{00000000-0005-0000-0000-00006E1E0000}"/>
    <cellStyle name="Currency 2 6 4 3 2 7" xfId="8064" xr:uid="{00000000-0005-0000-0000-00006F1E0000}"/>
    <cellStyle name="Currency 2 6 4 3 2 7 2" xfId="8065" xr:uid="{00000000-0005-0000-0000-0000701E0000}"/>
    <cellStyle name="Currency 2 6 4 3 2 8" xfId="8066" xr:uid="{00000000-0005-0000-0000-0000711E0000}"/>
    <cellStyle name="Currency 2 6 4 3 2 8 2" xfId="8067" xr:uid="{00000000-0005-0000-0000-0000721E0000}"/>
    <cellStyle name="Currency 2 6 4 3 2 9" xfId="8068" xr:uid="{00000000-0005-0000-0000-0000731E0000}"/>
    <cellStyle name="Currency 2 6 4 3 3" xfId="335" xr:uid="{00000000-0005-0000-0000-0000741E0000}"/>
    <cellStyle name="Currency 2 6 4 3 3 2" xfId="8069" xr:uid="{00000000-0005-0000-0000-0000751E0000}"/>
    <cellStyle name="Currency 2 6 4 3 3 2 2" xfId="25550" xr:uid="{00000000-0005-0000-0000-0000761E0000}"/>
    <cellStyle name="Currency 2 6 4 3 3 2 3" xfId="25641" xr:uid="{00000000-0005-0000-0000-0000771E0000}"/>
    <cellStyle name="Currency 2 6 4 3 3 3" xfId="8070" xr:uid="{00000000-0005-0000-0000-0000781E0000}"/>
    <cellStyle name="Currency 2 6 4 3 4" xfId="8071" xr:uid="{00000000-0005-0000-0000-0000791E0000}"/>
    <cellStyle name="Currency 2 6 4 3 4 2" xfId="8072" xr:uid="{00000000-0005-0000-0000-00007A1E0000}"/>
    <cellStyle name="Currency 2 6 4 3 4 3" xfId="8073" xr:uid="{00000000-0005-0000-0000-00007B1E0000}"/>
    <cellStyle name="Currency 2 6 4 3 4 4" xfId="25548" xr:uid="{00000000-0005-0000-0000-00007C1E0000}"/>
    <cellStyle name="Currency 2 6 4 3 5" xfId="8074" xr:uid="{00000000-0005-0000-0000-00007D1E0000}"/>
    <cellStyle name="Currency 2 6 4 3 5 2" xfId="8075" xr:uid="{00000000-0005-0000-0000-00007E1E0000}"/>
    <cellStyle name="Currency 2 6 4 3 5 2 2" xfId="8076" xr:uid="{00000000-0005-0000-0000-00007F1E0000}"/>
    <cellStyle name="Currency 2 6 4 3 5 3" xfId="8077" xr:uid="{00000000-0005-0000-0000-0000801E0000}"/>
    <cellStyle name="Currency 2 6 4 3 6" xfId="8078" xr:uid="{00000000-0005-0000-0000-0000811E0000}"/>
    <cellStyle name="Currency 2 6 4 3 6 2" xfId="8079" xr:uid="{00000000-0005-0000-0000-0000821E0000}"/>
    <cellStyle name="Currency 2 6 4 3 6 2 2" xfId="8080" xr:uid="{00000000-0005-0000-0000-0000831E0000}"/>
    <cellStyle name="Currency 2 6 4 3 6 3" xfId="8081" xr:uid="{00000000-0005-0000-0000-0000841E0000}"/>
    <cellStyle name="Currency 2 6 4 3 7" xfId="8082" xr:uid="{00000000-0005-0000-0000-0000851E0000}"/>
    <cellStyle name="Currency 2 6 4 3 7 2" xfId="8083" xr:uid="{00000000-0005-0000-0000-0000861E0000}"/>
    <cellStyle name="Currency 2 6 4 3 7 2 2" xfId="8084" xr:uid="{00000000-0005-0000-0000-0000871E0000}"/>
    <cellStyle name="Currency 2 6 4 3 7 3" xfId="8085" xr:uid="{00000000-0005-0000-0000-0000881E0000}"/>
    <cellStyle name="Currency 2 6 4 3 8" xfId="8086" xr:uid="{00000000-0005-0000-0000-0000891E0000}"/>
    <cellStyle name="Currency 2 6 4 3 8 2" xfId="8087" xr:uid="{00000000-0005-0000-0000-00008A1E0000}"/>
    <cellStyle name="Currency 2 6 4 3 9" xfId="8088" xr:uid="{00000000-0005-0000-0000-00008B1E0000}"/>
    <cellStyle name="Currency 2 6 4 3 9 2" xfId="8089" xr:uid="{00000000-0005-0000-0000-00008C1E0000}"/>
    <cellStyle name="Currency 2 6 4 4" xfId="336" xr:uid="{00000000-0005-0000-0000-00008D1E0000}"/>
    <cellStyle name="Currency 2 6 4 4 2" xfId="337" xr:uid="{00000000-0005-0000-0000-00008E1E0000}"/>
    <cellStyle name="Currency 2 6 4 4 2 10" xfId="8090" xr:uid="{00000000-0005-0000-0000-00008F1E0000}"/>
    <cellStyle name="Currency 2 6 4 4 2 11" xfId="8091" xr:uid="{00000000-0005-0000-0000-0000901E0000}"/>
    <cellStyle name="Currency 2 6 4 4 2 2" xfId="8092" xr:uid="{00000000-0005-0000-0000-0000911E0000}"/>
    <cellStyle name="Currency 2 6 4 4 2 2 2" xfId="8093" xr:uid="{00000000-0005-0000-0000-0000921E0000}"/>
    <cellStyle name="Currency 2 6 4 4 2 2 3" xfId="8094" xr:uid="{00000000-0005-0000-0000-0000931E0000}"/>
    <cellStyle name="Currency 2 6 4 4 2 3" xfId="8095" xr:uid="{00000000-0005-0000-0000-0000941E0000}"/>
    <cellStyle name="Currency 2 6 4 4 2 3 2" xfId="25552" xr:uid="{00000000-0005-0000-0000-0000951E0000}"/>
    <cellStyle name="Currency 2 6 4 4 2 3 3" xfId="25642" xr:uid="{00000000-0005-0000-0000-0000961E0000}"/>
    <cellStyle name="Currency 2 6 4 4 2 4" xfId="8096" xr:uid="{00000000-0005-0000-0000-0000971E0000}"/>
    <cellStyle name="Currency 2 6 4 4 2 4 2" xfId="8097" xr:uid="{00000000-0005-0000-0000-0000981E0000}"/>
    <cellStyle name="Currency 2 6 4 4 2 4 2 2" xfId="8098" xr:uid="{00000000-0005-0000-0000-0000991E0000}"/>
    <cellStyle name="Currency 2 6 4 4 2 4 3" xfId="8099" xr:uid="{00000000-0005-0000-0000-00009A1E0000}"/>
    <cellStyle name="Currency 2 6 4 4 2 5" xfId="8100" xr:uid="{00000000-0005-0000-0000-00009B1E0000}"/>
    <cellStyle name="Currency 2 6 4 4 2 5 2" xfId="8101" xr:uid="{00000000-0005-0000-0000-00009C1E0000}"/>
    <cellStyle name="Currency 2 6 4 4 2 5 2 2" xfId="8102" xr:uid="{00000000-0005-0000-0000-00009D1E0000}"/>
    <cellStyle name="Currency 2 6 4 4 2 5 3" xfId="8103" xr:uid="{00000000-0005-0000-0000-00009E1E0000}"/>
    <cellStyle name="Currency 2 6 4 4 2 6" xfId="8104" xr:uid="{00000000-0005-0000-0000-00009F1E0000}"/>
    <cellStyle name="Currency 2 6 4 4 2 6 2" xfId="8105" xr:uid="{00000000-0005-0000-0000-0000A01E0000}"/>
    <cellStyle name="Currency 2 6 4 4 2 6 2 2" xfId="8106" xr:uid="{00000000-0005-0000-0000-0000A11E0000}"/>
    <cellStyle name="Currency 2 6 4 4 2 6 3" xfId="8107" xr:uid="{00000000-0005-0000-0000-0000A21E0000}"/>
    <cellStyle name="Currency 2 6 4 4 2 7" xfId="8108" xr:uid="{00000000-0005-0000-0000-0000A31E0000}"/>
    <cellStyle name="Currency 2 6 4 4 2 7 2" xfId="8109" xr:uid="{00000000-0005-0000-0000-0000A41E0000}"/>
    <cellStyle name="Currency 2 6 4 4 2 8" xfId="8110" xr:uid="{00000000-0005-0000-0000-0000A51E0000}"/>
    <cellStyle name="Currency 2 6 4 4 2 8 2" xfId="8111" xr:uid="{00000000-0005-0000-0000-0000A61E0000}"/>
    <cellStyle name="Currency 2 6 4 4 2 9" xfId="8112" xr:uid="{00000000-0005-0000-0000-0000A71E0000}"/>
    <cellStyle name="Currency 2 6 4 4 3" xfId="338" xr:uid="{00000000-0005-0000-0000-0000A81E0000}"/>
    <cellStyle name="Currency 2 6 4 4 3 2" xfId="8113" xr:uid="{00000000-0005-0000-0000-0000A91E0000}"/>
    <cellStyle name="Currency 2 6 4 4 3 2 2" xfId="25553" xr:uid="{00000000-0005-0000-0000-0000AA1E0000}"/>
    <cellStyle name="Currency 2 6 4 4 3 2 3" xfId="25643" xr:uid="{00000000-0005-0000-0000-0000AB1E0000}"/>
    <cellStyle name="Currency 2 6 4 4 3 3" xfId="8114" xr:uid="{00000000-0005-0000-0000-0000AC1E0000}"/>
    <cellStyle name="Currency 2 6 4 4 4" xfId="8115" xr:uid="{00000000-0005-0000-0000-0000AD1E0000}"/>
    <cellStyle name="Currency 2 6 4 4 4 2" xfId="8116" xr:uid="{00000000-0005-0000-0000-0000AE1E0000}"/>
    <cellStyle name="Currency 2 6 4 4 4 2 2" xfId="8117" xr:uid="{00000000-0005-0000-0000-0000AF1E0000}"/>
    <cellStyle name="Currency 2 6 4 4 4 3" xfId="8118" xr:uid="{00000000-0005-0000-0000-0000B01E0000}"/>
    <cellStyle name="Currency 2 6 4 4 4 4" xfId="25551" xr:uid="{00000000-0005-0000-0000-0000B11E0000}"/>
    <cellStyle name="Currency 2 6 4 4 5" xfId="8119" xr:uid="{00000000-0005-0000-0000-0000B21E0000}"/>
    <cellStyle name="Currency 2 6 4 4 5 2" xfId="8120" xr:uid="{00000000-0005-0000-0000-0000B31E0000}"/>
    <cellStyle name="Currency 2 6 4 4 5 2 2" xfId="8121" xr:uid="{00000000-0005-0000-0000-0000B41E0000}"/>
    <cellStyle name="Currency 2 6 4 4 5 3" xfId="8122" xr:uid="{00000000-0005-0000-0000-0000B51E0000}"/>
    <cellStyle name="Currency 2 6 4 4 6" xfId="8123" xr:uid="{00000000-0005-0000-0000-0000B61E0000}"/>
    <cellStyle name="Currency 2 6 4 4 7" xfId="8124" xr:uid="{00000000-0005-0000-0000-0000B71E0000}"/>
    <cellStyle name="Currency 2 6 4 5" xfId="8125" xr:uid="{00000000-0005-0000-0000-0000B81E0000}"/>
    <cellStyle name="Currency 2 6 4 5 10" xfId="8126" xr:uid="{00000000-0005-0000-0000-0000B91E0000}"/>
    <cellStyle name="Currency 2 6 4 5 2" xfId="8127" xr:uid="{00000000-0005-0000-0000-0000BA1E0000}"/>
    <cellStyle name="Currency 2 6 4 5 2 2" xfId="8128" xr:uid="{00000000-0005-0000-0000-0000BB1E0000}"/>
    <cellStyle name="Currency 2 6 4 5 2 3" xfId="8129" xr:uid="{00000000-0005-0000-0000-0000BC1E0000}"/>
    <cellStyle name="Currency 2 6 4 5 3" xfId="8130" xr:uid="{00000000-0005-0000-0000-0000BD1E0000}"/>
    <cellStyle name="Currency 2 6 4 5 3 2" xfId="8131" xr:uid="{00000000-0005-0000-0000-0000BE1E0000}"/>
    <cellStyle name="Currency 2 6 4 5 3 3" xfId="8132" xr:uid="{00000000-0005-0000-0000-0000BF1E0000}"/>
    <cellStyle name="Currency 2 6 4 5 4" xfId="8133" xr:uid="{00000000-0005-0000-0000-0000C01E0000}"/>
    <cellStyle name="Currency 2 6 4 5 4 2" xfId="8134" xr:uid="{00000000-0005-0000-0000-0000C11E0000}"/>
    <cellStyle name="Currency 2 6 4 5 4 2 2" xfId="8135" xr:uid="{00000000-0005-0000-0000-0000C21E0000}"/>
    <cellStyle name="Currency 2 6 4 5 4 3" xfId="8136" xr:uid="{00000000-0005-0000-0000-0000C31E0000}"/>
    <cellStyle name="Currency 2 6 4 5 5" xfId="8137" xr:uid="{00000000-0005-0000-0000-0000C41E0000}"/>
    <cellStyle name="Currency 2 6 4 5 5 2" xfId="8138" xr:uid="{00000000-0005-0000-0000-0000C51E0000}"/>
    <cellStyle name="Currency 2 6 4 5 5 2 2" xfId="8139" xr:uid="{00000000-0005-0000-0000-0000C61E0000}"/>
    <cellStyle name="Currency 2 6 4 5 5 3" xfId="8140" xr:uid="{00000000-0005-0000-0000-0000C71E0000}"/>
    <cellStyle name="Currency 2 6 4 5 6" xfId="8141" xr:uid="{00000000-0005-0000-0000-0000C81E0000}"/>
    <cellStyle name="Currency 2 6 4 5 6 2" xfId="8142" xr:uid="{00000000-0005-0000-0000-0000C91E0000}"/>
    <cellStyle name="Currency 2 6 4 5 6 2 2" xfId="8143" xr:uid="{00000000-0005-0000-0000-0000CA1E0000}"/>
    <cellStyle name="Currency 2 6 4 5 6 3" xfId="8144" xr:uid="{00000000-0005-0000-0000-0000CB1E0000}"/>
    <cellStyle name="Currency 2 6 4 5 7" xfId="8145" xr:uid="{00000000-0005-0000-0000-0000CC1E0000}"/>
    <cellStyle name="Currency 2 6 4 5 7 2" xfId="8146" xr:uid="{00000000-0005-0000-0000-0000CD1E0000}"/>
    <cellStyle name="Currency 2 6 4 5 8" xfId="8147" xr:uid="{00000000-0005-0000-0000-0000CE1E0000}"/>
    <cellStyle name="Currency 2 6 4 5 8 2" xfId="8148" xr:uid="{00000000-0005-0000-0000-0000CF1E0000}"/>
    <cellStyle name="Currency 2 6 4 5 9" xfId="8149" xr:uid="{00000000-0005-0000-0000-0000D01E0000}"/>
    <cellStyle name="Currency 2 6 4 6" xfId="8150" xr:uid="{00000000-0005-0000-0000-0000D11E0000}"/>
    <cellStyle name="Currency 2 6 4 6 10" xfId="8151" xr:uid="{00000000-0005-0000-0000-0000D21E0000}"/>
    <cellStyle name="Currency 2 6 4 6 11" xfId="8152" xr:uid="{00000000-0005-0000-0000-0000D31E0000}"/>
    <cellStyle name="Currency 2 6 4 6 12" xfId="8153" xr:uid="{00000000-0005-0000-0000-0000D41E0000}"/>
    <cellStyle name="Currency 2 6 4 6 2" xfId="8154" xr:uid="{00000000-0005-0000-0000-0000D51E0000}"/>
    <cellStyle name="Currency 2 6 4 6 2 2" xfId="8155" xr:uid="{00000000-0005-0000-0000-0000D61E0000}"/>
    <cellStyle name="Currency 2 6 4 6 2 3" xfId="8156" xr:uid="{00000000-0005-0000-0000-0000D71E0000}"/>
    <cellStyle name="Currency 2 6 4 6 3" xfId="8157" xr:uid="{00000000-0005-0000-0000-0000D81E0000}"/>
    <cellStyle name="Currency 2 6 4 6 3 2" xfId="8158" xr:uid="{00000000-0005-0000-0000-0000D91E0000}"/>
    <cellStyle name="Currency 2 6 4 6 3 3" xfId="8159" xr:uid="{00000000-0005-0000-0000-0000DA1E0000}"/>
    <cellStyle name="Currency 2 6 4 6 4" xfId="8160" xr:uid="{00000000-0005-0000-0000-0000DB1E0000}"/>
    <cellStyle name="Currency 2 6 4 6 5" xfId="8161" xr:uid="{00000000-0005-0000-0000-0000DC1E0000}"/>
    <cellStyle name="Currency 2 6 4 6 5 2" xfId="8162" xr:uid="{00000000-0005-0000-0000-0000DD1E0000}"/>
    <cellStyle name="Currency 2 6 4 6 5 2 2" xfId="8163" xr:uid="{00000000-0005-0000-0000-0000DE1E0000}"/>
    <cellStyle name="Currency 2 6 4 6 5 3" xfId="8164" xr:uid="{00000000-0005-0000-0000-0000DF1E0000}"/>
    <cellStyle name="Currency 2 6 4 6 6" xfId="8165" xr:uid="{00000000-0005-0000-0000-0000E01E0000}"/>
    <cellStyle name="Currency 2 6 4 6 6 2" xfId="8166" xr:uid="{00000000-0005-0000-0000-0000E11E0000}"/>
    <cellStyle name="Currency 2 6 4 6 6 2 2" xfId="8167" xr:uid="{00000000-0005-0000-0000-0000E21E0000}"/>
    <cellStyle name="Currency 2 6 4 6 6 3" xfId="8168" xr:uid="{00000000-0005-0000-0000-0000E31E0000}"/>
    <cellStyle name="Currency 2 6 4 6 7" xfId="8169" xr:uid="{00000000-0005-0000-0000-0000E41E0000}"/>
    <cellStyle name="Currency 2 6 4 6 7 2" xfId="8170" xr:uid="{00000000-0005-0000-0000-0000E51E0000}"/>
    <cellStyle name="Currency 2 6 4 6 7 2 2" xfId="8171" xr:uid="{00000000-0005-0000-0000-0000E61E0000}"/>
    <cellStyle name="Currency 2 6 4 6 7 3" xfId="8172" xr:uid="{00000000-0005-0000-0000-0000E71E0000}"/>
    <cellStyle name="Currency 2 6 4 6 8" xfId="8173" xr:uid="{00000000-0005-0000-0000-0000E81E0000}"/>
    <cellStyle name="Currency 2 6 4 6 8 2" xfId="8174" xr:uid="{00000000-0005-0000-0000-0000E91E0000}"/>
    <cellStyle name="Currency 2 6 4 6 9" xfId="8175" xr:uid="{00000000-0005-0000-0000-0000EA1E0000}"/>
    <cellStyle name="Currency 2 6 4 6 9 2" xfId="8176" xr:uid="{00000000-0005-0000-0000-0000EB1E0000}"/>
    <cellStyle name="Currency 2 6 4 7" xfId="8177" xr:uid="{00000000-0005-0000-0000-0000EC1E0000}"/>
    <cellStyle name="Currency 2 6 4 7 2" xfId="8178" xr:uid="{00000000-0005-0000-0000-0000ED1E0000}"/>
    <cellStyle name="Currency 2 6 4 7 3" xfId="8179" xr:uid="{00000000-0005-0000-0000-0000EE1E0000}"/>
    <cellStyle name="Currency 2 6 4 8" xfId="8180" xr:uid="{00000000-0005-0000-0000-0000EF1E0000}"/>
    <cellStyle name="Currency 2 6 4 8 2" xfId="8181" xr:uid="{00000000-0005-0000-0000-0000F01E0000}"/>
    <cellStyle name="Currency 2 6 4 8 2 2" xfId="8182" xr:uid="{00000000-0005-0000-0000-0000F11E0000}"/>
    <cellStyle name="Currency 2 6 4 8 3" xfId="8183" xr:uid="{00000000-0005-0000-0000-0000F21E0000}"/>
    <cellStyle name="Currency 2 6 4 8 4" xfId="8184" xr:uid="{00000000-0005-0000-0000-0000F31E0000}"/>
    <cellStyle name="Currency 2 6 4 9" xfId="8185" xr:uid="{00000000-0005-0000-0000-0000F41E0000}"/>
    <cellStyle name="Currency 2 6 4 9 2" xfId="8186" xr:uid="{00000000-0005-0000-0000-0000F51E0000}"/>
    <cellStyle name="Currency 2 6 4 9 2 2" xfId="8187" xr:uid="{00000000-0005-0000-0000-0000F61E0000}"/>
    <cellStyle name="Currency 2 6 4 9 3" xfId="8188" xr:uid="{00000000-0005-0000-0000-0000F71E0000}"/>
    <cellStyle name="Currency 2 6 5" xfId="339" xr:uid="{00000000-0005-0000-0000-0000F81E0000}"/>
    <cellStyle name="Currency 2 6 5 10" xfId="8189" xr:uid="{00000000-0005-0000-0000-0000F91E0000}"/>
    <cellStyle name="Currency 2 6 5 10 2" xfId="8190" xr:uid="{00000000-0005-0000-0000-0000FA1E0000}"/>
    <cellStyle name="Currency 2 6 5 10 2 2" xfId="8191" xr:uid="{00000000-0005-0000-0000-0000FB1E0000}"/>
    <cellStyle name="Currency 2 6 5 10 3" xfId="8192" xr:uid="{00000000-0005-0000-0000-0000FC1E0000}"/>
    <cellStyle name="Currency 2 6 5 11" xfId="8193" xr:uid="{00000000-0005-0000-0000-0000FD1E0000}"/>
    <cellStyle name="Currency 2 6 5 11 2" xfId="8194" xr:uid="{00000000-0005-0000-0000-0000FE1E0000}"/>
    <cellStyle name="Currency 2 6 5 12" xfId="8195" xr:uid="{00000000-0005-0000-0000-0000FF1E0000}"/>
    <cellStyle name="Currency 2 6 5 12 2" xfId="8196" xr:uid="{00000000-0005-0000-0000-0000001F0000}"/>
    <cellStyle name="Currency 2 6 5 13" xfId="8197" xr:uid="{00000000-0005-0000-0000-0000011F0000}"/>
    <cellStyle name="Currency 2 6 5 14" xfId="8198" xr:uid="{00000000-0005-0000-0000-0000021F0000}"/>
    <cellStyle name="Currency 2 6 5 15" xfId="8199" xr:uid="{00000000-0005-0000-0000-0000031F0000}"/>
    <cellStyle name="Currency 2 6 5 16" xfId="8200" xr:uid="{00000000-0005-0000-0000-0000041F0000}"/>
    <cellStyle name="Currency 2 6 5 2" xfId="340" xr:uid="{00000000-0005-0000-0000-0000051F0000}"/>
    <cellStyle name="Currency 2 6 5 2 2" xfId="8201" xr:uid="{00000000-0005-0000-0000-0000061F0000}"/>
    <cellStyle name="Currency 2 6 5 2 2 10" xfId="8202" xr:uid="{00000000-0005-0000-0000-0000071F0000}"/>
    <cellStyle name="Currency 2 6 5 2 2 2" xfId="8203" xr:uid="{00000000-0005-0000-0000-0000081F0000}"/>
    <cellStyle name="Currency 2 6 5 2 2 2 2" xfId="8204" xr:uid="{00000000-0005-0000-0000-0000091F0000}"/>
    <cellStyle name="Currency 2 6 5 2 2 2 3" xfId="8205" xr:uid="{00000000-0005-0000-0000-00000A1F0000}"/>
    <cellStyle name="Currency 2 6 5 2 2 3" xfId="8206" xr:uid="{00000000-0005-0000-0000-00000B1F0000}"/>
    <cellStyle name="Currency 2 6 5 2 2 3 2" xfId="8207" xr:uid="{00000000-0005-0000-0000-00000C1F0000}"/>
    <cellStyle name="Currency 2 6 5 2 2 3 3" xfId="8208" xr:uid="{00000000-0005-0000-0000-00000D1F0000}"/>
    <cellStyle name="Currency 2 6 5 2 2 4" xfId="8209" xr:uid="{00000000-0005-0000-0000-00000E1F0000}"/>
    <cellStyle name="Currency 2 6 5 2 2 4 2" xfId="8210" xr:uid="{00000000-0005-0000-0000-00000F1F0000}"/>
    <cellStyle name="Currency 2 6 5 2 2 4 2 2" xfId="8211" xr:uid="{00000000-0005-0000-0000-0000101F0000}"/>
    <cellStyle name="Currency 2 6 5 2 2 4 3" xfId="8212" xr:uid="{00000000-0005-0000-0000-0000111F0000}"/>
    <cellStyle name="Currency 2 6 5 2 2 5" xfId="8213" xr:uid="{00000000-0005-0000-0000-0000121F0000}"/>
    <cellStyle name="Currency 2 6 5 2 2 5 2" xfId="8214" xr:uid="{00000000-0005-0000-0000-0000131F0000}"/>
    <cellStyle name="Currency 2 6 5 2 2 5 2 2" xfId="8215" xr:uid="{00000000-0005-0000-0000-0000141F0000}"/>
    <cellStyle name="Currency 2 6 5 2 2 5 3" xfId="8216" xr:uid="{00000000-0005-0000-0000-0000151F0000}"/>
    <cellStyle name="Currency 2 6 5 2 2 6" xfId="8217" xr:uid="{00000000-0005-0000-0000-0000161F0000}"/>
    <cellStyle name="Currency 2 6 5 2 2 6 2" xfId="8218" xr:uid="{00000000-0005-0000-0000-0000171F0000}"/>
    <cellStyle name="Currency 2 6 5 2 2 6 2 2" xfId="8219" xr:uid="{00000000-0005-0000-0000-0000181F0000}"/>
    <cellStyle name="Currency 2 6 5 2 2 6 3" xfId="8220" xr:uid="{00000000-0005-0000-0000-0000191F0000}"/>
    <cellStyle name="Currency 2 6 5 2 2 7" xfId="8221" xr:uid="{00000000-0005-0000-0000-00001A1F0000}"/>
    <cellStyle name="Currency 2 6 5 2 2 7 2" xfId="8222" xr:uid="{00000000-0005-0000-0000-00001B1F0000}"/>
    <cellStyle name="Currency 2 6 5 2 2 8" xfId="8223" xr:uid="{00000000-0005-0000-0000-00001C1F0000}"/>
    <cellStyle name="Currency 2 6 5 2 2 8 2" xfId="8224" xr:uid="{00000000-0005-0000-0000-00001D1F0000}"/>
    <cellStyle name="Currency 2 6 5 2 2 9" xfId="8225" xr:uid="{00000000-0005-0000-0000-00001E1F0000}"/>
    <cellStyle name="Currency 2 6 5 2 3" xfId="8226" xr:uid="{00000000-0005-0000-0000-00001F1F0000}"/>
    <cellStyle name="Currency 2 6 5 2 3 10" xfId="8227" xr:uid="{00000000-0005-0000-0000-0000201F0000}"/>
    <cellStyle name="Currency 2 6 5 2 3 2" xfId="8228" xr:uid="{00000000-0005-0000-0000-0000211F0000}"/>
    <cellStyle name="Currency 2 6 5 2 3 2 2" xfId="8229" xr:uid="{00000000-0005-0000-0000-0000221F0000}"/>
    <cellStyle name="Currency 2 6 5 2 3 2 3" xfId="8230" xr:uid="{00000000-0005-0000-0000-0000231F0000}"/>
    <cellStyle name="Currency 2 6 5 2 3 3" xfId="8231" xr:uid="{00000000-0005-0000-0000-0000241F0000}"/>
    <cellStyle name="Currency 2 6 5 2 3 3 2" xfId="8232" xr:uid="{00000000-0005-0000-0000-0000251F0000}"/>
    <cellStyle name="Currency 2 6 5 2 3 3 3" xfId="8233" xr:uid="{00000000-0005-0000-0000-0000261F0000}"/>
    <cellStyle name="Currency 2 6 5 2 3 4" xfId="8234" xr:uid="{00000000-0005-0000-0000-0000271F0000}"/>
    <cellStyle name="Currency 2 6 5 2 3 4 2" xfId="8235" xr:uid="{00000000-0005-0000-0000-0000281F0000}"/>
    <cellStyle name="Currency 2 6 5 2 3 4 2 2" xfId="8236" xr:uid="{00000000-0005-0000-0000-0000291F0000}"/>
    <cellStyle name="Currency 2 6 5 2 3 4 3" xfId="8237" xr:uid="{00000000-0005-0000-0000-00002A1F0000}"/>
    <cellStyle name="Currency 2 6 5 2 3 5" xfId="8238" xr:uid="{00000000-0005-0000-0000-00002B1F0000}"/>
    <cellStyle name="Currency 2 6 5 2 3 5 2" xfId="8239" xr:uid="{00000000-0005-0000-0000-00002C1F0000}"/>
    <cellStyle name="Currency 2 6 5 2 3 5 2 2" xfId="8240" xr:uid="{00000000-0005-0000-0000-00002D1F0000}"/>
    <cellStyle name="Currency 2 6 5 2 3 5 3" xfId="8241" xr:uid="{00000000-0005-0000-0000-00002E1F0000}"/>
    <cellStyle name="Currency 2 6 5 2 3 6" xfId="8242" xr:uid="{00000000-0005-0000-0000-00002F1F0000}"/>
    <cellStyle name="Currency 2 6 5 2 3 6 2" xfId="8243" xr:uid="{00000000-0005-0000-0000-0000301F0000}"/>
    <cellStyle name="Currency 2 6 5 2 3 6 2 2" xfId="8244" xr:uid="{00000000-0005-0000-0000-0000311F0000}"/>
    <cellStyle name="Currency 2 6 5 2 3 6 3" xfId="8245" xr:uid="{00000000-0005-0000-0000-0000321F0000}"/>
    <cellStyle name="Currency 2 6 5 2 3 7" xfId="8246" xr:uid="{00000000-0005-0000-0000-0000331F0000}"/>
    <cellStyle name="Currency 2 6 5 2 3 7 2" xfId="8247" xr:uid="{00000000-0005-0000-0000-0000341F0000}"/>
    <cellStyle name="Currency 2 6 5 2 3 8" xfId="8248" xr:uid="{00000000-0005-0000-0000-0000351F0000}"/>
    <cellStyle name="Currency 2 6 5 2 3 8 2" xfId="8249" xr:uid="{00000000-0005-0000-0000-0000361F0000}"/>
    <cellStyle name="Currency 2 6 5 2 3 9" xfId="8250" xr:uid="{00000000-0005-0000-0000-0000371F0000}"/>
    <cellStyle name="Currency 2 6 5 2 4" xfId="8251" xr:uid="{00000000-0005-0000-0000-0000381F0000}"/>
    <cellStyle name="Currency 2 6 5 2 4 10" xfId="8252" xr:uid="{00000000-0005-0000-0000-0000391F0000}"/>
    <cellStyle name="Currency 2 6 5 2 4 2" xfId="8253" xr:uid="{00000000-0005-0000-0000-00003A1F0000}"/>
    <cellStyle name="Currency 2 6 5 2 4 3" xfId="8254" xr:uid="{00000000-0005-0000-0000-00003B1F0000}"/>
    <cellStyle name="Currency 2 6 5 2 4 3 2" xfId="8255" xr:uid="{00000000-0005-0000-0000-00003C1F0000}"/>
    <cellStyle name="Currency 2 6 5 2 4 3 2 2" xfId="8256" xr:uid="{00000000-0005-0000-0000-00003D1F0000}"/>
    <cellStyle name="Currency 2 6 5 2 4 3 3" xfId="8257" xr:uid="{00000000-0005-0000-0000-00003E1F0000}"/>
    <cellStyle name="Currency 2 6 5 2 4 4" xfId="8258" xr:uid="{00000000-0005-0000-0000-00003F1F0000}"/>
    <cellStyle name="Currency 2 6 5 2 4 4 2" xfId="8259" xr:uid="{00000000-0005-0000-0000-0000401F0000}"/>
    <cellStyle name="Currency 2 6 5 2 4 4 2 2" xfId="8260" xr:uid="{00000000-0005-0000-0000-0000411F0000}"/>
    <cellStyle name="Currency 2 6 5 2 4 4 3" xfId="8261" xr:uid="{00000000-0005-0000-0000-0000421F0000}"/>
    <cellStyle name="Currency 2 6 5 2 4 5" xfId="8262" xr:uid="{00000000-0005-0000-0000-0000431F0000}"/>
    <cellStyle name="Currency 2 6 5 2 4 5 2" xfId="8263" xr:uid="{00000000-0005-0000-0000-0000441F0000}"/>
    <cellStyle name="Currency 2 6 5 2 4 5 2 2" xfId="8264" xr:uid="{00000000-0005-0000-0000-0000451F0000}"/>
    <cellStyle name="Currency 2 6 5 2 4 5 3" xfId="8265" xr:uid="{00000000-0005-0000-0000-0000461F0000}"/>
    <cellStyle name="Currency 2 6 5 2 4 6" xfId="8266" xr:uid="{00000000-0005-0000-0000-0000471F0000}"/>
    <cellStyle name="Currency 2 6 5 2 4 6 2" xfId="8267" xr:uid="{00000000-0005-0000-0000-0000481F0000}"/>
    <cellStyle name="Currency 2 6 5 2 4 7" xfId="8268" xr:uid="{00000000-0005-0000-0000-0000491F0000}"/>
    <cellStyle name="Currency 2 6 5 2 4 7 2" xfId="8269" xr:uid="{00000000-0005-0000-0000-00004A1F0000}"/>
    <cellStyle name="Currency 2 6 5 2 4 8" xfId="8270" xr:uid="{00000000-0005-0000-0000-00004B1F0000}"/>
    <cellStyle name="Currency 2 6 5 2 4 9" xfId="8271" xr:uid="{00000000-0005-0000-0000-00004C1F0000}"/>
    <cellStyle name="Currency 2 6 5 2 5" xfId="8272" xr:uid="{00000000-0005-0000-0000-00004D1F0000}"/>
    <cellStyle name="Currency 2 6 5 2 5 2" xfId="8273" xr:uid="{00000000-0005-0000-0000-00004E1F0000}"/>
    <cellStyle name="Currency 2 6 5 2 5 3" xfId="8274" xr:uid="{00000000-0005-0000-0000-00004F1F0000}"/>
    <cellStyle name="Currency 2 6 5 2 5 4" xfId="25554" xr:uid="{00000000-0005-0000-0000-0000501F0000}"/>
    <cellStyle name="Currency 2 6 5 2 6" xfId="8275" xr:uid="{00000000-0005-0000-0000-0000511F0000}"/>
    <cellStyle name="Currency 2 6 5 2 6 2" xfId="8276" xr:uid="{00000000-0005-0000-0000-0000521F0000}"/>
    <cellStyle name="Currency 2 6 5 2 6 2 2" xfId="8277" xr:uid="{00000000-0005-0000-0000-0000531F0000}"/>
    <cellStyle name="Currency 2 6 5 2 6 2 2 2" xfId="8278" xr:uid="{00000000-0005-0000-0000-0000541F0000}"/>
    <cellStyle name="Currency 2 6 5 2 6 2 3" xfId="8279" xr:uid="{00000000-0005-0000-0000-0000551F0000}"/>
    <cellStyle name="Currency 2 6 5 2 6 3" xfId="8280" xr:uid="{00000000-0005-0000-0000-0000561F0000}"/>
    <cellStyle name="Currency 2 6 5 2 6 3 2" xfId="8281" xr:uid="{00000000-0005-0000-0000-0000571F0000}"/>
    <cellStyle name="Currency 2 6 5 2 6 3 2 2" xfId="8282" xr:uid="{00000000-0005-0000-0000-0000581F0000}"/>
    <cellStyle name="Currency 2 6 5 2 6 3 3" xfId="8283" xr:uid="{00000000-0005-0000-0000-0000591F0000}"/>
    <cellStyle name="Currency 2 6 5 2 6 4" xfId="8284" xr:uid="{00000000-0005-0000-0000-00005A1F0000}"/>
    <cellStyle name="Currency 2 6 5 2 6 4 2" xfId="8285" xr:uid="{00000000-0005-0000-0000-00005B1F0000}"/>
    <cellStyle name="Currency 2 6 5 2 6 4 2 2" xfId="8286" xr:uid="{00000000-0005-0000-0000-00005C1F0000}"/>
    <cellStyle name="Currency 2 6 5 2 6 4 3" xfId="8287" xr:uid="{00000000-0005-0000-0000-00005D1F0000}"/>
    <cellStyle name="Currency 2 6 5 2 6 5" xfId="8288" xr:uid="{00000000-0005-0000-0000-00005E1F0000}"/>
    <cellStyle name="Currency 2 6 5 2 6 5 2" xfId="8289" xr:uid="{00000000-0005-0000-0000-00005F1F0000}"/>
    <cellStyle name="Currency 2 6 5 2 6 6" xfId="8290" xr:uid="{00000000-0005-0000-0000-0000601F0000}"/>
    <cellStyle name="Currency 2 6 5 2 6 6 2" xfId="8291" xr:uid="{00000000-0005-0000-0000-0000611F0000}"/>
    <cellStyle name="Currency 2 6 5 2 6 7" xfId="8292" xr:uid="{00000000-0005-0000-0000-0000621F0000}"/>
    <cellStyle name="Currency 2 6 5 2 7" xfId="8293" xr:uid="{00000000-0005-0000-0000-0000631F0000}"/>
    <cellStyle name="Currency 2 6 5 2 7 2" xfId="8294" xr:uid="{00000000-0005-0000-0000-0000641F0000}"/>
    <cellStyle name="Currency 2 6 5 2 7 2 2" xfId="8295" xr:uid="{00000000-0005-0000-0000-0000651F0000}"/>
    <cellStyle name="Currency 2 6 5 2 7 3" xfId="8296" xr:uid="{00000000-0005-0000-0000-0000661F0000}"/>
    <cellStyle name="Currency 2 6 5 2 8" xfId="8297" xr:uid="{00000000-0005-0000-0000-0000671F0000}"/>
    <cellStyle name="Currency 2 6 5 2 8 2" xfId="8298" xr:uid="{00000000-0005-0000-0000-0000681F0000}"/>
    <cellStyle name="Currency 2 6 5 2 8 2 2" xfId="8299" xr:uid="{00000000-0005-0000-0000-0000691F0000}"/>
    <cellStyle name="Currency 2 6 5 2 8 3" xfId="8300" xr:uid="{00000000-0005-0000-0000-00006A1F0000}"/>
    <cellStyle name="Currency 2 6 5 2 9" xfId="8301" xr:uid="{00000000-0005-0000-0000-00006B1F0000}"/>
    <cellStyle name="Currency 2 6 5 3" xfId="341" xr:uid="{00000000-0005-0000-0000-00006C1F0000}"/>
    <cellStyle name="Currency 2 6 5 3 10" xfId="8302" xr:uid="{00000000-0005-0000-0000-00006D1F0000}"/>
    <cellStyle name="Currency 2 6 5 3 11" xfId="8303" xr:uid="{00000000-0005-0000-0000-00006E1F0000}"/>
    <cellStyle name="Currency 2 6 5 3 12" xfId="8304" xr:uid="{00000000-0005-0000-0000-00006F1F0000}"/>
    <cellStyle name="Currency 2 6 5 3 13" xfId="8305" xr:uid="{00000000-0005-0000-0000-0000701F0000}"/>
    <cellStyle name="Currency 2 6 5 3 2" xfId="342" xr:uid="{00000000-0005-0000-0000-0000711F0000}"/>
    <cellStyle name="Currency 2 6 5 3 2 10" xfId="8306" xr:uid="{00000000-0005-0000-0000-0000721F0000}"/>
    <cellStyle name="Currency 2 6 5 3 2 2" xfId="8307" xr:uid="{00000000-0005-0000-0000-0000731F0000}"/>
    <cellStyle name="Currency 2 6 5 3 2 2 2" xfId="8308" xr:uid="{00000000-0005-0000-0000-0000741F0000}"/>
    <cellStyle name="Currency 2 6 5 3 2 2 3" xfId="8309" xr:uid="{00000000-0005-0000-0000-0000751F0000}"/>
    <cellStyle name="Currency 2 6 5 3 2 3" xfId="8310" xr:uid="{00000000-0005-0000-0000-0000761F0000}"/>
    <cellStyle name="Currency 2 6 5 3 2 3 2" xfId="8311" xr:uid="{00000000-0005-0000-0000-0000771F0000}"/>
    <cellStyle name="Currency 2 6 5 3 2 3 3" xfId="8312" xr:uid="{00000000-0005-0000-0000-0000781F0000}"/>
    <cellStyle name="Currency 2 6 5 3 2 3 4" xfId="25556" xr:uid="{00000000-0005-0000-0000-0000791F0000}"/>
    <cellStyle name="Currency 2 6 5 3 2 4" xfId="8313" xr:uid="{00000000-0005-0000-0000-00007A1F0000}"/>
    <cellStyle name="Currency 2 6 5 3 2 4 2" xfId="8314" xr:uid="{00000000-0005-0000-0000-00007B1F0000}"/>
    <cellStyle name="Currency 2 6 5 3 2 4 2 2" xfId="8315" xr:uid="{00000000-0005-0000-0000-00007C1F0000}"/>
    <cellStyle name="Currency 2 6 5 3 2 4 3" xfId="8316" xr:uid="{00000000-0005-0000-0000-00007D1F0000}"/>
    <cellStyle name="Currency 2 6 5 3 2 5" xfId="8317" xr:uid="{00000000-0005-0000-0000-00007E1F0000}"/>
    <cellStyle name="Currency 2 6 5 3 2 5 2" xfId="8318" xr:uid="{00000000-0005-0000-0000-00007F1F0000}"/>
    <cellStyle name="Currency 2 6 5 3 2 5 2 2" xfId="8319" xr:uid="{00000000-0005-0000-0000-0000801F0000}"/>
    <cellStyle name="Currency 2 6 5 3 2 5 3" xfId="8320" xr:uid="{00000000-0005-0000-0000-0000811F0000}"/>
    <cellStyle name="Currency 2 6 5 3 2 6" xfId="8321" xr:uid="{00000000-0005-0000-0000-0000821F0000}"/>
    <cellStyle name="Currency 2 6 5 3 2 6 2" xfId="8322" xr:uid="{00000000-0005-0000-0000-0000831F0000}"/>
    <cellStyle name="Currency 2 6 5 3 2 6 2 2" xfId="8323" xr:uid="{00000000-0005-0000-0000-0000841F0000}"/>
    <cellStyle name="Currency 2 6 5 3 2 6 3" xfId="8324" xr:uid="{00000000-0005-0000-0000-0000851F0000}"/>
    <cellStyle name="Currency 2 6 5 3 2 7" xfId="8325" xr:uid="{00000000-0005-0000-0000-0000861F0000}"/>
    <cellStyle name="Currency 2 6 5 3 2 7 2" xfId="8326" xr:uid="{00000000-0005-0000-0000-0000871F0000}"/>
    <cellStyle name="Currency 2 6 5 3 2 8" xfId="8327" xr:uid="{00000000-0005-0000-0000-0000881F0000}"/>
    <cellStyle name="Currency 2 6 5 3 2 8 2" xfId="8328" xr:uid="{00000000-0005-0000-0000-0000891F0000}"/>
    <cellStyle name="Currency 2 6 5 3 2 9" xfId="8329" xr:uid="{00000000-0005-0000-0000-00008A1F0000}"/>
    <cellStyle name="Currency 2 6 5 3 3" xfId="343" xr:uid="{00000000-0005-0000-0000-00008B1F0000}"/>
    <cellStyle name="Currency 2 6 5 3 3 2" xfId="8330" xr:uid="{00000000-0005-0000-0000-00008C1F0000}"/>
    <cellStyle name="Currency 2 6 5 3 3 2 2" xfId="25557" xr:uid="{00000000-0005-0000-0000-00008D1F0000}"/>
    <cellStyle name="Currency 2 6 5 3 3 2 3" xfId="25644" xr:uid="{00000000-0005-0000-0000-00008E1F0000}"/>
    <cellStyle name="Currency 2 6 5 3 3 3" xfId="8331" xr:uid="{00000000-0005-0000-0000-00008F1F0000}"/>
    <cellStyle name="Currency 2 6 5 3 4" xfId="8332" xr:uid="{00000000-0005-0000-0000-0000901F0000}"/>
    <cellStyle name="Currency 2 6 5 3 4 2" xfId="8333" xr:uid="{00000000-0005-0000-0000-0000911F0000}"/>
    <cellStyle name="Currency 2 6 5 3 4 3" xfId="8334" xr:uid="{00000000-0005-0000-0000-0000921F0000}"/>
    <cellStyle name="Currency 2 6 5 3 4 4" xfId="25555" xr:uid="{00000000-0005-0000-0000-0000931F0000}"/>
    <cellStyle name="Currency 2 6 5 3 5" xfId="8335" xr:uid="{00000000-0005-0000-0000-0000941F0000}"/>
    <cellStyle name="Currency 2 6 5 3 5 2" xfId="8336" xr:uid="{00000000-0005-0000-0000-0000951F0000}"/>
    <cellStyle name="Currency 2 6 5 3 5 2 2" xfId="8337" xr:uid="{00000000-0005-0000-0000-0000961F0000}"/>
    <cellStyle name="Currency 2 6 5 3 5 3" xfId="8338" xr:uid="{00000000-0005-0000-0000-0000971F0000}"/>
    <cellStyle name="Currency 2 6 5 3 6" xfId="8339" xr:uid="{00000000-0005-0000-0000-0000981F0000}"/>
    <cellStyle name="Currency 2 6 5 3 6 2" xfId="8340" xr:uid="{00000000-0005-0000-0000-0000991F0000}"/>
    <cellStyle name="Currency 2 6 5 3 6 2 2" xfId="8341" xr:uid="{00000000-0005-0000-0000-00009A1F0000}"/>
    <cellStyle name="Currency 2 6 5 3 6 3" xfId="8342" xr:uid="{00000000-0005-0000-0000-00009B1F0000}"/>
    <cellStyle name="Currency 2 6 5 3 7" xfId="8343" xr:uid="{00000000-0005-0000-0000-00009C1F0000}"/>
    <cellStyle name="Currency 2 6 5 3 7 2" xfId="8344" xr:uid="{00000000-0005-0000-0000-00009D1F0000}"/>
    <cellStyle name="Currency 2 6 5 3 7 2 2" xfId="8345" xr:uid="{00000000-0005-0000-0000-00009E1F0000}"/>
    <cellStyle name="Currency 2 6 5 3 7 3" xfId="8346" xr:uid="{00000000-0005-0000-0000-00009F1F0000}"/>
    <cellStyle name="Currency 2 6 5 3 8" xfId="8347" xr:uid="{00000000-0005-0000-0000-0000A01F0000}"/>
    <cellStyle name="Currency 2 6 5 3 8 2" xfId="8348" xr:uid="{00000000-0005-0000-0000-0000A11F0000}"/>
    <cellStyle name="Currency 2 6 5 3 9" xfId="8349" xr:uid="{00000000-0005-0000-0000-0000A21F0000}"/>
    <cellStyle name="Currency 2 6 5 3 9 2" xfId="8350" xr:uid="{00000000-0005-0000-0000-0000A31F0000}"/>
    <cellStyle name="Currency 2 6 5 4" xfId="344" xr:uid="{00000000-0005-0000-0000-0000A41F0000}"/>
    <cellStyle name="Currency 2 6 5 4 2" xfId="345" xr:uid="{00000000-0005-0000-0000-0000A51F0000}"/>
    <cellStyle name="Currency 2 6 5 4 2 10" xfId="8351" xr:uid="{00000000-0005-0000-0000-0000A61F0000}"/>
    <cellStyle name="Currency 2 6 5 4 2 11" xfId="8352" xr:uid="{00000000-0005-0000-0000-0000A71F0000}"/>
    <cellStyle name="Currency 2 6 5 4 2 2" xfId="8353" xr:uid="{00000000-0005-0000-0000-0000A81F0000}"/>
    <cellStyle name="Currency 2 6 5 4 2 2 2" xfId="8354" xr:uid="{00000000-0005-0000-0000-0000A91F0000}"/>
    <cellStyle name="Currency 2 6 5 4 2 2 3" xfId="8355" xr:uid="{00000000-0005-0000-0000-0000AA1F0000}"/>
    <cellStyle name="Currency 2 6 5 4 2 3" xfId="8356" xr:uid="{00000000-0005-0000-0000-0000AB1F0000}"/>
    <cellStyle name="Currency 2 6 5 4 2 3 2" xfId="25559" xr:uid="{00000000-0005-0000-0000-0000AC1F0000}"/>
    <cellStyle name="Currency 2 6 5 4 2 3 3" xfId="25645" xr:uid="{00000000-0005-0000-0000-0000AD1F0000}"/>
    <cellStyle name="Currency 2 6 5 4 2 4" xfId="8357" xr:uid="{00000000-0005-0000-0000-0000AE1F0000}"/>
    <cellStyle name="Currency 2 6 5 4 2 4 2" xfId="8358" xr:uid="{00000000-0005-0000-0000-0000AF1F0000}"/>
    <cellStyle name="Currency 2 6 5 4 2 4 2 2" xfId="8359" xr:uid="{00000000-0005-0000-0000-0000B01F0000}"/>
    <cellStyle name="Currency 2 6 5 4 2 4 3" xfId="8360" xr:uid="{00000000-0005-0000-0000-0000B11F0000}"/>
    <cellStyle name="Currency 2 6 5 4 2 5" xfId="8361" xr:uid="{00000000-0005-0000-0000-0000B21F0000}"/>
    <cellStyle name="Currency 2 6 5 4 2 5 2" xfId="8362" xr:uid="{00000000-0005-0000-0000-0000B31F0000}"/>
    <cellStyle name="Currency 2 6 5 4 2 5 2 2" xfId="8363" xr:uid="{00000000-0005-0000-0000-0000B41F0000}"/>
    <cellStyle name="Currency 2 6 5 4 2 5 3" xfId="8364" xr:uid="{00000000-0005-0000-0000-0000B51F0000}"/>
    <cellStyle name="Currency 2 6 5 4 2 6" xfId="8365" xr:uid="{00000000-0005-0000-0000-0000B61F0000}"/>
    <cellStyle name="Currency 2 6 5 4 2 6 2" xfId="8366" xr:uid="{00000000-0005-0000-0000-0000B71F0000}"/>
    <cellStyle name="Currency 2 6 5 4 2 6 2 2" xfId="8367" xr:uid="{00000000-0005-0000-0000-0000B81F0000}"/>
    <cellStyle name="Currency 2 6 5 4 2 6 3" xfId="8368" xr:uid="{00000000-0005-0000-0000-0000B91F0000}"/>
    <cellStyle name="Currency 2 6 5 4 2 7" xfId="8369" xr:uid="{00000000-0005-0000-0000-0000BA1F0000}"/>
    <cellStyle name="Currency 2 6 5 4 2 7 2" xfId="8370" xr:uid="{00000000-0005-0000-0000-0000BB1F0000}"/>
    <cellStyle name="Currency 2 6 5 4 2 8" xfId="8371" xr:uid="{00000000-0005-0000-0000-0000BC1F0000}"/>
    <cellStyle name="Currency 2 6 5 4 2 8 2" xfId="8372" xr:uid="{00000000-0005-0000-0000-0000BD1F0000}"/>
    <cellStyle name="Currency 2 6 5 4 2 9" xfId="8373" xr:uid="{00000000-0005-0000-0000-0000BE1F0000}"/>
    <cellStyle name="Currency 2 6 5 4 3" xfId="346" xr:uid="{00000000-0005-0000-0000-0000BF1F0000}"/>
    <cellStyle name="Currency 2 6 5 4 3 2" xfId="8374" xr:uid="{00000000-0005-0000-0000-0000C01F0000}"/>
    <cellStyle name="Currency 2 6 5 4 3 2 2" xfId="25560" xr:uid="{00000000-0005-0000-0000-0000C11F0000}"/>
    <cellStyle name="Currency 2 6 5 4 3 2 3" xfId="25646" xr:uid="{00000000-0005-0000-0000-0000C21F0000}"/>
    <cellStyle name="Currency 2 6 5 4 3 3" xfId="8375" xr:uid="{00000000-0005-0000-0000-0000C31F0000}"/>
    <cellStyle name="Currency 2 6 5 4 4" xfId="8376" xr:uid="{00000000-0005-0000-0000-0000C41F0000}"/>
    <cellStyle name="Currency 2 6 5 4 4 2" xfId="8377" xr:uid="{00000000-0005-0000-0000-0000C51F0000}"/>
    <cellStyle name="Currency 2 6 5 4 4 2 2" xfId="8378" xr:uid="{00000000-0005-0000-0000-0000C61F0000}"/>
    <cellStyle name="Currency 2 6 5 4 4 3" xfId="8379" xr:uid="{00000000-0005-0000-0000-0000C71F0000}"/>
    <cellStyle name="Currency 2 6 5 4 4 4" xfId="25558" xr:uid="{00000000-0005-0000-0000-0000C81F0000}"/>
    <cellStyle name="Currency 2 6 5 4 5" xfId="8380" xr:uid="{00000000-0005-0000-0000-0000C91F0000}"/>
    <cellStyle name="Currency 2 6 5 4 5 2" xfId="8381" xr:uid="{00000000-0005-0000-0000-0000CA1F0000}"/>
    <cellStyle name="Currency 2 6 5 4 5 2 2" xfId="8382" xr:uid="{00000000-0005-0000-0000-0000CB1F0000}"/>
    <cellStyle name="Currency 2 6 5 4 5 3" xfId="8383" xr:uid="{00000000-0005-0000-0000-0000CC1F0000}"/>
    <cellStyle name="Currency 2 6 5 4 6" xfId="8384" xr:uid="{00000000-0005-0000-0000-0000CD1F0000}"/>
    <cellStyle name="Currency 2 6 5 4 7" xfId="8385" xr:uid="{00000000-0005-0000-0000-0000CE1F0000}"/>
    <cellStyle name="Currency 2 6 5 5" xfId="8386" xr:uid="{00000000-0005-0000-0000-0000CF1F0000}"/>
    <cellStyle name="Currency 2 6 5 5 10" xfId="8387" xr:uid="{00000000-0005-0000-0000-0000D01F0000}"/>
    <cellStyle name="Currency 2 6 5 5 2" xfId="8388" xr:uid="{00000000-0005-0000-0000-0000D11F0000}"/>
    <cellStyle name="Currency 2 6 5 5 2 2" xfId="8389" xr:uid="{00000000-0005-0000-0000-0000D21F0000}"/>
    <cellStyle name="Currency 2 6 5 5 2 3" xfId="8390" xr:uid="{00000000-0005-0000-0000-0000D31F0000}"/>
    <cellStyle name="Currency 2 6 5 5 3" xfId="8391" xr:uid="{00000000-0005-0000-0000-0000D41F0000}"/>
    <cellStyle name="Currency 2 6 5 5 3 2" xfId="8392" xr:uid="{00000000-0005-0000-0000-0000D51F0000}"/>
    <cellStyle name="Currency 2 6 5 5 3 3" xfId="8393" xr:uid="{00000000-0005-0000-0000-0000D61F0000}"/>
    <cellStyle name="Currency 2 6 5 5 4" xfId="8394" xr:uid="{00000000-0005-0000-0000-0000D71F0000}"/>
    <cellStyle name="Currency 2 6 5 5 4 2" xfId="8395" xr:uid="{00000000-0005-0000-0000-0000D81F0000}"/>
    <cellStyle name="Currency 2 6 5 5 4 2 2" xfId="8396" xr:uid="{00000000-0005-0000-0000-0000D91F0000}"/>
    <cellStyle name="Currency 2 6 5 5 4 3" xfId="8397" xr:uid="{00000000-0005-0000-0000-0000DA1F0000}"/>
    <cellStyle name="Currency 2 6 5 5 5" xfId="8398" xr:uid="{00000000-0005-0000-0000-0000DB1F0000}"/>
    <cellStyle name="Currency 2 6 5 5 5 2" xfId="8399" xr:uid="{00000000-0005-0000-0000-0000DC1F0000}"/>
    <cellStyle name="Currency 2 6 5 5 5 2 2" xfId="8400" xr:uid="{00000000-0005-0000-0000-0000DD1F0000}"/>
    <cellStyle name="Currency 2 6 5 5 5 3" xfId="8401" xr:uid="{00000000-0005-0000-0000-0000DE1F0000}"/>
    <cellStyle name="Currency 2 6 5 5 6" xfId="8402" xr:uid="{00000000-0005-0000-0000-0000DF1F0000}"/>
    <cellStyle name="Currency 2 6 5 5 6 2" xfId="8403" xr:uid="{00000000-0005-0000-0000-0000E01F0000}"/>
    <cellStyle name="Currency 2 6 5 5 6 2 2" xfId="8404" xr:uid="{00000000-0005-0000-0000-0000E11F0000}"/>
    <cellStyle name="Currency 2 6 5 5 6 3" xfId="8405" xr:uid="{00000000-0005-0000-0000-0000E21F0000}"/>
    <cellStyle name="Currency 2 6 5 5 7" xfId="8406" xr:uid="{00000000-0005-0000-0000-0000E31F0000}"/>
    <cellStyle name="Currency 2 6 5 5 7 2" xfId="8407" xr:uid="{00000000-0005-0000-0000-0000E41F0000}"/>
    <cellStyle name="Currency 2 6 5 5 8" xfId="8408" xr:uid="{00000000-0005-0000-0000-0000E51F0000}"/>
    <cellStyle name="Currency 2 6 5 5 8 2" xfId="8409" xr:uid="{00000000-0005-0000-0000-0000E61F0000}"/>
    <cellStyle name="Currency 2 6 5 5 9" xfId="8410" xr:uid="{00000000-0005-0000-0000-0000E71F0000}"/>
    <cellStyle name="Currency 2 6 5 6" xfId="8411" xr:uid="{00000000-0005-0000-0000-0000E81F0000}"/>
    <cellStyle name="Currency 2 6 5 6 10" xfId="8412" xr:uid="{00000000-0005-0000-0000-0000E91F0000}"/>
    <cellStyle name="Currency 2 6 5 6 11" xfId="8413" xr:uid="{00000000-0005-0000-0000-0000EA1F0000}"/>
    <cellStyle name="Currency 2 6 5 6 12" xfId="8414" xr:uid="{00000000-0005-0000-0000-0000EB1F0000}"/>
    <cellStyle name="Currency 2 6 5 6 2" xfId="8415" xr:uid="{00000000-0005-0000-0000-0000EC1F0000}"/>
    <cellStyle name="Currency 2 6 5 6 2 2" xfId="8416" xr:uid="{00000000-0005-0000-0000-0000ED1F0000}"/>
    <cellStyle name="Currency 2 6 5 6 2 3" xfId="8417" xr:uid="{00000000-0005-0000-0000-0000EE1F0000}"/>
    <cellStyle name="Currency 2 6 5 6 3" xfId="8418" xr:uid="{00000000-0005-0000-0000-0000EF1F0000}"/>
    <cellStyle name="Currency 2 6 5 6 3 2" xfId="8419" xr:uid="{00000000-0005-0000-0000-0000F01F0000}"/>
    <cellStyle name="Currency 2 6 5 6 3 3" xfId="8420" xr:uid="{00000000-0005-0000-0000-0000F11F0000}"/>
    <cellStyle name="Currency 2 6 5 6 4" xfId="8421" xr:uid="{00000000-0005-0000-0000-0000F21F0000}"/>
    <cellStyle name="Currency 2 6 5 6 5" xfId="8422" xr:uid="{00000000-0005-0000-0000-0000F31F0000}"/>
    <cellStyle name="Currency 2 6 5 6 5 2" xfId="8423" xr:uid="{00000000-0005-0000-0000-0000F41F0000}"/>
    <cellStyle name="Currency 2 6 5 6 5 2 2" xfId="8424" xr:uid="{00000000-0005-0000-0000-0000F51F0000}"/>
    <cellStyle name="Currency 2 6 5 6 5 3" xfId="8425" xr:uid="{00000000-0005-0000-0000-0000F61F0000}"/>
    <cellStyle name="Currency 2 6 5 6 6" xfId="8426" xr:uid="{00000000-0005-0000-0000-0000F71F0000}"/>
    <cellStyle name="Currency 2 6 5 6 6 2" xfId="8427" xr:uid="{00000000-0005-0000-0000-0000F81F0000}"/>
    <cellStyle name="Currency 2 6 5 6 6 2 2" xfId="8428" xr:uid="{00000000-0005-0000-0000-0000F91F0000}"/>
    <cellStyle name="Currency 2 6 5 6 6 3" xfId="8429" xr:uid="{00000000-0005-0000-0000-0000FA1F0000}"/>
    <cellStyle name="Currency 2 6 5 6 7" xfId="8430" xr:uid="{00000000-0005-0000-0000-0000FB1F0000}"/>
    <cellStyle name="Currency 2 6 5 6 7 2" xfId="8431" xr:uid="{00000000-0005-0000-0000-0000FC1F0000}"/>
    <cellStyle name="Currency 2 6 5 6 7 2 2" xfId="8432" xr:uid="{00000000-0005-0000-0000-0000FD1F0000}"/>
    <cellStyle name="Currency 2 6 5 6 7 3" xfId="8433" xr:uid="{00000000-0005-0000-0000-0000FE1F0000}"/>
    <cellStyle name="Currency 2 6 5 6 8" xfId="8434" xr:uid="{00000000-0005-0000-0000-0000FF1F0000}"/>
    <cellStyle name="Currency 2 6 5 6 8 2" xfId="8435" xr:uid="{00000000-0005-0000-0000-000000200000}"/>
    <cellStyle name="Currency 2 6 5 6 9" xfId="8436" xr:uid="{00000000-0005-0000-0000-000001200000}"/>
    <cellStyle name="Currency 2 6 5 6 9 2" xfId="8437" xr:uid="{00000000-0005-0000-0000-000002200000}"/>
    <cellStyle name="Currency 2 6 5 7" xfId="8438" xr:uid="{00000000-0005-0000-0000-000003200000}"/>
    <cellStyle name="Currency 2 6 5 7 2" xfId="8439" xr:uid="{00000000-0005-0000-0000-000004200000}"/>
    <cellStyle name="Currency 2 6 5 7 3" xfId="8440" xr:uid="{00000000-0005-0000-0000-000005200000}"/>
    <cellStyle name="Currency 2 6 5 8" xfId="8441" xr:uid="{00000000-0005-0000-0000-000006200000}"/>
    <cellStyle name="Currency 2 6 5 8 2" xfId="8442" xr:uid="{00000000-0005-0000-0000-000007200000}"/>
    <cellStyle name="Currency 2 6 5 8 2 2" xfId="8443" xr:uid="{00000000-0005-0000-0000-000008200000}"/>
    <cellStyle name="Currency 2 6 5 8 3" xfId="8444" xr:uid="{00000000-0005-0000-0000-000009200000}"/>
    <cellStyle name="Currency 2 6 5 8 4" xfId="8445" xr:uid="{00000000-0005-0000-0000-00000A200000}"/>
    <cellStyle name="Currency 2 6 5 9" xfId="8446" xr:uid="{00000000-0005-0000-0000-00000B200000}"/>
    <cellStyle name="Currency 2 6 5 9 2" xfId="8447" xr:uid="{00000000-0005-0000-0000-00000C200000}"/>
    <cellStyle name="Currency 2 6 5 9 2 2" xfId="8448" xr:uid="{00000000-0005-0000-0000-00000D200000}"/>
    <cellStyle name="Currency 2 6 5 9 3" xfId="8449" xr:uid="{00000000-0005-0000-0000-00000E200000}"/>
    <cellStyle name="Currency 2 6 6" xfId="347" xr:uid="{00000000-0005-0000-0000-00000F200000}"/>
    <cellStyle name="Currency 2 6 6 2" xfId="8450" xr:uid="{00000000-0005-0000-0000-000010200000}"/>
    <cellStyle name="Currency 2 6 6 2 10" xfId="8451" xr:uid="{00000000-0005-0000-0000-000011200000}"/>
    <cellStyle name="Currency 2 6 6 2 2" xfId="8452" xr:uid="{00000000-0005-0000-0000-000012200000}"/>
    <cellStyle name="Currency 2 6 6 2 2 2" xfId="8453" xr:uid="{00000000-0005-0000-0000-000013200000}"/>
    <cellStyle name="Currency 2 6 6 2 2 3" xfId="8454" xr:uid="{00000000-0005-0000-0000-000014200000}"/>
    <cellStyle name="Currency 2 6 6 2 3" xfId="8455" xr:uid="{00000000-0005-0000-0000-000015200000}"/>
    <cellStyle name="Currency 2 6 6 2 3 2" xfId="8456" xr:uid="{00000000-0005-0000-0000-000016200000}"/>
    <cellStyle name="Currency 2 6 6 2 3 3" xfId="8457" xr:uid="{00000000-0005-0000-0000-000017200000}"/>
    <cellStyle name="Currency 2 6 6 2 4" xfId="8458" xr:uid="{00000000-0005-0000-0000-000018200000}"/>
    <cellStyle name="Currency 2 6 6 2 4 2" xfId="8459" xr:uid="{00000000-0005-0000-0000-000019200000}"/>
    <cellStyle name="Currency 2 6 6 2 4 2 2" xfId="8460" xr:uid="{00000000-0005-0000-0000-00001A200000}"/>
    <cellStyle name="Currency 2 6 6 2 4 3" xfId="8461" xr:uid="{00000000-0005-0000-0000-00001B200000}"/>
    <cellStyle name="Currency 2 6 6 2 5" xfId="8462" xr:uid="{00000000-0005-0000-0000-00001C200000}"/>
    <cellStyle name="Currency 2 6 6 2 5 2" xfId="8463" xr:uid="{00000000-0005-0000-0000-00001D200000}"/>
    <cellStyle name="Currency 2 6 6 2 5 2 2" xfId="8464" xr:uid="{00000000-0005-0000-0000-00001E200000}"/>
    <cellStyle name="Currency 2 6 6 2 5 3" xfId="8465" xr:uid="{00000000-0005-0000-0000-00001F200000}"/>
    <cellStyle name="Currency 2 6 6 2 6" xfId="8466" xr:uid="{00000000-0005-0000-0000-000020200000}"/>
    <cellStyle name="Currency 2 6 6 2 6 2" xfId="8467" xr:uid="{00000000-0005-0000-0000-000021200000}"/>
    <cellStyle name="Currency 2 6 6 2 6 2 2" xfId="8468" xr:uid="{00000000-0005-0000-0000-000022200000}"/>
    <cellStyle name="Currency 2 6 6 2 6 3" xfId="8469" xr:uid="{00000000-0005-0000-0000-000023200000}"/>
    <cellStyle name="Currency 2 6 6 2 7" xfId="8470" xr:uid="{00000000-0005-0000-0000-000024200000}"/>
    <cellStyle name="Currency 2 6 6 2 7 2" xfId="8471" xr:uid="{00000000-0005-0000-0000-000025200000}"/>
    <cellStyle name="Currency 2 6 6 2 8" xfId="8472" xr:uid="{00000000-0005-0000-0000-000026200000}"/>
    <cellStyle name="Currency 2 6 6 2 8 2" xfId="8473" xr:uid="{00000000-0005-0000-0000-000027200000}"/>
    <cellStyle name="Currency 2 6 6 2 9" xfId="8474" xr:uid="{00000000-0005-0000-0000-000028200000}"/>
    <cellStyle name="Currency 2 6 6 3" xfId="8475" xr:uid="{00000000-0005-0000-0000-000029200000}"/>
    <cellStyle name="Currency 2 6 6 3 10" xfId="8476" xr:uid="{00000000-0005-0000-0000-00002A200000}"/>
    <cellStyle name="Currency 2 6 6 3 2" xfId="8477" xr:uid="{00000000-0005-0000-0000-00002B200000}"/>
    <cellStyle name="Currency 2 6 6 3 2 2" xfId="8478" xr:uid="{00000000-0005-0000-0000-00002C200000}"/>
    <cellStyle name="Currency 2 6 6 3 2 3" xfId="8479" xr:uid="{00000000-0005-0000-0000-00002D200000}"/>
    <cellStyle name="Currency 2 6 6 3 3" xfId="8480" xr:uid="{00000000-0005-0000-0000-00002E200000}"/>
    <cellStyle name="Currency 2 6 6 3 3 2" xfId="8481" xr:uid="{00000000-0005-0000-0000-00002F200000}"/>
    <cellStyle name="Currency 2 6 6 3 3 3" xfId="8482" xr:uid="{00000000-0005-0000-0000-000030200000}"/>
    <cellStyle name="Currency 2 6 6 3 4" xfId="8483" xr:uid="{00000000-0005-0000-0000-000031200000}"/>
    <cellStyle name="Currency 2 6 6 3 4 2" xfId="8484" xr:uid="{00000000-0005-0000-0000-000032200000}"/>
    <cellStyle name="Currency 2 6 6 3 4 2 2" xfId="8485" xr:uid="{00000000-0005-0000-0000-000033200000}"/>
    <cellStyle name="Currency 2 6 6 3 4 3" xfId="8486" xr:uid="{00000000-0005-0000-0000-000034200000}"/>
    <cellStyle name="Currency 2 6 6 3 5" xfId="8487" xr:uid="{00000000-0005-0000-0000-000035200000}"/>
    <cellStyle name="Currency 2 6 6 3 5 2" xfId="8488" xr:uid="{00000000-0005-0000-0000-000036200000}"/>
    <cellStyle name="Currency 2 6 6 3 5 2 2" xfId="8489" xr:uid="{00000000-0005-0000-0000-000037200000}"/>
    <cellStyle name="Currency 2 6 6 3 5 3" xfId="8490" xr:uid="{00000000-0005-0000-0000-000038200000}"/>
    <cellStyle name="Currency 2 6 6 3 6" xfId="8491" xr:uid="{00000000-0005-0000-0000-000039200000}"/>
    <cellStyle name="Currency 2 6 6 3 6 2" xfId="8492" xr:uid="{00000000-0005-0000-0000-00003A200000}"/>
    <cellStyle name="Currency 2 6 6 3 6 2 2" xfId="8493" xr:uid="{00000000-0005-0000-0000-00003B200000}"/>
    <cellStyle name="Currency 2 6 6 3 6 3" xfId="8494" xr:uid="{00000000-0005-0000-0000-00003C200000}"/>
    <cellStyle name="Currency 2 6 6 3 7" xfId="8495" xr:uid="{00000000-0005-0000-0000-00003D200000}"/>
    <cellStyle name="Currency 2 6 6 3 7 2" xfId="8496" xr:uid="{00000000-0005-0000-0000-00003E200000}"/>
    <cellStyle name="Currency 2 6 6 3 8" xfId="8497" xr:uid="{00000000-0005-0000-0000-00003F200000}"/>
    <cellStyle name="Currency 2 6 6 3 8 2" xfId="8498" xr:uid="{00000000-0005-0000-0000-000040200000}"/>
    <cellStyle name="Currency 2 6 6 3 9" xfId="8499" xr:uid="{00000000-0005-0000-0000-000041200000}"/>
    <cellStyle name="Currency 2 6 6 4" xfId="8500" xr:uid="{00000000-0005-0000-0000-000042200000}"/>
    <cellStyle name="Currency 2 6 6 4 10" xfId="8501" xr:uid="{00000000-0005-0000-0000-000043200000}"/>
    <cellStyle name="Currency 2 6 6 4 2" xfId="8502" xr:uid="{00000000-0005-0000-0000-000044200000}"/>
    <cellStyle name="Currency 2 6 6 4 3" xfId="8503" xr:uid="{00000000-0005-0000-0000-000045200000}"/>
    <cellStyle name="Currency 2 6 6 4 3 2" xfId="8504" xr:uid="{00000000-0005-0000-0000-000046200000}"/>
    <cellStyle name="Currency 2 6 6 4 3 2 2" xfId="8505" xr:uid="{00000000-0005-0000-0000-000047200000}"/>
    <cellStyle name="Currency 2 6 6 4 3 3" xfId="8506" xr:uid="{00000000-0005-0000-0000-000048200000}"/>
    <cellStyle name="Currency 2 6 6 4 4" xfId="8507" xr:uid="{00000000-0005-0000-0000-000049200000}"/>
    <cellStyle name="Currency 2 6 6 4 4 2" xfId="8508" xr:uid="{00000000-0005-0000-0000-00004A200000}"/>
    <cellStyle name="Currency 2 6 6 4 4 2 2" xfId="8509" xr:uid="{00000000-0005-0000-0000-00004B200000}"/>
    <cellStyle name="Currency 2 6 6 4 4 3" xfId="8510" xr:uid="{00000000-0005-0000-0000-00004C200000}"/>
    <cellStyle name="Currency 2 6 6 4 5" xfId="8511" xr:uid="{00000000-0005-0000-0000-00004D200000}"/>
    <cellStyle name="Currency 2 6 6 4 5 2" xfId="8512" xr:uid="{00000000-0005-0000-0000-00004E200000}"/>
    <cellStyle name="Currency 2 6 6 4 5 2 2" xfId="8513" xr:uid="{00000000-0005-0000-0000-00004F200000}"/>
    <cellStyle name="Currency 2 6 6 4 5 3" xfId="8514" xr:uid="{00000000-0005-0000-0000-000050200000}"/>
    <cellStyle name="Currency 2 6 6 4 6" xfId="8515" xr:uid="{00000000-0005-0000-0000-000051200000}"/>
    <cellStyle name="Currency 2 6 6 4 6 2" xfId="8516" xr:uid="{00000000-0005-0000-0000-000052200000}"/>
    <cellStyle name="Currency 2 6 6 4 7" xfId="8517" xr:uid="{00000000-0005-0000-0000-000053200000}"/>
    <cellStyle name="Currency 2 6 6 4 7 2" xfId="8518" xr:uid="{00000000-0005-0000-0000-000054200000}"/>
    <cellStyle name="Currency 2 6 6 4 8" xfId="8519" xr:uid="{00000000-0005-0000-0000-000055200000}"/>
    <cellStyle name="Currency 2 6 6 4 9" xfId="8520" xr:uid="{00000000-0005-0000-0000-000056200000}"/>
    <cellStyle name="Currency 2 6 6 5" xfId="8521" xr:uid="{00000000-0005-0000-0000-000057200000}"/>
    <cellStyle name="Currency 2 6 6 5 2" xfId="8522" xr:uid="{00000000-0005-0000-0000-000058200000}"/>
    <cellStyle name="Currency 2 6 6 5 3" xfId="8523" xr:uid="{00000000-0005-0000-0000-000059200000}"/>
    <cellStyle name="Currency 2 6 6 5 4" xfId="25561" xr:uid="{00000000-0005-0000-0000-00005A200000}"/>
    <cellStyle name="Currency 2 6 6 6" xfId="8524" xr:uid="{00000000-0005-0000-0000-00005B200000}"/>
    <cellStyle name="Currency 2 6 6 6 2" xfId="8525" xr:uid="{00000000-0005-0000-0000-00005C200000}"/>
    <cellStyle name="Currency 2 6 6 6 2 2" xfId="8526" xr:uid="{00000000-0005-0000-0000-00005D200000}"/>
    <cellStyle name="Currency 2 6 6 6 2 2 2" xfId="8527" xr:uid="{00000000-0005-0000-0000-00005E200000}"/>
    <cellStyle name="Currency 2 6 6 6 2 3" xfId="8528" xr:uid="{00000000-0005-0000-0000-00005F200000}"/>
    <cellStyle name="Currency 2 6 6 6 3" xfId="8529" xr:uid="{00000000-0005-0000-0000-000060200000}"/>
    <cellStyle name="Currency 2 6 6 6 3 2" xfId="8530" xr:uid="{00000000-0005-0000-0000-000061200000}"/>
    <cellStyle name="Currency 2 6 6 6 3 2 2" xfId="8531" xr:uid="{00000000-0005-0000-0000-000062200000}"/>
    <cellStyle name="Currency 2 6 6 6 3 3" xfId="8532" xr:uid="{00000000-0005-0000-0000-000063200000}"/>
    <cellStyle name="Currency 2 6 6 6 4" xfId="8533" xr:uid="{00000000-0005-0000-0000-000064200000}"/>
    <cellStyle name="Currency 2 6 6 6 4 2" xfId="8534" xr:uid="{00000000-0005-0000-0000-000065200000}"/>
    <cellStyle name="Currency 2 6 6 6 4 2 2" xfId="8535" xr:uid="{00000000-0005-0000-0000-000066200000}"/>
    <cellStyle name="Currency 2 6 6 6 4 3" xfId="8536" xr:uid="{00000000-0005-0000-0000-000067200000}"/>
    <cellStyle name="Currency 2 6 6 6 5" xfId="8537" xr:uid="{00000000-0005-0000-0000-000068200000}"/>
    <cellStyle name="Currency 2 6 6 6 5 2" xfId="8538" xr:uid="{00000000-0005-0000-0000-000069200000}"/>
    <cellStyle name="Currency 2 6 6 6 6" xfId="8539" xr:uid="{00000000-0005-0000-0000-00006A200000}"/>
    <cellStyle name="Currency 2 6 6 6 6 2" xfId="8540" xr:uid="{00000000-0005-0000-0000-00006B200000}"/>
    <cellStyle name="Currency 2 6 6 6 7" xfId="8541" xr:uid="{00000000-0005-0000-0000-00006C200000}"/>
    <cellStyle name="Currency 2 6 6 7" xfId="8542" xr:uid="{00000000-0005-0000-0000-00006D200000}"/>
    <cellStyle name="Currency 2 6 6 7 2" xfId="8543" xr:uid="{00000000-0005-0000-0000-00006E200000}"/>
    <cellStyle name="Currency 2 6 6 7 2 2" xfId="8544" xr:uid="{00000000-0005-0000-0000-00006F200000}"/>
    <cellStyle name="Currency 2 6 6 7 3" xfId="8545" xr:uid="{00000000-0005-0000-0000-000070200000}"/>
    <cellStyle name="Currency 2 6 6 8" xfId="8546" xr:uid="{00000000-0005-0000-0000-000071200000}"/>
    <cellStyle name="Currency 2 6 6 8 2" xfId="8547" xr:uid="{00000000-0005-0000-0000-000072200000}"/>
    <cellStyle name="Currency 2 6 6 8 2 2" xfId="8548" xr:uid="{00000000-0005-0000-0000-000073200000}"/>
    <cellStyle name="Currency 2 6 6 8 3" xfId="8549" xr:uid="{00000000-0005-0000-0000-000074200000}"/>
    <cellStyle name="Currency 2 6 6 9" xfId="8550" xr:uid="{00000000-0005-0000-0000-000075200000}"/>
    <cellStyle name="Currency 2 6 7" xfId="348" xr:uid="{00000000-0005-0000-0000-000076200000}"/>
    <cellStyle name="Currency 2 6 7 10" xfId="8551" xr:uid="{00000000-0005-0000-0000-000077200000}"/>
    <cellStyle name="Currency 2 6 7 11" xfId="8552" xr:uid="{00000000-0005-0000-0000-000078200000}"/>
    <cellStyle name="Currency 2 6 7 12" xfId="8553" xr:uid="{00000000-0005-0000-0000-000079200000}"/>
    <cellStyle name="Currency 2 6 7 13" xfId="8554" xr:uid="{00000000-0005-0000-0000-00007A200000}"/>
    <cellStyle name="Currency 2 6 7 2" xfId="349" xr:uid="{00000000-0005-0000-0000-00007B200000}"/>
    <cellStyle name="Currency 2 6 7 2 10" xfId="8555" xr:uid="{00000000-0005-0000-0000-00007C200000}"/>
    <cellStyle name="Currency 2 6 7 2 2" xfId="8556" xr:uid="{00000000-0005-0000-0000-00007D200000}"/>
    <cellStyle name="Currency 2 6 7 2 2 2" xfId="8557" xr:uid="{00000000-0005-0000-0000-00007E200000}"/>
    <cellStyle name="Currency 2 6 7 2 2 3" xfId="8558" xr:uid="{00000000-0005-0000-0000-00007F200000}"/>
    <cellStyle name="Currency 2 6 7 2 3" xfId="8559" xr:uid="{00000000-0005-0000-0000-000080200000}"/>
    <cellStyle name="Currency 2 6 7 2 3 2" xfId="8560" xr:uid="{00000000-0005-0000-0000-000081200000}"/>
    <cellStyle name="Currency 2 6 7 2 3 3" xfId="8561" xr:uid="{00000000-0005-0000-0000-000082200000}"/>
    <cellStyle name="Currency 2 6 7 2 3 4" xfId="25563" xr:uid="{00000000-0005-0000-0000-000083200000}"/>
    <cellStyle name="Currency 2 6 7 2 4" xfId="8562" xr:uid="{00000000-0005-0000-0000-000084200000}"/>
    <cellStyle name="Currency 2 6 7 2 4 2" xfId="8563" xr:uid="{00000000-0005-0000-0000-000085200000}"/>
    <cellStyle name="Currency 2 6 7 2 4 2 2" xfId="8564" xr:uid="{00000000-0005-0000-0000-000086200000}"/>
    <cellStyle name="Currency 2 6 7 2 4 3" xfId="8565" xr:uid="{00000000-0005-0000-0000-000087200000}"/>
    <cellStyle name="Currency 2 6 7 2 5" xfId="8566" xr:uid="{00000000-0005-0000-0000-000088200000}"/>
    <cellStyle name="Currency 2 6 7 2 5 2" xfId="8567" xr:uid="{00000000-0005-0000-0000-000089200000}"/>
    <cellStyle name="Currency 2 6 7 2 5 2 2" xfId="8568" xr:uid="{00000000-0005-0000-0000-00008A200000}"/>
    <cellStyle name="Currency 2 6 7 2 5 3" xfId="8569" xr:uid="{00000000-0005-0000-0000-00008B200000}"/>
    <cellStyle name="Currency 2 6 7 2 6" xfId="8570" xr:uid="{00000000-0005-0000-0000-00008C200000}"/>
    <cellStyle name="Currency 2 6 7 2 6 2" xfId="8571" xr:uid="{00000000-0005-0000-0000-00008D200000}"/>
    <cellStyle name="Currency 2 6 7 2 6 2 2" xfId="8572" xr:uid="{00000000-0005-0000-0000-00008E200000}"/>
    <cellStyle name="Currency 2 6 7 2 6 3" xfId="8573" xr:uid="{00000000-0005-0000-0000-00008F200000}"/>
    <cellStyle name="Currency 2 6 7 2 7" xfId="8574" xr:uid="{00000000-0005-0000-0000-000090200000}"/>
    <cellStyle name="Currency 2 6 7 2 7 2" xfId="8575" xr:uid="{00000000-0005-0000-0000-000091200000}"/>
    <cellStyle name="Currency 2 6 7 2 8" xfId="8576" xr:uid="{00000000-0005-0000-0000-000092200000}"/>
    <cellStyle name="Currency 2 6 7 2 8 2" xfId="8577" xr:uid="{00000000-0005-0000-0000-000093200000}"/>
    <cellStyle name="Currency 2 6 7 2 9" xfId="8578" xr:uid="{00000000-0005-0000-0000-000094200000}"/>
    <cellStyle name="Currency 2 6 7 3" xfId="350" xr:uid="{00000000-0005-0000-0000-000095200000}"/>
    <cellStyle name="Currency 2 6 7 3 2" xfId="8579" xr:uid="{00000000-0005-0000-0000-000096200000}"/>
    <cellStyle name="Currency 2 6 7 3 2 2" xfId="25564" xr:uid="{00000000-0005-0000-0000-000097200000}"/>
    <cellStyle name="Currency 2 6 7 3 2 3" xfId="25647" xr:uid="{00000000-0005-0000-0000-000098200000}"/>
    <cellStyle name="Currency 2 6 7 3 3" xfId="8580" xr:uid="{00000000-0005-0000-0000-000099200000}"/>
    <cellStyle name="Currency 2 6 7 4" xfId="8581" xr:uid="{00000000-0005-0000-0000-00009A200000}"/>
    <cellStyle name="Currency 2 6 7 4 2" xfId="8582" xr:uid="{00000000-0005-0000-0000-00009B200000}"/>
    <cellStyle name="Currency 2 6 7 4 3" xfId="8583" xr:uid="{00000000-0005-0000-0000-00009C200000}"/>
    <cellStyle name="Currency 2 6 7 4 4" xfId="25562" xr:uid="{00000000-0005-0000-0000-00009D200000}"/>
    <cellStyle name="Currency 2 6 7 5" xfId="8584" xr:uid="{00000000-0005-0000-0000-00009E200000}"/>
    <cellStyle name="Currency 2 6 7 5 2" xfId="8585" xr:uid="{00000000-0005-0000-0000-00009F200000}"/>
    <cellStyle name="Currency 2 6 7 5 2 2" xfId="8586" xr:uid="{00000000-0005-0000-0000-0000A0200000}"/>
    <cellStyle name="Currency 2 6 7 5 3" xfId="8587" xr:uid="{00000000-0005-0000-0000-0000A1200000}"/>
    <cellStyle name="Currency 2 6 7 6" xfId="8588" xr:uid="{00000000-0005-0000-0000-0000A2200000}"/>
    <cellStyle name="Currency 2 6 7 6 2" xfId="8589" xr:uid="{00000000-0005-0000-0000-0000A3200000}"/>
    <cellStyle name="Currency 2 6 7 6 2 2" xfId="8590" xr:uid="{00000000-0005-0000-0000-0000A4200000}"/>
    <cellStyle name="Currency 2 6 7 6 3" xfId="8591" xr:uid="{00000000-0005-0000-0000-0000A5200000}"/>
    <cellStyle name="Currency 2 6 7 7" xfId="8592" xr:uid="{00000000-0005-0000-0000-0000A6200000}"/>
    <cellStyle name="Currency 2 6 7 7 2" xfId="8593" xr:uid="{00000000-0005-0000-0000-0000A7200000}"/>
    <cellStyle name="Currency 2 6 7 7 2 2" xfId="8594" xr:uid="{00000000-0005-0000-0000-0000A8200000}"/>
    <cellStyle name="Currency 2 6 7 7 3" xfId="8595" xr:uid="{00000000-0005-0000-0000-0000A9200000}"/>
    <cellStyle name="Currency 2 6 7 8" xfId="8596" xr:uid="{00000000-0005-0000-0000-0000AA200000}"/>
    <cellStyle name="Currency 2 6 7 8 2" xfId="8597" xr:uid="{00000000-0005-0000-0000-0000AB200000}"/>
    <cellStyle name="Currency 2 6 7 9" xfId="8598" xr:uid="{00000000-0005-0000-0000-0000AC200000}"/>
    <cellStyle name="Currency 2 6 7 9 2" xfId="8599" xr:uid="{00000000-0005-0000-0000-0000AD200000}"/>
    <cellStyle name="Currency 2 6 8" xfId="351" xr:uid="{00000000-0005-0000-0000-0000AE200000}"/>
    <cellStyle name="Currency 2 6 8 2" xfId="352" xr:uid="{00000000-0005-0000-0000-0000AF200000}"/>
    <cellStyle name="Currency 2 6 8 2 10" xfId="8600" xr:uid="{00000000-0005-0000-0000-0000B0200000}"/>
    <cellStyle name="Currency 2 6 8 2 11" xfId="8601" xr:uid="{00000000-0005-0000-0000-0000B1200000}"/>
    <cellStyle name="Currency 2 6 8 2 2" xfId="8602" xr:uid="{00000000-0005-0000-0000-0000B2200000}"/>
    <cellStyle name="Currency 2 6 8 2 2 2" xfId="8603" xr:uid="{00000000-0005-0000-0000-0000B3200000}"/>
    <cellStyle name="Currency 2 6 8 2 2 3" xfId="8604" xr:uid="{00000000-0005-0000-0000-0000B4200000}"/>
    <cellStyle name="Currency 2 6 8 2 3" xfId="8605" xr:uid="{00000000-0005-0000-0000-0000B5200000}"/>
    <cellStyle name="Currency 2 6 8 2 3 2" xfId="25566" xr:uid="{00000000-0005-0000-0000-0000B6200000}"/>
    <cellStyle name="Currency 2 6 8 2 3 3" xfId="25648" xr:uid="{00000000-0005-0000-0000-0000B7200000}"/>
    <cellStyle name="Currency 2 6 8 2 4" xfId="8606" xr:uid="{00000000-0005-0000-0000-0000B8200000}"/>
    <cellStyle name="Currency 2 6 8 2 4 2" xfId="8607" xr:uid="{00000000-0005-0000-0000-0000B9200000}"/>
    <cellStyle name="Currency 2 6 8 2 4 2 2" xfId="8608" xr:uid="{00000000-0005-0000-0000-0000BA200000}"/>
    <cellStyle name="Currency 2 6 8 2 4 3" xfId="8609" xr:uid="{00000000-0005-0000-0000-0000BB200000}"/>
    <cellStyle name="Currency 2 6 8 2 5" xfId="8610" xr:uid="{00000000-0005-0000-0000-0000BC200000}"/>
    <cellStyle name="Currency 2 6 8 2 5 2" xfId="8611" xr:uid="{00000000-0005-0000-0000-0000BD200000}"/>
    <cellStyle name="Currency 2 6 8 2 5 2 2" xfId="8612" xr:uid="{00000000-0005-0000-0000-0000BE200000}"/>
    <cellStyle name="Currency 2 6 8 2 5 3" xfId="8613" xr:uid="{00000000-0005-0000-0000-0000BF200000}"/>
    <cellStyle name="Currency 2 6 8 2 6" xfId="8614" xr:uid="{00000000-0005-0000-0000-0000C0200000}"/>
    <cellStyle name="Currency 2 6 8 2 6 2" xfId="8615" xr:uid="{00000000-0005-0000-0000-0000C1200000}"/>
    <cellStyle name="Currency 2 6 8 2 6 2 2" xfId="8616" xr:uid="{00000000-0005-0000-0000-0000C2200000}"/>
    <cellStyle name="Currency 2 6 8 2 6 3" xfId="8617" xr:uid="{00000000-0005-0000-0000-0000C3200000}"/>
    <cellStyle name="Currency 2 6 8 2 7" xfId="8618" xr:uid="{00000000-0005-0000-0000-0000C4200000}"/>
    <cellStyle name="Currency 2 6 8 2 7 2" xfId="8619" xr:uid="{00000000-0005-0000-0000-0000C5200000}"/>
    <cellStyle name="Currency 2 6 8 2 8" xfId="8620" xr:uid="{00000000-0005-0000-0000-0000C6200000}"/>
    <cellStyle name="Currency 2 6 8 2 8 2" xfId="8621" xr:uid="{00000000-0005-0000-0000-0000C7200000}"/>
    <cellStyle name="Currency 2 6 8 2 9" xfId="8622" xr:uid="{00000000-0005-0000-0000-0000C8200000}"/>
    <cellStyle name="Currency 2 6 8 3" xfId="353" xr:uid="{00000000-0005-0000-0000-0000C9200000}"/>
    <cellStyle name="Currency 2 6 8 3 2" xfId="8623" xr:uid="{00000000-0005-0000-0000-0000CA200000}"/>
    <cellStyle name="Currency 2 6 8 3 2 2" xfId="25567" xr:uid="{00000000-0005-0000-0000-0000CB200000}"/>
    <cellStyle name="Currency 2 6 8 3 2 3" xfId="25649" xr:uid="{00000000-0005-0000-0000-0000CC200000}"/>
    <cellStyle name="Currency 2 6 8 3 3" xfId="8624" xr:uid="{00000000-0005-0000-0000-0000CD200000}"/>
    <cellStyle name="Currency 2 6 8 4" xfId="8625" xr:uid="{00000000-0005-0000-0000-0000CE200000}"/>
    <cellStyle name="Currency 2 6 8 4 2" xfId="8626" xr:uid="{00000000-0005-0000-0000-0000CF200000}"/>
    <cellStyle name="Currency 2 6 8 4 2 2" xfId="8627" xr:uid="{00000000-0005-0000-0000-0000D0200000}"/>
    <cellStyle name="Currency 2 6 8 4 3" xfId="8628" xr:uid="{00000000-0005-0000-0000-0000D1200000}"/>
    <cellStyle name="Currency 2 6 8 4 4" xfId="25565" xr:uid="{00000000-0005-0000-0000-0000D2200000}"/>
    <cellStyle name="Currency 2 6 8 5" xfId="8629" xr:uid="{00000000-0005-0000-0000-0000D3200000}"/>
    <cellStyle name="Currency 2 6 8 5 2" xfId="8630" xr:uid="{00000000-0005-0000-0000-0000D4200000}"/>
    <cellStyle name="Currency 2 6 8 5 2 2" xfId="8631" xr:uid="{00000000-0005-0000-0000-0000D5200000}"/>
    <cellStyle name="Currency 2 6 8 5 3" xfId="8632" xr:uid="{00000000-0005-0000-0000-0000D6200000}"/>
    <cellStyle name="Currency 2 6 8 6" xfId="8633" xr:uid="{00000000-0005-0000-0000-0000D7200000}"/>
    <cellStyle name="Currency 2 6 8 7" xfId="8634" xr:uid="{00000000-0005-0000-0000-0000D8200000}"/>
    <cellStyle name="Currency 2 6 9" xfId="8635" xr:uid="{00000000-0005-0000-0000-0000D9200000}"/>
    <cellStyle name="Currency 2 6 9 10" xfId="8636" xr:uid="{00000000-0005-0000-0000-0000DA200000}"/>
    <cellStyle name="Currency 2 6 9 2" xfId="8637" xr:uid="{00000000-0005-0000-0000-0000DB200000}"/>
    <cellStyle name="Currency 2 6 9 2 2" xfId="8638" xr:uid="{00000000-0005-0000-0000-0000DC200000}"/>
    <cellStyle name="Currency 2 6 9 2 3" xfId="8639" xr:uid="{00000000-0005-0000-0000-0000DD200000}"/>
    <cellStyle name="Currency 2 6 9 3" xfId="8640" xr:uid="{00000000-0005-0000-0000-0000DE200000}"/>
    <cellStyle name="Currency 2 6 9 3 2" xfId="8641" xr:uid="{00000000-0005-0000-0000-0000DF200000}"/>
    <cellStyle name="Currency 2 6 9 3 3" xfId="8642" xr:uid="{00000000-0005-0000-0000-0000E0200000}"/>
    <cellStyle name="Currency 2 6 9 4" xfId="8643" xr:uid="{00000000-0005-0000-0000-0000E1200000}"/>
    <cellStyle name="Currency 2 6 9 4 2" xfId="8644" xr:uid="{00000000-0005-0000-0000-0000E2200000}"/>
    <cellStyle name="Currency 2 6 9 4 2 2" xfId="8645" xr:uid="{00000000-0005-0000-0000-0000E3200000}"/>
    <cellStyle name="Currency 2 6 9 4 3" xfId="8646" xr:uid="{00000000-0005-0000-0000-0000E4200000}"/>
    <cellStyle name="Currency 2 6 9 5" xfId="8647" xr:uid="{00000000-0005-0000-0000-0000E5200000}"/>
    <cellStyle name="Currency 2 6 9 5 2" xfId="8648" xr:uid="{00000000-0005-0000-0000-0000E6200000}"/>
    <cellStyle name="Currency 2 6 9 5 2 2" xfId="8649" xr:uid="{00000000-0005-0000-0000-0000E7200000}"/>
    <cellStyle name="Currency 2 6 9 5 3" xfId="8650" xr:uid="{00000000-0005-0000-0000-0000E8200000}"/>
    <cellStyle name="Currency 2 6 9 6" xfId="8651" xr:uid="{00000000-0005-0000-0000-0000E9200000}"/>
    <cellStyle name="Currency 2 6 9 6 2" xfId="8652" xr:uid="{00000000-0005-0000-0000-0000EA200000}"/>
    <cellStyle name="Currency 2 6 9 6 2 2" xfId="8653" xr:uid="{00000000-0005-0000-0000-0000EB200000}"/>
    <cellStyle name="Currency 2 6 9 6 3" xfId="8654" xr:uid="{00000000-0005-0000-0000-0000EC200000}"/>
    <cellStyle name="Currency 2 6 9 7" xfId="8655" xr:uid="{00000000-0005-0000-0000-0000ED200000}"/>
    <cellStyle name="Currency 2 6 9 7 2" xfId="8656" xr:uid="{00000000-0005-0000-0000-0000EE200000}"/>
    <cellStyle name="Currency 2 6 9 8" xfId="8657" xr:uid="{00000000-0005-0000-0000-0000EF200000}"/>
    <cellStyle name="Currency 2 6 9 8 2" xfId="8658" xr:uid="{00000000-0005-0000-0000-0000F0200000}"/>
    <cellStyle name="Currency 2 6 9 9" xfId="8659" xr:uid="{00000000-0005-0000-0000-0000F1200000}"/>
    <cellStyle name="Currency 2 7" xfId="354" xr:uid="{00000000-0005-0000-0000-0000F2200000}"/>
    <cellStyle name="Currency 2 7 10" xfId="8660" xr:uid="{00000000-0005-0000-0000-0000F3200000}"/>
    <cellStyle name="Currency 2 7 10 2" xfId="8661" xr:uid="{00000000-0005-0000-0000-0000F4200000}"/>
    <cellStyle name="Currency 2 7 10 2 2" xfId="8662" xr:uid="{00000000-0005-0000-0000-0000F5200000}"/>
    <cellStyle name="Currency 2 7 10 3" xfId="8663" xr:uid="{00000000-0005-0000-0000-0000F6200000}"/>
    <cellStyle name="Currency 2 7 10 4" xfId="8664" xr:uid="{00000000-0005-0000-0000-0000F7200000}"/>
    <cellStyle name="Currency 2 7 11" xfId="8665" xr:uid="{00000000-0005-0000-0000-0000F8200000}"/>
    <cellStyle name="Currency 2 7 11 2" xfId="8666" xr:uid="{00000000-0005-0000-0000-0000F9200000}"/>
    <cellStyle name="Currency 2 7 11 2 2" xfId="8667" xr:uid="{00000000-0005-0000-0000-0000FA200000}"/>
    <cellStyle name="Currency 2 7 11 3" xfId="8668" xr:uid="{00000000-0005-0000-0000-0000FB200000}"/>
    <cellStyle name="Currency 2 7 12" xfId="8669" xr:uid="{00000000-0005-0000-0000-0000FC200000}"/>
    <cellStyle name="Currency 2 7 12 2" xfId="8670" xr:uid="{00000000-0005-0000-0000-0000FD200000}"/>
    <cellStyle name="Currency 2 7 12 2 2" xfId="8671" xr:uid="{00000000-0005-0000-0000-0000FE200000}"/>
    <cellStyle name="Currency 2 7 12 3" xfId="8672" xr:uid="{00000000-0005-0000-0000-0000FF200000}"/>
    <cellStyle name="Currency 2 7 13" xfId="8673" xr:uid="{00000000-0005-0000-0000-000000210000}"/>
    <cellStyle name="Currency 2 7 13 2" xfId="8674" xr:uid="{00000000-0005-0000-0000-000001210000}"/>
    <cellStyle name="Currency 2 7 14" xfId="8675" xr:uid="{00000000-0005-0000-0000-000002210000}"/>
    <cellStyle name="Currency 2 7 14 2" xfId="8676" xr:uid="{00000000-0005-0000-0000-000003210000}"/>
    <cellStyle name="Currency 2 7 15" xfId="8677" xr:uid="{00000000-0005-0000-0000-000004210000}"/>
    <cellStyle name="Currency 2 7 16" xfId="8678" xr:uid="{00000000-0005-0000-0000-000005210000}"/>
    <cellStyle name="Currency 2 7 17" xfId="8679" xr:uid="{00000000-0005-0000-0000-000006210000}"/>
    <cellStyle name="Currency 2 7 2" xfId="355" xr:uid="{00000000-0005-0000-0000-000007210000}"/>
    <cellStyle name="Currency 2 7 2 10" xfId="8680" xr:uid="{00000000-0005-0000-0000-000008210000}"/>
    <cellStyle name="Currency 2 7 2 10 2" xfId="8681" xr:uid="{00000000-0005-0000-0000-000009210000}"/>
    <cellStyle name="Currency 2 7 2 10 2 2" xfId="8682" xr:uid="{00000000-0005-0000-0000-00000A210000}"/>
    <cellStyle name="Currency 2 7 2 10 3" xfId="8683" xr:uid="{00000000-0005-0000-0000-00000B210000}"/>
    <cellStyle name="Currency 2 7 2 11" xfId="8684" xr:uid="{00000000-0005-0000-0000-00000C210000}"/>
    <cellStyle name="Currency 2 7 2 11 2" xfId="8685" xr:uid="{00000000-0005-0000-0000-00000D210000}"/>
    <cellStyle name="Currency 2 7 2 12" xfId="8686" xr:uid="{00000000-0005-0000-0000-00000E210000}"/>
    <cellStyle name="Currency 2 7 2 12 2" xfId="8687" xr:uid="{00000000-0005-0000-0000-00000F210000}"/>
    <cellStyle name="Currency 2 7 2 13" xfId="8688" xr:uid="{00000000-0005-0000-0000-000010210000}"/>
    <cellStyle name="Currency 2 7 2 14" xfId="8689" xr:uid="{00000000-0005-0000-0000-000011210000}"/>
    <cellStyle name="Currency 2 7 2 15" xfId="8690" xr:uid="{00000000-0005-0000-0000-000012210000}"/>
    <cellStyle name="Currency 2 7 2 2" xfId="356" xr:uid="{00000000-0005-0000-0000-000013210000}"/>
    <cellStyle name="Currency 2 7 2 2 2" xfId="8691" xr:uid="{00000000-0005-0000-0000-000014210000}"/>
    <cellStyle name="Currency 2 7 2 2 2 2" xfId="8692" xr:uid="{00000000-0005-0000-0000-000015210000}"/>
    <cellStyle name="Currency 2 7 2 2 2 3" xfId="8693" xr:uid="{00000000-0005-0000-0000-000016210000}"/>
    <cellStyle name="Currency 2 7 2 2 2 3 2" xfId="8694" xr:uid="{00000000-0005-0000-0000-000017210000}"/>
    <cellStyle name="Currency 2 7 2 2 2 3 3" xfId="8695" xr:uid="{00000000-0005-0000-0000-000018210000}"/>
    <cellStyle name="Currency 2 7 2 2 2 4" xfId="8696" xr:uid="{00000000-0005-0000-0000-000019210000}"/>
    <cellStyle name="Currency 2 7 2 2 2 4 2" xfId="8697" xr:uid="{00000000-0005-0000-0000-00001A210000}"/>
    <cellStyle name="Currency 2 7 2 2 2 4 2 2" xfId="8698" xr:uid="{00000000-0005-0000-0000-00001B210000}"/>
    <cellStyle name="Currency 2 7 2 2 2 4 3" xfId="8699" xr:uid="{00000000-0005-0000-0000-00001C210000}"/>
    <cellStyle name="Currency 2 7 2 2 2 5" xfId="8700" xr:uid="{00000000-0005-0000-0000-00001D210000}"/>
    <cellStyle name="Currency 2 7 2 2 2 5 2" xfId="8701" xr:uid="{00000000-0005-0000-0000-00001E210000}"/>
    <cellStyle name="Currency 2 7 2 2 2 5 2 2" xfId="8702" xr:uid="{00000000-0005-0000-0000-00001F210000}"/>
    <cellStyle name="Currency 2 7 2 2 2 5 3" xfId="8703" xr:uid="{00000000-0005-0000-0000-000020210000}"/>
    <cellStyle name="Currency 2 7 2 2 2 6" xfId="8704" xr:uid="{00000000-0005-0000-0000-000021210000}"/>
    <cellStyle name="Currency 2 7 2 2 2 6 2" xfId="8705" xr:uid="{00000000-0005-0000-0000-000022210000}"/>
    <cellStyle name="Currency 2 7 2 2 2 6 2 2" xfId="8706" xr:uid="{00000000-0005-0000-0000-000023210000}"/>
    <cellStyle name="Currency 2 7 2 2 2 6 3" xfId="8707" xr:uid="{00000000-0005-0000-0000-000024210000}"/>
    <cellStyle name="Currency 2 7 2 2 2 7" xfId="8708" xr:uid="{00000000-0005-0000-0000-000025210000}"/>
    <cellStyle name="Currency 2 7 2 2 2 7 2" xfId="8709" xr:uid="{00000000-0005-0000-0000-000026210000}"/>
    <cellStyle name="Currency 2 7 2 2 2 8" xfId="8710" xr:uid="{00000000-0005-0000-0000-000027210000}"/>
    <cellStyle name="Currency 2 7 2 2 2 8 2" xfId="8711" xr:uid="{00000000-0005-0000-0000-000028210000}"/>
    <cellStyle name="Currency 2 7 2 2 2 9" xfId="8712" xr:uid="{00000000-0005-0000-0000-000029210000}"/>
    <cellStyle name="Currency 2 7 2 2 3" xfId="8713" xr:uid="{00000000-0005-0000-0000-00002A210000}"/>
    <cellStyle name="Currency 2 7 2 2 3 2" xfId="8714" xr:uid="{00000000-0005-0000-0000-00002B210000}"/>
    <cellStyle name="Currency 2 7 2 2 3 3" xfId="8715" xr:uid="{00000000-0005-0000-0000-00002C210000}"/>
    <cellStyle name="Currency 2 7 2 2 3 3 2" xfId="8716" xr:uid="{00000000-0005-0000-0000-00002D210000}"/>
    <cellStyle name="Currency 2 7 2 2 3 3 3" xfId="8717" xr:uid="{00000000-0005-0000-0000-00002E210000}"/>
    <cellStyle name="Currency 2 7 2 2 3 4" xfId="8718" xr:uid="{00000000-0005-0000-0000-00002F210000}"/>
    <cellStyle name="Currency 2 7 2 2 3 4 2" xfId="8719" xr:uid="{00000000-0005-0000-0000-000030210000}"/>
    <cellStyle name="Currency 2 7 2 2 3 4 2 2" xfId="8720" xr:uid="{00000000-0005-0000-0000-000031210000}"/>
    <cellStyle name="Currency 2 7 2 2 3 4 3" xfId="8721" xr:uid="{00000000-0005-0000-0000-000032210000}"/>
    <cellStyle name="Currency 2 7 2 2 3 5" xfId="8722" xr:uid="{00000000-0005-0000-0000-000033210000}"/>
    <cellStyle name="Currency 2 7 2 2 3 5 2" xfId="8723" xr:uid="{00000000-0005-0000-0000-000034210000}"/>
    <cellStyle name="Currency 2 7 2 2 3 5 2 2" xfId="8724" xr:uid="{00000000-0005-0000-0000-000035210000}"/>
    <cellStyle name="Currency 2 7 2 2 3 5 3" xfId="8725" xr:uid="{00000000-0005-0000-0000-000036210000}"/>
    <cellStyle name="Currency 2 7 2 2 3 6" xfId="8726" xr:uid="{00000000-0005-0000-0000-000037210000}"/>
    <cellStyle name="Currency 2 7 2 2 3 6 2" xfId="8727" xr:uid="{00000000-0005-0000-0000-000038210000}"/>
    <cellStyle name="Currency 2 7 2 2 3 6 2 2" xfId="8728" xr:uid="{00000000-0005-0000-0000-000039210000}"/>
    <cellStyle name="Currency 2 7 2 2 3 6 3" xfId="8729" xr:uid="{00000000-0005-0000-0000-00003A210000}"/>
    <cellStyle name="Currency 2 7 2 2 3 7" xfId="8730" xr:uid="{00000000-0005-0000-0000-00003B210000}"/>
    <cellStyle name="Currency 2 7 2 2 3 7 2" xfId="8731" xr:uid="{00000000-0005-0000-0000-00003C210000}"/>
    <cellStyle name="Currency 2 7 2 2 3 8" xfId="8732" xr:uid="{00000000-0005-0000-0000-00003D210000}"/>
    <cellStyle name="Currency 2 7 2 2 3 8 2" xfId="8733" xr:uid="{00000000-0005-0000-0000-00003E210000}"/>
    <cellStyle name="Currency 2 7 2 2 3 9" xfId="8734" xr:uid="{00000000-0005-0000-0000-00003F210000}"/>
    <cellStyle name="Currency 2 7 2 2 4" xfId="8735" xr:uid="{00000000-0005-0000-0000-000040210000}"/>
    <cellStyle name="Currency 2 7 2 2 4 2" xfId="8736" xr:uid="{00000000-0005-0000-0000-000041210000}"/>
    <cellStyle name="Currency 2 7 2 2 4 3" xfId="8737" xr:uid="{00000000-0005-0000-0000-000042210000}"/>
    <cellStyle name="Currency 2 7 2 2 4 3 2" xfId="8738" xr:uid="{00000000-0005-0000-0000-000043210000}"/>
    <cellStyle name="Currency 2 7 2 2 4 3 2 2" xfId="8739" xr:uid="{00000000-0005-0000-0000-000044210000}"/>
    <cellStyle name="Currency 2 7 2 2 4 3 3" xfId="8740" xr:uid="{00000000-0005-0000-0000-000045210000}"/>
    <cellStyle name="Currency 2 7 2 2 4 4" xfId="8741" xr:uid="{00000000-0005-0000-0000-000046210000}"/>
    <cellStyle name="Currency 2 7 2 2 4 4 2" xfId="8742" xr:uid="{00000000-0005-0000-0000-000047210000}"/>
    <cellStyle name="Currency 2 7 2 2 4 4 2 2" xfId="8743" xr:uid="{00000000-0005-0000-0000-000048210000}"/>
    <cellStyle name="Currency 2 7 2 2 4 4 3" xfId="8744" xr:uid="{00000000-0005-0000-0000-000049210000}"/>
    <cellStyle name="Currency 2 7 2 2 4 5" xfId="8745" xr:uid="{00000000-0005-0000-0000-00004A210000}"/>
    <cellStyle name="Currency 2 7 2 2 4 5 2" xfId="8746" xr:uid="{00000000-0005-0000-0000-00004B210000}"/>
    <cellStyle name="Currency 2 7 2 2 4 5 2 2" xfId="8747" xr:uid="{00000000-0005-0000-0000-00004C210000}"/>
    <cellStyle name="Currency 2 7 2 2 4 5 3" xfId="8748" xr:uid="{00000000-0005-0000-0000-00004D210000}"/>
    <cellStyle name="Currency 2 7 2 2 4 6" xfId="8749" xr:uid="{00000000-0005-0000-0000-00004E210000}"/>
    <cellStyle name="Currency 2 7 2 2 4 6 2" xfId="8750" xr:uid="{00000000-0005-0000-0000-00004F210000}"/>
    <cellStyle name="Currency 2 7 2 2 4 7" xfId="8751" xr:uid="{00000000-0005-0000-0000-000050210000}"/>
    <cellStyle name="Currency 2 7 2 2 4 7 2" xfId="8752" xr:uid="{00000000-0005-0000-0000-000051210000}"/>
    <cellStyle name="Currency 2 7 2 2 4 8" xfId="8753" xr:uid="{00000000-0005-0000-0000-000052210000}"/>
    <cellStyle name="Currency 2 7 2 2 4 9" xfId="8754" xr:uid="{00000000-0005-0000-0000-000053210000}"/>
    <cellStyle name="Currency 2 7 2 2 5" xfId="8755" xr:uid="{00000000-0005-0000-0000-000054210000}"/>
    <cellStyle name="Currency 2 7 2 2 5 2" xfId="8756" xr:uid="{00000000-0005-0000-0000-000055210000}"/>
    <cellStyle name="Currency 2 7 2 2 5 3" xfId="8757" xr:uid="{00000000-0005-0000-0000-000056210000}"/>
    <cellStyle name="Currency 2 7 2 2 6" xfId="8758" xr:uid="{00000000-0005-0000-0000-000057210000}"/>
    <cellStyle name="Currency 2 7 2 2 6 2" xfId="8759" xr:uid="{00000000-0005-0000-0000-000058210000}"/>
    <cellStyle name="Currency 2 7 2 2 6 2 2" xfId="8760" xr:uid="{00000000-0005-0000-0000-000059210000}"/>
    <cellStyle name="Currency 2 7 2 2 6 2 2 2" xfId="8761" xr:uid="{00000000-0005-0000-0000-00005A210000}"/>
    <cellStyle name="Currency 2 7 2 2 6 2 3" xfId="8762" xr:uid="{00000000-0005-0000-0000-00005B210000}"/>
    <cellStyle name="Currency 2 7 2 2 6 3" xfId="8763" xr:uid="{00000000-0005-0000-0000-00005C210000}"/>
    <cellStyle name="Currency 2 7 2 2 6 3 2" xfId="8764" xr:uid="{00000000-0005-0000-0000-00005D210000}"/>
    <cellStyle name="Currency 2 7 2 2 6 3 2 2" xfId="8765" xr:uid="{00000000-0005-0000-0000-00005E210000}"/>
    <cellStyle name="Currency 2 7 2 2 6 3 3" xfId="8766" xr:uid="{00000000-0005-0000-0000-00005F210000}"/>
    <cellStyle name="Currency 2 7 2 2 6 4" xfId="8767" xr:uid="{00000000-0005-0000-0000-000060210000}"/>
    <cellStyle name="Currency 2 7 2 2 6 4 2" xfId="8768" xr:uid="{00000000-0005-0000-0000-000061210000}"/>
    <cellStyle name="Currency 2 7 2 2 6 4 2 2" xfId="8769" xr:uid="{00000000-0005-0000-0000-000062210000}"/>
    <cellStyle name="Currency 2 7 2 2 6 4 3" xfId="8770" xr:uid="{00000000-0005-0000-0000-000063210000}"/>
    <cellStyle name="Currency 2 7 2 2 6 5" xfId="8771" xr:uid="{00000000-0005-0000-0000-000064210000}"/>
    <cellStyle name="Currency 2 7 2 2 6 5 2" xfId="8772" xr:uid="{00000000-0005-0000-0000-000065210000}"/>
    <cellStyle name="Currency 2 7 2 2 6 6" xfId="8773" xr:uid="{00000000-0005-0000-0000-000066210000}"/>
    <cellStyle name="Currency 2 7 2 2 6 6 2" xfId="8774" xr:uid="{00000000-0005-0000-0000-000067210000}"/>
    <cellStyle name="Currency 2 7 2 2 6 7" xfId="8775" xr:uid="{00000000-0005-0000-0000-000068210000}"/>
    <cellStyle name="Currency 2 7 2 2 7" xfId="8776" xr:uid="{00000000-0005-0000-0000-000069210000}"/>
    <cellStyle name="Currency 2 7 2 2 7 2" xfId="8777" xr:uid="{00000000-0005-0000-0000-00006A210000}"/>
    <cellStyle name="Currency 2 7 2 2 7 2 2" xfId="8778" xr:uid="{00000000-0005-0000-0000-00006B210000}"/>
    <cellStyle name="Currency 2 7 2 2 7 3" xfId="8779" xr:uid="{00000000-0005-0000-0000-00006C210000}"/>
    <cellStyle name="Currency 2 7 2 2 8" xfId="8780" xr:uid="{00000000-0005-0000-0000-00006D210000}"/>
    <cellStyle name="Currency 2 7 2 2 8 2" xfId="8781" xr:uid="{00000000-0005-0000-0000-00006E210000}"/>
    <cellStyle name="Currency 2 7 2 2 8 2 2" xfId="8782" xr:uid="{00000000-0005-0000-0000-00006F210000}"/>
    <cellStyle name="Currency 2 7 2 2 8 3" xfId="8783" xr:uid="{00000000-0005-0000-0000-000070210000}"/>
    <cellStyle name="Currency 2 7 2 3" xfId="357" xr:uid="{00000000-0005-0000-0000-000071210000}"/>
    <cellStyle name="Currency 2 7 2 3 10" xfId="8784" xr:uid="{00000000-0005-0000-0000-000072210000}"/>
    <cellStyle name="Currency 2 7 2 3 2" xfId="358" xr:uid="{00000000-0005-0000-0000-000073210000}"/>
    <cellStyle name="Currency 2 7 2 3 2 2" xfId="8785" xr:uid="{00000000-0005-0000-0000-000074210000}"/>
    <cellStyle name="Currency 2 7 2 3 2 3" xfId="8786" xr:uid="{00000000-0005-0000-0000-000075210000}"/>
    <cellStyle name="Currency 2 7 2 3 2 3 2" xfId="8787" xr:uid="{00000000-0005-0000-0000-000076210000}"/>
    <cellStyle name="Currency 2 7 2 3 2 3 3" xfId="8788" xr:uid="{00000000-0005-0000-0000-000077210000}"/>
    <cellStyle name="Currency 2 7 2 3 2 4" xfId="8789" xr:uid="{00000000-0005-0000-0000-000078210000}"/>
    <cellStyle name="Currency 2 7 2 3 2 4 2" xfId="8790" xr:uid="{00000000-0005-0000-0000-000079210000}"/>
    <cellStyle name="Currency 2 7 2 3 2 4 2 2" xfId="8791" xr:uid="{00000000-0005-0000-0000-00007A210000}"/>
    <cellStyle name="Currency 2 7 2 3 2 4 3" xfId="8792" xr:uid="{00000000-0005-0000-0000-00007B210000}"/>
    <cellStyle name="Currency 2 7 2 3 2 5" xfId="8793" xr:uid="{00000000-0005-0000-0000-00007C210000}"/>
    <cellStyle name="Currency 2 7 2 3 2 5 2" xfId="8794" xr:uid="{00000000-0005-0000-0000-00007D210000}"/>
    <cellStyle name="Currency 2 7 2 3 2 5 2 2" xfId="8795" xr:uid="{00000000-0005-0000-0000-00007E210000}"/>
    <cellStyle name="Currency 2 7 2 3 2 5 3" xfId="8796" xr:uid="{00000000-0005-0000-0000-00007F210000}"/>
    <cellStyle name="Currency 2 7 2 3 2 6" xfId="8797" xr:uid="{00000000-0005-0000-0000-000080210000}"/>
    <cellStyle name="Currency 2 7 2 3 2 6 2" xfId="8798" xr:uid="{00000000-0005-0000-0000-000081210000}"/>
    <cellStyle name="Currency 2 7 2 3 2 6 2 2" xfId="8799" xr:uid="{00000000-0005-0000-0000-000082210000}"/>
    <cellStyle name="Currency 2 7 2 3 2 6 3" xfId="8800" xr:uid="{00000000-0005-0000-0000-000083210000}"/>
    <cellStyle name="Currency 2 7 2 3 2 7" xfId="8801" xr:uid="{00000000-0005-0000-0000-000084210000}"/>
    <cellStyle name="Currency 2 7 2 3 2 7 2" xfId="8802" xr:uid="{00000000-0005-0000-0000-000085210000}"/>
    <cellStyle name="Currency 2 7 2 3 2 8" xfId="8803" xr:uid="{00000000-0005-0000-0000-000086210000}"/>
    <cellStyle name="Currency 2 7 2 3 2 8 2" xfId="8804" xr:uid="{00000000-0005-0000-0000-000087210000}"/>
    <cellStyle name="Currency 2 7 2 3 2 9" xfId="8805" xr:uid="{00000000-0005-0000-0000-000088210000}"/>
    <cellStyle name="Currency 2 7 2 3 3" xfId="359" xr:uid="{00000000-0005-0000-0000-000089210000}"/>
    <cellStyle name="Currency 2 7 2 3 4" xfId="8806" xr:uid="{00000000-0005-0000-0000-00008A210000}"/>
    <cellStyle name="Currency 2 7 2 3 4 2" xfId="8807" xr:uid="{00000000-0005-0000-0000-00008B210000}"/>
    <cellStyle name="Currency 2 7 2 3 4 3" xfId="8808" xr:uid="{00000000-0005-0000-0000-00008C210000}"/>
    <cellStyle name="Currency 2 7 2 3 5" xfId="8809" xr:uid="{00000000-0005-0000-0000-00008D210000}"/>
    <cellStyle name="Currency 2 7 2 3 5 2" xfId="8810" xr:uid="{00000000-0005-0000-0000-00008E210000}"/>
    <cellStyle name="Currency 2 7 2 3 5 2 2" xfId="8811" xr:uid="{00000000-0005-0000-0000-00008F210000}"/>
    <cellStyle name="Currency 2 7 2 3 5 3" xfId="8812" xr:uid="{00000000-0005-0000-0000-000090210000}"/>
    <cellStyle name="Currency 2 7 2 3 6" xfId="8813" xr:uid="{00000000-0005-0000-0000-000091210000}"/>
    <cellStyle name="Currency 2 7 2 3 6 2" xfId="8814" xr:uid="{00000000-0005-0000-0000-000092210000}"/>
    <cellStyle name="Currency 2 7 2 3 6 2 2" xfId="8815" xr:uid="{00000000-0005-0000-0000-000093210000}"/>
    <cellStyle name="Currency 2 7 2 3 6 3" xfId="8816" xr:uid="{00000000-0005-0000-0000-000094210000}"/>
    <cellStyle name="Currency 2 7 2 3 7" xfId="8817" xr:uid="{00000000-0005-0000-0000-000095210000}"/>
    <cellStyle name="Currency 2 7 2 3 7 2" xfId="8818" xr:uid="{00000000-0005-0000-0000-000096210000}"/>
    <cellStyle name="Currency 2 7 2 3 7 2 2" xfId="8819" xr:uid="{00000000-0005-0000-0000-000097210000}"/>
    <cellStyle name="Currency 2 7 2 3 7 3" xfId="8820" xr:uid="{00000000-0005-0000-0000-000098210000}"/>
    <cellStyle name="Currency 2 7 2 3 8" xfId="8821" xr:uid="{00000000-0005-0000-0000-000099210000}"/>
    <cellStyle name="Currency 2 7 2 3 8 2" xfId="8822" xr:uid="{00000000-0005-0000-0000-00009A210000}"/>
    <cellStyle name="Currency 2 7 2 3 9" xfId="8823" xr:uid="{00000000-0005-0000-0000-00009B210000}"/>
    <cellStyle name="Currency 2 7 2 3 9 2" xfId="8824" xr:uid="{00000000-0005-0000-0000-00009C210000}"/>
    <cellStyle name="Currency 2 7 2 4" xfId="360" xr:uid="{00000000-0005-0000-0000-00009D210000}"/>
    <cellStyle name="Currency 2 7 2 4 2" xfId="361" xr:uid="{00000000-0005-0000-0000-00009E210000}"/>
    <cellStyle name="Currency 2 7 2 4 2 10" xfId="8825" xr:uid="{00000000-0005-0000-0000-00009F210000}"/>
    <cellStyle name="Currency 2 7 2 4 2 2" xfId="8826" xr:uid="{00000000-0005-0000-0000-0000A0210000}"/>
    <cellStyle name="Currency 2 7 2 4 2 3" xfId="8827" xr:uid="{00000000-0005-0000-0000-0000A1210000}"/>
    <cellStyle name="Currency 2 7 2 4 2 4" xfId="8828" xr:uid="{00000000-0005-0000-0000-0000A2210000}"/>
    <cellStyle name="Currency 2 7 2 4 2 4 2" xfId="8829" xr:uid="{00000000-0005-0000-0000-0000A3210000}"/>
    <cellStyle name="Currency 2 7 2 4 2 4 2 2" xfId="8830" xr:uid="{00000000-0005-0000-0000-0000A4210000}"/>
    <cellStyle name="Currency 2 7 2 4 2 4 3" xfId="8831" xr:uid="{00000000-0005-0000-0000-0000A5210000}"/>
    <cellStyle name="Currency 2 7 2 4 2 5" xfId="8832" xr:uid="{00000000-0005-0000-0000-0000A6210000}"/>
    <cellStyle name="Currency 2 7 2 4 2 5 2" xfId="8833" xr:uid="{00000000-0005-0000-0000-0000A7210000}"/>
    <cellStyle name="Currency 2 7 2 4 2 5 2 2" xfId="8834" xr:uid="{00000000-0005-0000-0000-0000A8210000}"/>
    <cellStyle name="Currency 2 7 2 4 2 5 3" xfId="8835" xr:uid="{00000000-0005-0000-0000-0000A9210000}"/>
    <cellStyle name="Currency 2 7 2 4 2 6" xfId="8836" xr:uid="{00000000-0005-0000-0000-0000AA210000}"/>
    <cellStyle name="Currency 2 7 2 4 2 6 2" xfId="8837" xr:uid="{00000000-0005-0000-0000-0000AB210000}"/>
    <cellStyle name="Currency 2 7 2 4 2 6 2 2" xfId="8838" xr:uid="{00000000-0005-0000-0000-0000AC210000}"/>
    <cellStyle name="Currency 2 7 2 4 2 6 3" xfId="8839" xr:uid="{00000000-0005-0000-0000-0000AD210000}"/>
    <cellStyle name="Currency 2 7 2 4 2 7" xfId="8840" xr:uid="{00000000-0005-0000-0000-0000AE210000}"/>
    <cellStyle name="Currency 2 7 2 4 2 7 2" xfId="8841" xr:uid="{00000000-0005-0000-0000-0000AF210000}"/>
    <cellStyle name="Currency 2 7 2 4 2 8" xfId="8842" xr:uid="{00000000-0005-0000-0000-0000B0210000}"/>
    <cellStyle name="Currency 2 7 2 4 2 8 2" xfId="8843" xr:uid="{00000000-0005-0000-0000-0000B1210000}"/>
    <cellStyle name="Currency 2 7 2 4 2 9" xfId="8844" xr:uid="{00000000-0005-0000-0000-0000B2210000}"/>
    <cellStyle name="Currency 2 7 2 4 3" xfId="362" xr:uid="{00000000-0005-0000-0000-0000B3210000}"/>
    <cellStyle name="Currency 2 7 2 4 4" xfId="8845" xr:uid="{00000000-0005-0000-0000-0000B4210000}"/>
    <cellStyle name="Currency 2 7 2 4 4 2" xfId="8846" xr:uid="{00000000-0005-0000-0000-0000B5210000}"/>
    <cellStyle name="Currency 2 7 2 4 4 2 2" xfId="8847" xr:uid="{00000000-0005-0000-0000-0000B6210000}"/>
    <cellStyle name="Currency 2 7 2 4 4 3" xfId="8848" xr:uid="{00000000-0005-0000-0000-0000B7210000}"/>
    <cellStyle name="Currency 2 7 2 4 5" xfId="8849" xr:uid="{00000000-0005-0000-0000-0000B8210000}"/>
    <cellStyle name="Currency 2 7 2 4 5 2" xfId="8850" xr:uid="{00000000-0005-0000-0000-0000B9210000}"/>
    <cellStyle name="Currency 2 7 2 4 5 2 2" xfId="8851" xr:uid="{00000000-0005-0000-0000-0000BA210000}"/>
    <cellStyle name="Currency 2 7 2 4 5 3" xfId="8852" xr:uid="{00000000-0005-0000-0000-0000BB210000}"/>
    <cellStyle name="Currency 2 7 2 5" xfId="8853" xr:uid="{00000000-0005-0000-0000-0000BC210000}"/>
    <cellStyle name="Currency 2 7 2 5 2" xfId="8854" xr:uid="{00000000-0005-0000-0000-0000BD210000}"/>
    <cellStyle name="Currency 2 7 2 5 3" xfId="8855" xr:uid="{00000000-0005-0000-0000-0000BE210000}"/>
    <cellStyle name="Currency 2 7 2 5 3 2" xfId="8856" xr:uid="{00000000-0005-0000-0000-0000BF210000}"/>
    <cellStyle name="Currency 2 7 2 5 3 3" xfId="8857" xr:uid="{00000000-0005-0000-0000-0000C0210000}"/>
    <cellStyle name="Currency 2 7 2 5 4" xfId="8858" xr:uid="{00000000-0005-0000-0000-0000C1210000}"/>
    <cellStyle name="Currency 2 7 2 5 4 2" xfId="8859" xr:uid="{00000000-0005-0000-0000-0000C2210000}"/>
    <cellStyle name="Currency 2 7 2 5 4 2 2" xfId="8860" xr:uid="{00000000-0005-0000-0000-0000C3210000}"/>
    <cellStyle name="Currency 2 7 2 5 4 3" xfId="8861" xr:uid="{00000000-0005-0000-0000-0000C4210000}"/>
    <cellStyle name="Currency 2 7 2 5 5" xfId="8862" xr:uid="{00000000-0005-0000-0000-0000C5210000}"/>
    <cellStyle name="Currency 2 7 2 5 5 2" xfId="8863" xr:uid="{00000000-0005-0000-0000-0000C6210000}"/>
    <cellStyle name="Currency 2 7 2 5 5 2 2" xfId="8864" xr:uid="{00000000-0005-0000-0000-0000C7210000}"/>
    <cellStyle name="Currency 2 7 2 5 5 3" xfId="8865" xr:uid="{00000000-0005-0000-0000-0000C8210000}"/>
    <cellStyle name="Currency 2 7 2 5 6" xfId="8866" xr:uid="{00000000-0005-0000-0000-0000C9210000}"/>
    <cellStyle name="Currency 2 7 2 5 6 2" xfId="8867" xr:uid="{00000000-0005-0000-0000-0000CA210000}"/>
    <cellStyle name="Currency 2 7 2 5 6 2 2" xfId="8868" xr:uid="{00000000-0005-0000-0000-0000CB210000}"/>
    <cellStyle name="Currency 2 7 2 5 6 3" xfId="8869" xr:uid="{00000000-0005-0000-0000-0000CC210000}"/>
    <cellStyle name="Currency 2 7 2 5 7" xfId="8870" xr:uid="{00000000-0005-0000-0000-0000CD210000}"/>
    <cellStyle name="Currency 2 7 2 5 7 2" xfId="8871" xr:uid="{00000000-0005-0000-0000-0000CE210000}"/>
    <cellStyle name="Currency 2 7 2 5 8" xfId="8872" xr:uid="{00000000-0005-0000-0000-0000CF210000}"/>
    <cellStyle name="Currency 2 7 2 5 8 2" xfId="8873" xr:uid="{00000000-0005-0000-0000-0000D0210000}"/>
    <cellStyle name="Currency 2 7 2 5 9" xfId="8874" xr:uid="{00000000-0005-0000-0000-0000D1210000}"/>
    <cellStyle name="Currency 2 7 2 6" xfId="8875" xr:uid="{00000000-0005-0000-0000-0000D2210000}"/>
    <cellStyle name="Currency 2 7 2 6 2" xfId="8876" xr:uid="{00000000-0005-0000-0000-0000D3210000}"/>
    <cellStyle name="Currency 2 7 2 6 3" xfId="8877" xr:uid="{00000000-0005-0000-0000-0000D4210000}"/>
    <cellStyle name="Currency 2 7 2 7" xfId="8878" xr:uid="{00000000-0005-0000-0000-0000D5210000}"/>
    <cellStyle name="Currency 2 7 2 8" xfId="8879" xr:uid="{00000000-0005-0000-0000-0000D6210000}"/>
    <cellStyle name="Currency 2 7 2 8 2" xfId="8880" xr:uid="{00000000-0005-0000-0000-0000D7210000}"/>
    <cellStyle name="Currency 2 7 2 8 2 2" xfId="8881" xr:uid="{00000000-0005-0000-0000-0000D8210000}"/>
    <cellStyle name="Currency 2 7 2 8 3" xfId="8882" xr:uid="{00000000-0005-0000-0000-0000D9210000}"/>
    <cellStyle name="Currency 2 7 2 8 4" xfId="8883" xr:uid="{00000000-0005-0000-0000-0000DA210000}"/>
    <cellStyle name="Currency 2 7 2 9" xfId="8884" xr:uid="{00000000-0005-0000-0000-0000DB210000}"/>
    <cellStyle name="Currency 2 7 2 9 2" xfId="8885" xr:uid="{00000000-0005-0000-0000-0000DC210000}"/>
    <cellStyle name="Currency 2 7 2 9 2 2" xfId="8886" xr:uid="{00000000-0005-0000-0000-0000DD210000}"/>
    <cellStyle name="Currency 2 7 2 9 3" xfId="8887" xr:uid="{00000000-0005-0000-0000-0000DE210000}"/>
    <cellStyle name="Currency 2 7 3" xfId="363" xr:uid="{00000000-0005-0000-0000-0000DF210000}"/>
    <cellStyle name="Currency 2 7 3 10" xfId="8888" xr:uid="{00000000-0005-0000-0000-0000E0210000}"/>
    <cellStyle name="Currency 2 7 3 10 2" xfId="8889" xr:uid="{00000000-0005-0000-0000-0000E1210000}"/>
    <cellStyle name="Currency 2 7 3 10 2 2" xfId="8890" xr:uid="{00000000-0005-0000-0000-0000E2210000}"/>
    <cellStyle name="Currency 2 7 3 10 3" xfId="8891" xr:uid="{00000000-0005-0000-0000-0000E3210000}"/>
    <cellStyle name="Currency 2 7 3 11" xfId="8892" xr:uid="{00000000-0005-0000-0000-0000E4210000}"/>
    <cellStyle name="Currency 2 7 3 11 2" xfId="8893" xr:uid="{00000000-0005-0000-0000-0000E5210000}"/>
    <cellStyle name="Currency 2 7 3 12" xfId="8894" xr:uid="{00000000-0005-0000-0000-0000E6210000}"/>
    <cellStyle name="Currency 2 7 3 12 2" xfId="8895" xr:uid="{00000000-0005-0000-0000-0000E7210000}"/>
    <cellStyle name="Currency 2 7 3 13" xfId="8896" xr:uid="{00000000-0005-0000-0000-0000E8210000}"/>
    <cellStyle name="Currency 2 7 3 14" xfId="8897" xr:uid="{00000000-0005-0000-0000-0000E9210000}"/>
    <cellStyle name="Currency 2 7 3 15" xfId="8898" xr:uid="{00000000-0005-0000-0000-0000EA210000}"/>
    <cellStyle name="Currency 2 7 3 2" xfId="364" xr:uid="{00000000-0005-0000-0000-0000EB210000}"/>
    <cellStyle name="Currency 2 7 3 2 2" xfId="8899" xr:uid="{00000000-0005-0000-0000-0000EC210000}"/>
    <cellStyle name="Currency 2 7 3 2 2 2" xfId="8900" xr:uid="{00000000-0005-0000-0000-0000ED210000}"/>
    <cellStyle name="Currency 2 7 3 2 2 3" xfId="8901" xr:uid="{00000000-0005-0000-0000-0000EE210000}"/>
    <cellStyle name="Currency 2 7 3 2 2 3 2" xfId="8902" xr:uid="{00000000-0005-0000-0000-0000EF210000}"/>
    <cellStyle name="Currency 2 7 3 2 2 3 3" xfId="8903" xr:uid="{00000000-0005-0000-0000-0000F0210000}"/>
    <cellStyle name="Currency 2 7 3 2 2 4" xfId="8904" xr:uid="{00000000-0005-0000-0000-0000F1210000}"/>
    <cellStyle name="Currency 2 7 3 2 2 4 2" xfId="8905" xr:uid="{00000000-0005-0000-0000-0000F2210000}"/>
    <cellStyle name="Currency 2 7 3 2 2 4 2 2" xfId="8906" xr:uid="{00000000-0005-0000-0000-0000F3210000}"/>
    <cellStyle name="Currency 2 7 3 2 2 4 3" xfId="8907" xr:uid="{00000000-0005-0000-0000-0000F4210000}"/>
    <cellStyle name="Currency 2 7 3 2 2 5" xfId="8908" xr:uid="{00000000-0005-0000-0000-0000F5210000}"/>
    <cellStyle name="Currency 2 7 3 2 2 5 2" xfId="8909" xr:uid="{00000000-0005-0000-0000-0000F6210000}"/>
    <cellStyle name="Currency 2 7 3 2 2 5 2 2" xfId="8910" xr:uid="{00000000-0005-0000-0000-0000F7210000}"/>
    <cellStyle name="Currency 2 7 3 2 2 5 3" xfId="8911" xr:uid="{00000000-0005-0000-0000-0000F8210000}"/>
    <cellStyle name="Currency 2 7 3 2 2 6" xfId="8912" xr:uid="{00000000-0005-0000-0000-0000F9210000}"/>
    <cellStyle name="Currency 2 7 3 2 2 6 2" xfId="8913" xr:uid="{00000000-0005-0000-0000-0000FA210000}"/>
    <cellStyle name="Currency 2 7 3 2 2 6 2 2" xfId="8914" xr:uid="{00000000-0005-0000-0000-0000FB210000}"/>
    <cellStyle name="Currency 2 7 3 2 2 6 3" xfId="8915" xr:uid="{00000000-0005-0000-0000-0000FC210000}"/>
    <cellStyle name="Currency 2 7 3 2 2 7" xfId="8916" xr:uid="{00000000-0005-0000-0000-0000FD210000}"/>
    <cellStyle name="Currency 2 7 3 2 2 7 2" xfId="8917" xr:uid="{00000000-0005-0000-0000-0000FE210000}"/>
    <cellStyle name="Currency 2 7 3 2 2 8" xfId="8918" xr:uid="{00000000-0005-0000-0000-0000FF210000}"/>
    <cellStyle name="Currency 2 7 3 2 2 8 2" xfId="8919" xr:uid="{00000000-0005-0000-0000-000000220000}"/>
    <cellStyle name="Currency 2 7 3 2 2 9" xfId="8920" xr:uid="{00000000-0005-0000-0000-000001220000}"/>
    <cellStyle name="Currency 2 7 3 2 3" xfId="8921" xr:uid="{00000000-0005-0000-0000-000002220000}"/>
    <cellStyle name="Currency 2 7 3 2 3 2" xfId="8922" xr:uid="{00000000-0005-0000-0000-000003220000}"/>
    <cellStyle name="Currency 2 7 3 2 3 3" xfId="8923" xr:uid="{00000000-0005-0000-0000-000004220000}"/>
    <cellStyle name="Currency 2 7 3 2 3 3 2" xfId="8924" xr:uid="{00000000-0005-0000-0000-000005220000}"/>
    <cellStyle name="Currency 2 7 3 2 3 3 3" xfId="8925" xr:uid="{00000000-0005-0000-0000-000006220000}"/>
    <cellStyle name="Currency 2 7 3 2 3 4" xfId="8926" xr:uid="{00000000-0005-0000-0000-000007220000}"/>
    <cellStyle name="Currency 2 7 3 2 3 4 2" xfId="8927" xr:uid="{00000000-0005-0000-0000-000008220000}"/>
    <cellStyle name="Currency 2 7 3 2 3 4 2 2" xfId="8928" xr:uid="{00000000-0005-0000-0000-000009220000}"/>
    <cellStyle name="Currency 2 7 3 2 3 4 3" xfId="8929" xr:uid="{00000000-0005-0000-0000-00000A220000}"/>
    <cellStyle name="Currency 2 7 3 2 3 5" xfId="8930" xr:uid="{00000000-0005-0000-0000-00000B220000}"/>
    <cellStyle name="Currency 2 7 3 2 3 5 2" xfId="8931" xr:uid="{00000000-0005-0000-0000-00000C220000}"/>
    <cellStyle name="Currency 2 7 3 2 3 5 2 2" xfId="8932" xr:uid="{00000000-0005-0000-0000-00000D220000}"/>
    <cellStyle name="Currency 2 7 3 2 3 5 3" xfId="8933" xr:uid="{00000000-0005-0000-0000-00000E220000}"/>
    <cellStyle name="Currency 2 7 3 2 3 6" xfId="8934" xr:uid="{00000000-0005-0000-0000-00000F220000}"/>
    <cellStyle name="Currency 2 7 3 2 3 6 2" xfId="8935" xr:uid="{00000000-0005-0000-0000-000010220000}"/>
    <cellStyle name="Currency 2 7 3 2 3 6 2 2" xfId="8936" xr:uid="{00000000-0005-0000-0000-000011220000}"/>
    <cellStyle name="Currency 2 7 3 2 3 6 3" xfId="8937" xr:uid="{00000000-0005-0000-0000-000012220000}"/>
    <cellStyle name="Currency 2 7 3 2 3 7" xfId="8938" xr:uid="{00000000-0005-0000-0000-000013220000}"/>
    <cellStyle name="Currency 2 7 3 2 3 7 2" xfId="8939" xr:uid="{00000000-0005-0000-0000-000014220000}"/>
    <cellStyle name="Currency 2 7 3 2 3 8" xfId="8940" xr:uid="{00000000-0005-0000-0000-000015220000}"/>
    <cellStyle name="Currency 2 7 3 2 3 8 2" xfId="8941" xr:uid="{00000000-0005-0000-0000-000016220000}"/>
    <cellStyle name="Currency 2 7 3 2 3 9" xfId="8942" xr:uid="{00000000-0005-0000-0000-000017220000}"/>
    <cellStyle name="Currency 2 7 3 2 4" xfId="8943" xr:uid="{00000000-0005-0000-0000-000018220000}"/>
    <cellStyle name="Currency 2 7 3 2 4 2" xfId="8944" xr:uid="{00000000-0005-0000-0000-000019220000}"/>
    <cellStyle name="Currency 2 7 3 2 4 3" xfId="8945" xr:uid="{00000000-0005-0000-0000-00001A220000}"/>
    <cellStyle name="Currency 2 7 3 2 4 3 2" xfId="8946" xr:uid="{00000000-0005-0000-0000-00001B220000}"/>
    <cellStyle name="Currency 2 7 3 2 4 3 2 2" xfId="8947" xr:uid="{00000000-0005-0000-0000-00001C220000}"/>
    <cellStyle name="Currency 2 7 3 2 4 3 3" xfId="8948" xr:uid="{00000000-0005-0000-0000-00001D220000}"/>
    <cellStyle name="Currency 2 7 3 2 4 4" xfId="8949" xr:uid="{00000000-0005-0000-0000-00001E220000}"/>
    <cellStyle name="Currency 2 7 3 2 4 4 2" xfId="8950" xr:uid="{00000000-0005-0000-0000-00001F220000}"/>
    <cellStyle name="Currency 2 7 3 2 4 4 2 2" xfId="8951" xr:uid="{00000000-0005-0000-0000-000020220000}"/>
    <cellStyle name="Currency 2 7 3 2 4 4 3" xfId="8952" xr:uid="{00000000-0005-0000-0000-000021220000}"/>
    <cellStyle name="Currency 2 7 3 2 4 5" xfId="8953" xr:uid="{00000000-0005-0000-0000-000022220000}"/>
    <cellStyle name="Currency 2 7 3 2 4 5 2" xfId="8954" xr:uid="{00000000-0005-0000-0000-000023220000}"/>
    <cellStyle name="Currency 2 7 3 2 4 5 2 2" xfId="8955" xr:uid="{00000000-0005-0000-0000-000024220000}"/>
    <cellStyle name="Currency 2 7 3 2 4 5 3" xfId="8956" xr:uid="{00000000-0005-0000-0000-000025220000}"/>
    <cellStyle name="Currency 2 7 3 2 4 6" xfId="8957" xr:uid="{00000000-0005-0000-0000-000026220000}"/>
    <cellStyle name="Currency 2 7 3 2 4 6 2" xfId="8958" xr:uid="{00000000-0005-0000-0000-000027220000}"/>
    <cellStyle name="Currency 2 7 3 2 4 7" xfId="8959" xr:uid="{00000000-0005-0000-0000-000028220000}"/>
    <cellStyle name="Currency 2 7 3 2 4 7 2" xfId="8960" xr:uid="{00000000-0005-0000-0000-000029220000}"/>
    <cellStyle name="Currency 2 7 3 2 4 8" xfId="8961" xr:uid="{00000000-0005-0000-0000-00002A220000}"/>
    <cellStyle name="Currency 2 7 3 2 4 9" xfId="8962" xr:uid="{00000000-0005-0000-0000-00002B220000}"/>
    <cellStyle name="Currency 2 7 3 2 5" xfId="8963" xr:uid="{00000000-0005-0000-0000-00002C220000}"/>
    <cellStyle name="Currency 2 7 3 2 5 2" xfId="8964" xr:uid="{00000000-0005-0000-0000-00002D220000}"/>
    <cellStyle name="Currency 2 7 3 2 5 3" xfId="8965" xr:uid="{00000000-0005-0000-0000-00002E220000}"/>
    <cellStyle name="Currency 2 7 3 2 6" xfId="8966" xr:uid="{00000000-0005-0000-0000-00002F220000}"/>
    <cellStyle name="Currency 2 7 3 2 6 2" xfId="8967" xr:uid="{00000000-0005-0000-0000-000030220000}"/>
    <cellStyle name="Currency 2 7 3 2 6 2 2" xfId="8968" xr:uid="{00000000-0005-0000-0000-000031220000}"/>
    <cellStyle name="Currency 2 7 3 2 6 2 2 2" xfId="8969" xr:uid="{00000000-0005-0000-0000-000032220000}"/>
    <cellStyle name="Currency 2 7 3 2 6 2 3" xfId="8970" xr:uid="{00000000-0005-0000-0000-000033220000}"/>
    <cellStyle name="Currency 2 7 3 2 6 3" xfId="8971" xr:uid="{00000000-0005-0000-0000-000034220000}"/>
    <cellStyle name="Currency 2 7 3 2 6 3 2" xfId="8972" xr:uid="{00000000-0005-0000-0000-000035220000}"/>
    <cellStyle name="Currency 2 7 3 2 6 3 2 2" xfId="8973" xr:uid="{00000000-0005-0000-0000-000036220000}"/>
    <cellStyle name="Currency 2 7 3 2 6 3 3" xfId="8974" xr:uid="{00000000-0005-0000-0000-000037220000}"/>
    <cellStyle name="Currency 2 7 3 2 6 4" xfId="8975" xr:uid="{00000000-0005-0000-0000-000038220000}"/>
    <cellStyle name="Currency 2 7 3 2 6 4 2" xfId="8976" xr:uid="{00000000-0005-0000-0000-000039220000}"/>
    <cellStyle name="Currency 2 7 3 2 6 4 2 2" xfId="8977" xr:uid="{00000000-0005-0000-0000-00003A220000}"/>
    <cellStyle name="Currency 2 7 3 2 6 4 3" xfId="8978" xr:uid="{00000000-0005-0000-0000-00003B220000}"/>
    <cellStyle name="Currency 2 7 3 2 6 5" xfId="8979" xr:uid="{00000000-0005-0000-0000-00003C220000}"/>
    <cellStyle name="Currency 2 7 3 2 6 5 2" xfId="8980" xr:uid="{00000000-0005-0000-0000-00003D220000}"/>
    <cellStyle name="Currency 2 7 3 2 6 6" xfId="8981" xr:uid="{00000000-0005-0000-0000-00003E220000}"/>
    <cellStyle name="Currency 2 7 3 2 6 6 2" xfId="8982" xr:uid="{00000000-0005-0000-0000-00003F220000}"/>
    <cellStyle name="Currency 2 7 3 2 6 7" xfId="8983" xr:uid="{00000000-0005-0000-0000-000040220000}"/>
    <cellStyle name="Currency 2 7 3 2 7" xfId="8984" xr:uid="{00000000-0005-0000-0000-000041220000}"/>
    <cellStyle name="Currency 2 7 3 2 7 2" xfId="8985" xr:uid="{00000000-0005-0000-0000-000042220000}"/>
    <cellStyle name="Currency 2 7 3 2 7 2 2" xfId="8986" xr:uid="{00000000-0005-0000-0000-000043220000}"/>
    <cellStyle name="Currency 2 7 3 2 7 3" xfId="8987" xr:uid="{00000000-0005-0000-0000-000044220000}"/>
    <cellStyle name="Currency 2 7 3 2 8" xfId="8988" xr:uid="{00000000-0005-0000-0000-000045220000}"/>
    <cellStyle name="Currency 2 7 3 2 8 2" xfId="8989" xr:uid="{00000000-0005-0000-0000-000046220000}"/>
    <cellStyle name="Currency 2 7 3 2 8 2 2" xfId="8990" xr:uid="{00000000-0005-0000-0000-000047220000}"/>
    <cellStyle name="Currency 2 7 3 2 8 3" xfId="8991" xr:uid="{00000000-0005-0000-0000-000048220000}"/>
    <cellStyle name="Currency 2 7 3 3" xfId="365" xr:uid="{00000000-0005-0000-0000-000049220000}"/>
    <cellStyle name="Currency 2 7 3 3 10" xfId="8992" xr:uid="{00000000-0005-0000-0000-00004A220000}"/>
    <cellStyle name="Currency 2 7 3 3 2" xfId="366" xr:uid="{00000000-0005-0000-0000-00004B220000}"/>
    <cellStyle name="Currency 2 7 3 3 2 2" xfId="8993" xr:uid="{00000000-0005-0000-0000-00004C220000}"/>
    <cellStyle name="Currency 2 7 3 3 2 3" xfId="8994" xr:uid="{00000000-0005-0000-0000-00004D220000}"/>
    <cellStyle name="Currency 2 7 3 3 2 3 2" xfId="8995" xr:uid="{00000000-0005-0000-0000-00004E220000}"/>
    <cellStyle name="Currency 2 7 3 3 2 3 3" xfId="8996" xr:uid="{00000000-0005-0000-0000-00004F220000}"/>
    <cellStyle name="Currency 2 7 3 3 2 4" xfId="8997" xr:uid="{00000000-0005-0000-0000-000050220000}"/>
    <cellStyle name="Currency 2 7 3 3 2 4 2" xfId="8998" xr:uid="{00000000-0005-0000-0000-000051220000}"/>
    <cellStyle name="Currency 2 7 3 3 2 4 2 2" xfId="8999" xr:uid="{00000000-0005-0000-0000-000052220000}"/>
    <cellStyle name="Currency 2 7 3 3 2 4 3" xfId="9000" xr:uid="{00000000-0005-0000-0000-000053220000}"/>
    <cellStyle name="Currency 2 7 3 3 2 5" xfId="9001" xr:uid="{00000000-0005-0000-0000-000054220000}"/>
    <cellStyle name="Currency 2 7 3 3 2 5 2" xfId="9002" xr:uid="{00000000-0005-0000-0000-000055220000}"/>
    <cellStyle name="Currency 2 7 3 3 2 5 2 2" xfId="9003" xr:uid="{00000000-0005-0000-0000-000056220000}"/>
    <cellStyle name="Currency 2 7 3 3 2 5 3" xfId="9004" xr:uid="{00000000-0005-0000-0000-000057220000}"/>
    <cellStyle name="Currency 2 7 3 3 2 6" xfId="9005" xr:uid="{00000000-0005-0000-0000-000058220000}"/>
    <cellStyle name="Currency 2 7 3 3 2 6 2" xfId="9006" xr:uid="{00000000-0005-0000-0000-000059220000}"/>
    <cellStyle name="Currency 2 7 3 3 2 6 2 2" xfId="9007" xr:uid="{00000000-0005-0000-0000-00005A220000}"/>
    <cellStyle name="Currency 2 7 3 3 2 6 3" xfId="9008" xr:uid="{00000000-0005-0000-0000-00005B220000}"/>
    <cellStyle name="Currency 2 7 3 3 2 7" xfId="9009" xr:uid="{00000000-0005-0000-0000-00005C220000}"/>
    <cellStyle name="Currency 2 7 3 3 2 7 2" xfId="9010" xr:uid="{00000000-0005-0000-0000-00005D220000}"/>
    <cellStyle name="Currency 2 7 3 3 2 8" xfId="9011" xr:uid="{00000000-0005-0000-0000-00005E220000}"/>
    <cellStyle name="Currency 2 7 3 3 2 8 2" xfId="9012" xr:uid="{00000000-0005-0000-0000-00005F220000}"/>
    <cellStyle name="Currency 2 7 3 3 2 9" xfId="9013" xr:uid="{00000000-0005-0000-0000-000060220000}"/>
    <cellStyle name="Currency 2 7 3 3 3" xfId="367" xr:uid="{00000000-0005-0000-0000-000061220000}"/>
    <cellStyle name="Currency 2 7 3 3 4" xfId="9014" xr:uid="{00000000-0005-0000-0000-000062220000}"/>
    <cellStyle name="Currency 2 7 3 3 4 2" xfId="9015" xr:uid="{00000000-0005-0000-0000-000063220000}"/>
    <cellStyle name="Currency 2 7 3 3 4 3" xfId="9016" xr:uid="{00000000-0005-0000-0000-000064220000}"/>
    <cellStyle name="Currency 2 7 3 3 5" xfId="9017" xr:uid="{00000000-0005-0000-0000-000065220000}"/>
    <cellStyle name="Currency 2 7 3 3 5 2" xfId="9018" xr:uid="{00000000-0005-0000-0000-000066220000}"/>
    <cellStyle name="Currency 2 7 3 3 5 2 2" xfId="9019" xr:uid="{00000000-0005-0000-0000-000067220000}"/>
    <cellStyle name="Currency 2 7 3 3 5 3" xfId="9020" xr:uid="{00000000-0005-0000-0000-000068220000}"/>
    <cellStyle name="Currency 2 7 3 3 6" xfId="9021" xr:uid="{00000000-0005-0000-0000-000069220000}"/>
    <cellStyle name="Currency 2 7 3 3 6 2" xfId="9022" xr:uid="{00000000-0005-0000-0000-00006A220000}"/>
    <cellStyle name="Currency 2 7 3 3 6 2 2" xfId="9023" xr:uid="{00000000-0005-0000-0000-00006B220000}"/>
    <cellStyle name="Currency 2 7 3 3 6 3" xfId="9024" xr:uid="{00000000-0005-0000-0000-00006C220000}"/>
    <cellStyle name="Currency 2 7 3 3 7" xfId="9025" xr:uid="{00000000-0005-0000-0000-00006D220000}"/>
    <cellStyle name="Currency 2 7 3 3 7 2" xfId="9026" xr:uid="{00000000-0005-0000-0000-00006E220000}"/>
    <cellStyle name="Currency 2 7 3 3 7 2 2" xfId="9027" xr:uid="{00000000-0005-0000-0000-00006F220000}"/>
    <cellStyle name="Currency 2 7 3 3 7 3" xfId="9028" xr:uid="{00000000-0005-0000-0000-000070220000}"/>
    <cellStyle name="Currency 2 7 3 3 8" xfId="9029" xr:uid="{00000000-0005-0000-0000-000071220000}"/>
    <cellStyle name="Currency 2 7 3 3 8 2" xfId="9030" xr:uid="{00000000-0005-0000-0000-000072220000}"/>
    <cellStyle name="Currency 2 7 3 3 9" xfId="9031" xr:uid="{00000000-0005-0000-0000-000073220000}"/>
    <cellStyle name="Currency 2 7 3 3 9 2" xfId="9032" xr:uid="{00000000-0005-0000-0000-000074220000}"/>
    <cellStyle name="Currency 2 7 3 4" xfId="368" xr:uid="{00000000-0005-0000-0000-000075220000}"/>
    <cellStyle name="Currency 2 7 3 4 2" xfId="369" xr:uid="{00000000-0005-0000-0000-000076220000}"/>
    <cellStyle name="Currency 2 7 3 4 2 10" xfId="9033" xr:uid="{00000000-0005-0000-0000-000077220000}"/>
    <cellStyle name="Currency 2 7 3 4 2 2" xfId="9034" xr:uid="{00000000-0005-0000-0000-000078220000}"/>
    <cellStyle name="Currency 2 7 3 4 2 3" xfId="9035" xr:uid="{00000000-0005-0000-0000-000079220000}"/>
    <cellStyle name="Currency 2 7 3 4 2 4" xfId="9036" xr:uid="{00000000-0005-0000-0000-00007A220000}"/>
    <cellStyle name="Currency 2 7 3 4 2 4 2" xfId="9037" xr:uid="{00000000-0005-0000-0000-00007B220000}"/>
    <cellStyle name="Currency 2 7 3 4 2 4 2 2" xfId="9038" xr:uid="{00000000-0005-0000-0000-00007C220000}"/>
    <cellStyle name="Currency 2 7 3 4 2 4 3" xfId="9039" xr:uid="{00000000-0005-0000-0000-00007D220000}"/>
    <cellStyle name="Currency 2 7 3 4 2 5" xfId="9040" xr:uid="{00000000-0005-0000-0000-00007E220000}"/>
    <cellStyle name="Currency 2 7 3 4 2 5 2" xfId="9041" xr:uid="{00000000-0005-0000-0000-00007F220000}"/>
    <cellStyle name="Currency 2 7 3 4 2 5 2 2" xfId="9042" xr:uid="{00000000-0005-0000-0000-000080220000}"/>
    <cellStyle name="Currency 2 7 3 4 2 5 3" xfId="9043" xr:uid="{00000000-0005-0000-0000-000081220000}"/>
    <cellStyle name="Currency 2 7 3 4 2 6" xfId="9044" xr:uid="{00000000-0005-0000-0000-000082220000}"/>
    <cellStyle name="Currency 2 7 3 4 2 6 2" xfId="9045" xr:uid="{00000000-0005-0000-0000-000083220000}"/>
    <cellStyle name="Currency 2 7 3 4 2 6 2 2" xfId="9046" xr:uid="{00000000-0005-0000-0000-000084220000}"/>
    <cellStyle name="Currency 2 7 3 4 2 6 3" xfId="9047" xr:uid="{00000000-0005-0000-0000-000085220000}"/>
    <cellStyle name="Currency 2 7 3 4 2 7" xfId="9048" xr:uid="{00000000-0005-0000-0000-000086220000}"/>
    <cellStyle name="Currency 2 7 3 4 2 7 2" xfId="9049" xr:uid="{00000000-0005-0000-0000-000087220000}"/>
    <cellStyle name="Currency 2 7 3 4 2 8" xfId="9050" xr:uid="{00000000-0005-0000-0000-000088220000}"/>
    <cellStyle name="Currency 2 7 3 4 2 8 2" xfId="9051" xr:uid="{00000000-0005-0000-0000-000089220000}"/>
    <cellStyle name="Currency 2 7 3 4 2 9" xfId="9052" xr:uid="{00000000-0005-0000-0000-00008A220000}"/>
    <cellStyle name="Currency 2 7 3 4 3" xfId="370" xr:uid="{00000000-0005-0000-0000-00008B220000}"/>
    <cellStyle name="Currency 2 7 3 4 4" xfId="9053" xr:uid="{00000000-0005-0000-0000-00008C220000}"/>
    <cellStyle name="Currency 2 7 3 4 4 2" xfId="9054" xr:uid="{00000000-0005-0000-0000-00008D220000}"/>
    <cellStyle name="Currency 2 7 3 4 4 2 2" xfId="9055" xr:uid="{00000000-0005-0000-0000-00008E220000}"/>
    <cellStyle name="Currency 2 7 3 4 4 3" xfId="9056" xr:uid="{00000000-0005-0000-0000-00008F220000}"/>
    <cellStyle name="Currency 2 7 3 4 5" xfId="9057" xr:uid="{00000000-0005-0000-0000-000090220000}"/>
    <cellStyle name="Currency 2 7 3 4 5 2" xfId="9058" xr:uid="{00000000-0005-0000-0000-000091220000}"/>
    <cellStyle name="Currency 2 7 3 4 5 2 2" xfId="9059" xr:uid="{00000000-0005-0000-0000-000092220000}"/>
    <cellStyle name="Currency 2 7 3 4 5 3" xfId="9060" xr:uid="{00000000-0005-0000-0000-000093220000}"/>
    <cellStyle name="Currency 2 7 3 5" xfId="9061" xr:uid="{00000000-0005-0000-0000-000094220000}"/>
    <cellStyle name="Currency 2 7 3 5 2" xfId="9062" xr:uid="{00000000-0005-0000-0000-000095220000}"/>
    <cellStyle name="Currency 2 7 3 5 3" xfId="9063" xr:uid="{00000000-0005-0000-0000-000096220000}"/>
    <cellStyle name="Currency 2 7 3 5 3 2" xfId="9064" xr:uid="{00000000-0005-0000-0000-000097220000}"/>
    <cellStyle name="Currency 2 7 3 5 3 3" xfId="9065" xr:uid="{00000000-0005-0000-0000-000098220000}"/>
    <cellStyle name="Currency 2 7 3 5 4" xfId="9066" xr:uid="{00000000-0005-0000-0000-000099220000}"/>
    <cellStyle name="Currency 2 7 3 5 4 2" xfId="9067" xr:uid="{00000000-0005-0000-0000-00009A220000}"/>
    <cellStyle name="Currency 2 7 3 5 4 2 2" xfId="9068" xr:uid="{00000000-0005-0000-0000-00009B220000}"/>
    <cellStyle name="Currency 2 7 3 5 4 3" xfId="9069" xr:uid="{00000000-0005-0000-0000-00009C220000}"/>
    <cellStyle name="Currency 2 7 3 5 5" xfId="9070" xr:uid="{00000000-0005-0000-0000-00009D220000}"/>
    <cellStyle name="Currency 2 7 3 5 5 2" xfId="9071" xr:uid="{00000000-0005-0000-0000-00009E220000}"/>
    <cellStyle name="Currency 2 7 3 5 5 2 2" xfId="9072" xr:uid="{00000000-0005-0000-0000-00009F220000}"/>
    <cellStyle name="Currency 2 7 3 5 5 3" xfId="9073" xr:uid="{00000000-0005-0000-0000-0000A0220000}"/>
    <cellStyle name="Currency 2 7 3 5 6" xfId="9074" xr:uid="{00000000-0005-0000-0000-0000A1220000}"/>
    <cellStyle name="Currency 2 7 3 5 6 2" xfId="9075" xr:uid="{00000000-0005-0000-0000-0000A2220000}"/>
    <cellStyle name="Currency 2 7 3 5 6 2 2" xfId="9076" xr:uid="{00000000-0005-0000-0000-0000A3220000}"/>
    <cellStyle name="Currency 2 7 3 5 6 3" xfId="9077" xr:uid="{00000000-0005-0000-0000-0000A4220000}"/>
    <cellStyle name="Currency 2 7 3 5 7" xfId="9078" xr:uid="{00000000-0005-0000-0000-0000A5220000}"/>
    <cellStyle name="Currency 2 7 3 5 7 2" xfId="9079" xr:uid="{00000000-0005-0000-0000-0000A6220000}"/>
    <cellStyle name="Currency 2 7 3 5 8" xfId="9080" xr:uid="{00000000-0005-0000-0000-0000A7220000}"/>
    <cellStyle name="Currency 2 7 3 5 8 2" xfId="9081" xr:uid="{00000000-0005-0000-0000-0000A8220000}"/>
    <cellStyle name="Currency 2 7 3 5 9" xfId="9082" xr:uid="{00000000-0005-0000-0000-0000A9220000}"/>
    <cellStyle name="Currency 2 7 3 6" xfId="9083" xr:uid="{00000000-0005-0000-0000-0000AA220000}"/>
    <cellStyle name="Currency 2 7 3 6 2" xfId="9084" xr:uid="{00000000-0005-0000-0000-0000AB220000}"/>
    <cellStyle name="Currency 2 7 3 6 3" xfId="9085" xr:uid="{00000000-0005-0000-0000-0000AC220000}"/>
    <cellStyle name="Currency 2 7 3 7" xfId="9086" xr:uid="{00000000-0005-0000-0000-0000AD220000}"/>
    <cellStyle name="Currency 2 7 3 8" xfId="9087" xr:uid="{00000000-0005-0000-0000-0000AE220000}"/>
    <cellStyle name="Currency 2 7 3 8 2" xfId="9088" xr:uid="{00000000-0005-0000-0000-0000AF220000}"/>
    <cellStyle name="Currency 2 7 3 8 2 2" xfId="9089" xr:uid="{00000000-0005-0000-0000-0000B0220000}"/>
    <cellStyle name="Currency 2 7 3 8 3" xfId="9090" xr:uid="{00000000-0005-0000-0000-0000B1220000}"/>
    <cellStyle name="Currency 2 7 3 8 4" xfId="9091" xr:uid="{00000000-0005-0000-0000-0000B2220000}"/>
    <cellStyle name="Currency 2 7 3 9" xfId="9092" xr:uid="{00000000-0005-0000-0000-0000B3220000}"/>
    <cellStyle name="Currency 2 7 3 9 2" xfId="9093" xr:uid="{00000000-0005-0000-0000-0000B4220000}"/>
    <cellStyle name="Currency 2 7 3 9 2 2" xfId="9094" xr:uid="{00000000-0005-0000-0000-0000B5220000}"/>
    <cellStyle name="Currency 2 7 3 9 3" xfId="9095" xr:uid="{00000000-0005-0000-0000-0000B6220000}"/>
    <cellStyle name="Currency 2 7 4" xfId="371" xr:uid="{00000000-0005-0000-0000-0000B7220000}"/>
    <cellStyle name="Currency 2 7 4 2" xfId="9096" xr:uid="{00000000-0005-0000-0000-0000B8220000}"/>
    <cellStyle name="Currency 2 7 4 2 2" xfId="9097" xr:uid="{00000000-0005-0000-0000-0000B9220000}"/>
    <cellStyle name="Currency 2 7 4 2 3" xfId="9098" xr:uid="{00000000-0005-0000-0000-0000BA220000}"/>
    <cellStyle name="Currency 2 7 4 2 3 2" xfId="9099" xr:uid="{00000000-0005-0000-0000-0000BB220000}"/>
    <cellStyle name="Currency 2 7 4 2 3 3" xfId="9100" xr:uid="{00000000-0005-0000-0000-0000BC220000}"/>
    <cellStyle name="Currency 2 7 4 2 4" xfId="9101" xr:uid="{00000000-0005-0000-0000-0000BD220000}"/>
    <cellStyle name="Currency 2 7 4 2 4 2" xfId="9102" xr:uid="{00000000-0005-0000-0000-0000BE220000}"/>
    <cellStyle name="Currency 2 7 4 2 4 2 2" xfId="9103" xr:uid="{00000000-0005-0000-0000-0000BF220000}"/>
    <cellStyle name="Currency 2 7 4 2 4 3" xfId="9104" xr:uid="{00000000-0005-0000-0000-0000C0220000}"/>
    <cellStyle name="Currency 2 7 4 2 5" xfId="9105" xr:uid="{00000000-0005-0000-0000-0000C1220000}"/>
    <cellStyle name="Currency 2 7 4 2 5 2" xfId="9106" xr:uid="{00000000-0005-0000-0000-0000C2220000}"/>
    <cellStyle name="Currency 2 7 4 2 5 2 2" xfId="9107" xr:uid="{00000000-0005-0000-0000-0000C3220000}"/>
    <cellStyle name="Currency 2 7 4 2 5 3" xfId="9108" xr:uid="{00000000-0005-0000-0000-0000C4220000}"/>
    <cellStyle name="Currency 2 7 4 2 6" xfId="9109" xr:uid="{00000000-0005-0000-0000-0000C5220000}"/>
    <cellStyle name="Currency 2 7 4 2 6 2" xfId="9110" xr:uid="{00000000-0005-0000-0000-0000C6220000}"/>
    <cellStyle name="Currency 2 7 4 2 6 2 2" xfId="9111" xr:uid="{00000000-0005-0000-0000-0000C7220000}"/>
    <cellStyle name="Currency 2 7 4 2 6 3" xfId="9112" xr:uid="{00000000-0005-0000-0000-0000C8220000}"/>
    <cellStyle name="Currency 2 7 4 2 7" xfId="9113" xr:uid="{00000000-0005-0000-0000-0000C9220000}"/>
    <cellStyle name="Currency 2 7 4 2 7 2" xfId="9114" xr:uid="{00000000-0005-0000-0000-0000CA220000}"/>
    <cellStyle name="Currency 2 7 4 2 8" xfId="9115" xr:uid="{00000000-0005-0000-0000-0000CB220000}"/>
    <cellStyle name="Currency 2 7 4 2 8 2" xfId="9116" xr:uid="{00000000-0005-0000-0000-0000CC220000}"/>
    <cellStyle name="Currency 2 7 4 2 9" xfId="9117" xr:uid="{00000000-0005-0000-0000-0000CD220000}"/>
    <cellStyle name="Currency 2 7 4 3" xfId="9118" xr:uid="{00000000-0005-0000-0000-0000CE220000}"/>
    <cellStyle name="Currency 2 7 4 3 2" xfId="9119" xr:uid="{00000000-0005-0000-0000-0000CF220000}"/>
    <cellStyle name="Currency 2 7 4 3 3" xfId="9120" xr:uid="{00000000-0005-0000-0000-0000D0220000}"/>
    <cellStyle name="Currency 2 7 4 3 3 2" xfId="9121" xr:uid="{00000000-0005-0000-0000-0000D1220000}"/>
    <cellStyle name="Currency 2 7 4 3 3 3" xfId="9122" xr:uid="{00000000-0005-0000-0000-0000D2220000}"/>
    <cellStyle name="Currency 2 7 4 3 4" xfId="9123" xr:uid="{00000000-0005-0000-0000-0000D3220000}"/>
    <cellStyle name="Currency 2 7 4 3 4 2" xfId="9124" xr:uid="{00000000-0005-0000-0000-0000D4220000}"/>
    <cellStyle name="Currency 2 7 4 3 4 2 2" xfId="9125" xr:uid="{00000000-0005-0000-0000-0000D5220000}"/>
    <cellStyle name="Currency 2 7 4 3 4 3" xfId="9126" xr:uid="{00000000-0005-0000-0000-0000D6220000}"/>
    <cellStyle name="Currency 2 7 4 3 5" xfId="9127" xr:uid="{00000000-0005-0000-0000-0000D7220000}"/>
    <cellStyle name="Currency 2 7 4 3 5 2" xfId="9128" xr:uid="{00000000-0005-0000-0000-0000D8220000}"/>
    <cellStyle name="Currency 2 7 4 3 5 2 2" xfId="9129" xr:uid="{00000000-0005-0000-0000-0000D9220000}"/>
    <cellStyle name="Currency 2 7 4 3 5 3" xfId="9130" xr:uid="{00000000-0005-0000-0000-0000DA220000}"/>
    <cellStyle name="Currency 2 7 4 3 6" xfId="9131" xr:uid="{00000000-0005-0000-0000-0000DB220000}"/>
    <cellStyle name="Currency 2 7 4 3 6 2" xfId="9132" xr:uid="{00000000-0005-0000-0000-0000DC220000}"/>
    <cellStyle name="Currency 2 7 4 3 6 2 2" xfId="9133" xr:uid="{00000000-0005-0000-0000-0000DD220000}"/>
    <cellStyle name="Currency 2 7 4 3 6 3" xfId="9134" xr:uid="{00000000-0005-0000-0000-0000DE220000}"/>
    <cellStyle name="Currency 2 7 4 3 7" xfId="9135" xr:uid="{00000000-0005-0000-0000-0000DF220000}"/>
    <cellStyle name="Currency 2 7 4 3 7 2" xfId="9136" xr:uid="{00000000-0005-0000-0000-0000E0220000}"/>
    <cellStyle name="Currency 2 7 4 3 8" xfId="9137" xr:uid="{00000000-0005-0000-0000-0000E1220000}"/>
    <cellStyle name="Currency 2 7 4 3 8 2" xfId="9138" xr:uid="{00000000-0005-0000-0000-0000E2220000}"/>
    <cellStyle name="Currency 2 7 4 3 9" xfId="9139" xr:uid="{00000000-0005-0000-0000-0000E3220000}"/>
    <cellStyle name="Currency 2 7 4 4" xfId="9140" xr:uid="{00000000-0005-0000-0000-0000E4220000}"/>
    <cellStyle name="Currency 2 7 4 4 2" xfId="9141" xr:uid="{00000000-0005-0000-0000-0000E5220000}"/>
    <cellStyle name="Currency 2 7 4 4 3" xfId="9142" xr:uid="{00000000-0005-0000-0000-0000E6220000}"/>
    <cellStyle name="Currency 2 7 4 4 3 2" xfId="9143" xr:uid="{00000000-0005-0000-0000-0000E7220000}"/>
    <cellStyle name="Currency 2 7 4 4 3 2 2" xfId="9144" xr:uid="{00000000-0005-0000-0000-0000E8220000}"/>
    <cellStyle name="Currency 2 7 4 4 3 3" xfId="9145" xr:uid="{00000000-0005-0000-0000-0000E9220000}"/>
    <cellStyle name="Currency 2 7 4 4 4" xfId="9146" xr:uid="{00000000-0005-0000-0000-0000EA220000}"/>
    <cellStyle name="Currency 2 7 4 4 4 2" xfId="9147" xr:uid="{00000000-0005-0000-0000-0000EB220000}"/>
    <cellStyle name="Currency 2 7 4 4 4 2 2" xfId="9148" xr:uid="{00000000-0005-0000-0000-0000EC220000}"/>
    <cellStyle name="Currency 2 7 4 4 4 3" xfId="9149" xr:uid="{00000000-0005-0000-0000-0000ED220000}"/>
    <cellStyle name="Currency 2 7 4 4 5" xfId="9150" xr:uid="{00000000-0005-0000-0000-0000EE220000}"/>
    <cellStyle name="Currency 2 7 4 4 5 2" xfId="9151" xr:uid="{00000000-0005-0000-0000-0000EF220000}"/>
    <cellStyle name="Currency 2 7 4 4 5 2 2" xfId="9152" xr:uid="{00000000-0005-0000-0000-0000F0220000}"/>
    <cellStyle name="Currency 2 7 4 4 5 3" xfId="9153" xr:uid="{00000000-0005-0000-0000-0000F1220000}"/>
    <cellStyle name="Currency 2 7 4 4 6" xfId="9154" xr:uid="{00000000-0005-0000-0000-0000F2220000}"/>
    <cellStyle name="Currency 2 7 4 4 6 2" xfId="9155" xr:uid="{00000000-0005-0000-0000-0000F3220000}"/>
    <cellStyle name="Currency 2 7 4 4 7" xfId="9156" xr:uid="{00000000-0005-0000-0000-0000F4220000}"/>
    <cellStyle name="Currency 2 7 4 4 7 2" xfId="9157" xr:uid="{00000000-0005-0000-0000-0000F5220000}"/>
    <cellStyle name="Currency 2 7 4 4 8" xfId="9158" xr:uid="{00000000-0005-0000-0000-0000F6220000}"/>
    <cellStyle name="Currency 2 7 4 4 9" xfId="9159" xr:uid="{00000000-0005-0000-0000-0000F7220000}"/>
    <cellStyle name="Currency 2 7 4 5" xfId="9160" xr:uid="{00000000-0005-0000-0000-0000F8220000}"/>
    <cellStyle name="Currency 2 7 4 5 2" xfId="9161" xr:uid="{00000000-0005-0000-0000-0000F9220000}"/>
    <cellStyle name="Currency 2 7 4 5 3" xfId="9162" xr:uid="{00000000-0005-0000-0000-0000FA220000}"/>
    <cellStyle name="Currency 2 7 4 6" xfId="9163" xr:uid="{00000000-0005-0000-0000-0000FB220000}"/>
    <cellStyle name="Currency 2 7 4 6 2" xfId="9164" xr:uid="{00000000-0005-0000-0000-0000FC220000}"/>
    <cellStyle name="Currency 2 7 4 6 2 2" xfId="9165" xr:uid="{00000000-0005-0000-0000-0000FD220000}"/>
    <cellStyle name="Currency 2 7 4 6 2 2 2" xfId="9166" xr:uid="{00000000-0005-0000-0000-0000FE220000}"/>
    <cellStyle name="Currency 2 7 4 6 2 3" xfId="9167" xr:uid="{00000000-0005-0000-0000-0000FF220000}"/>
    <cellStyle name="Currency 2 7 4 6 3" xfId="9168" xr:uid="{00000000-0005-0000-0000-000000230000}"/>
    <cellStyle name="Currency 2 7 4 6 3 2" xfId="9169" xr:uid="{00000000-0005-0000-0000-000001230000}"/>
    <cellStyle name="Currency 2 7 4 6 3 2 2" xfId="9170" xr:uid="{00000000-0005-0000-0000-000002230000}"/>
    <cellStyle name="Currency 2 7 4 6 3 3" xfId="9171" xr:uid="{00000000-0005-0000-0000-000003230000}"/>
    <cellStyle name="Currency 2 7 4 6 4" xfId="9172" xr:uid="{00000000-0005-0000-0000-000004230000}"/>
    <cellStyle name="Currency 2 7 4 6 4 2" xfId="9173" xr:uid="{00000000-0005-0000-0000-000005230000}"/>
    <cellStyle name="Currency 2 7 4 6 4 2 2" xfId="9174" xr:uid="{00000000-0005-0000-0000-000006230000}"/>
    <cellStyle name="Currency 2 7 4 6 4 3" xfId="9175" xr:uid="{00000000-0005-0000-0000-000007230000}"/>
    <cellStyle name="Currency 2 7 4 6 5" xfId="9176" xr:uid="{00000000-0005-0000-0000-000008230000}"/>
    <cellStyle name="Currency 2 7 4 6 5 2" xfId="9177" xr:uid="{00000000-0005-0000-0000-000009230000}"/>
    <cellStyle name="Currency 2 7 4 6 6" xfId="9178" xr:uid="{00000000-0005-0000-0000-00000A230000}"/>
    <cellStyle name="Currency 2 7 4 6 6 2" xfId="9179" xr:uid="{00000000-0005-0000-0000-00000B230000}"/>
    <cellStyle name="Currency 2 7 4 6 7" xfId="9180" xr:uid="{00000000-0005-0000-0000-00000C230000}"/>
    <cellStyle name="Currency 2 7 4 7" xfId="9181" xr:uid="{00000000-0005-0000-0000-00000D230000}"/>
    <cellStyle name="Currency 2 7 4 7 2" xfId="9182" xr:uid="{00000000-0005-0000-0000-00000E230000}"/>
    <cellStyle name="Currency 2 7 4 7 2 2" xfId="9183" xr:uid="{00000000-0005-0000-0000-00000F230000}"/>
    <cellStyle name="Currency 2 7 4 7 3" xfId="9184" xr:uid="{00000000-0005-0000-0000-000010230000}"/>
    <cellStyle name="Currency 2 7 4 8" xfId="9185" xr:uid="{00000000-0005-0000-0000-000011230000}"/>
    <cellStyle name="Currency 2 7 4 8 2" xfId="9186" xr:uid="{00000000-0005-0000-0000-000012230000}"/>
    <cellStyle name="Currency 2 7 4 8 2 2" xfId="9187" xr:uid="{00000000-0005-0000-0000-000013230000}"/>
    <cellStyle name="Currency 2 7 4 8 3" xfId="9188" xr:uid="{00000000-0005-0000-0000-000014230000}"/>
    <cellStyle name="Currency 2 7 5" xfId="372" xr:uid="{00000000-0005-0000-0000-000015230000}"/>
    <cellStyle name="Currency 2 7 5 10" xfId="9189" xr:uid="{00000000-0005-0000-0000-000016230000}"/>
    <cellStyle name="Currency 2 7 5 2" xfId="373" xr:uid="{00000000-0005-0000-0000-000017230000}"/>
    <cellStyle name="Currency 2 7 5 2 2" xfId="9190" xr:uid="{00000000-0005-0000-0000-000018230000}"/>
    <cellStyle name="Currency 2 7 5 2 3" xfId="9191" xr:uid="{00000000-0005-0000-0000-000019230000}"/>
    <cellStyle name="Currency 2 7 5 2 3 2" xfId="9192" xr:uid="{00000000-0005-0000-0000-00001A230000}"/>
    <cellStyle name="Currency 2 7 5 2 3 3" xfId="9193" xr:uid="{00000000-0005-0000-0000-00001B230000}"/>
    <cellStyle name="Currency 2 7 5 2 4" xfId="9194" xr:uid="{00000000-0005-0000-0000-00001C230000}"/>
    <cellStyle name="Currency 2 7 5 2 4 2" xfId="9195" xr:uid="{00000000-0005-0000-0000-00001D230000}"/>
    <cellStyle name="Currency 2 7 5 2 4 2 2" xfId="9196" xr:uid="{00000000-0005-0000-0000-00001E230000}"/>
    <cellStyle name="Currency 2 7 5 2 4 3" xfId="9197" xr:uid="{00000000-0005-0000-0000-00001F230000}"/>
    <cellStyle name="Currency 2 7 5 2 5" xfId="9198" xr:uid="{00000000-0005-0000-0000-000020230000}"/>
    <cellStyle name="Currency 2 7 5 2 5 2" xfId="9199" xr:uid="{00000000-0005-0000-0000-000021230000}"/>
    <cellStyle name="Currency 2 7 5 2 5 2 2" xfId="9200" xr:uid="{00000000-0005-0000-0000-000022230000}"/>
    <cellStyle name="Currency 2 7 5 2 5 3" xfId="9201" xr:uid="{00000000-0005-0000-0000-000023230000}"/>
    <cellStyle name="Currency 2 7 5 2 6" xfId="9202" xr:uid="{00000000-0005-0000-0000-000024230000}"/>
    <cellStyle name="Currency 2 7 5 2 6 2" xfId="9203" xr:uid="{00000000-0005-0000-0000-000025230000}"/>
    <cellStyle name="Currency 2 7 5 2 6 2 2" xfId="9204" xr:uid="{00000000-0005-0000-0000-000026230000}"/>
    <cellStyle name="Currency 2 7 5 2 6 3" xfId="9205" xr:uid="{00000000-0005-0000-0000-000027230000}"/>
    <cellStyle name="Currency 2 7 5 2 7" xfId="9206" xr:uid="{00000000-0005-0000-0000-000028230000}"/>
    <cellStyle name="Currency 2 7 5 2 7 2" xfId="9207" xr:uid="{00000000-0005-0000-0000-000029230000}"/>
    <cellStyle name="Currency 2 7 5 2 8" xfId="9208" xr:uid="{00000000-0005-0000-0000-00002A230000}"/>
    <cellStyle name="Currency 2 7 5 2 8 2" xfId="9209" xr:uid="{00000000-0005-0000-0000-00002B230000}"/>
    <cellStyle name="Currency 2 7 5 2 9" xfId="9210" xr:uid="{00000000-0005-0000-0000-00002C230000}"/>
    <cellStyle name="Currency 2 7 5 3" xfId="374" xr:uid="{00000000-0005-0000-0000-00002D230000}"/>
    <cellStyle name="Currency 2 7 5 4" xfId="9211" xr:uid="{00000000-0005-0000-0000-00002E230000}"/>
    <cellStyle name="Currency 2 7 5 4 2" xfId="9212" xr:uid="{00000000-0005-0000-0000-00002F230000}"/>
    <cellStyle name="Currency 2 7 5 4 3" xfId="9213" xr:uid="{00000000-0005-0000-0000-000030230000}"/>
    <cellStyle name="Currency 2 7 5 5" xfId="9214" xr:uid="{00000000-0005-0000-0000-000031230000}"/>
    <cellStyle name="Currency 2 7 5 5 2" xfId="9215" xr:uid="{00000000-0005-0000-0000-000032230000}"/>
    <cellStyle name="Currency 2 7 5 5 2 2" xfId="9216" xr:uid="{00000000-0005-0000-0000-000033230000}"/>
    <cellStyle name="Currency 2 7 5 5 3" xfId="9217" xr:uid="{00000000-0005-0000-0000-000034230000}"/>
    <cellStyle name="Currency 2 7 5 6" xfId="9218" xr:uid="{00000000-0005-0000-0000-000035230000}"/>
    <cellStyle name="Currency 2 7 5 6 2" xfId="9219" xr:uid="{00000000-0005-0000-0000-000036230000}"/>
    <cellStyle name="Currency 2 7 5 6 2 2" xfId="9220" xr:uid="{00000000-0005-0000-0000-000037230000}"/>
    <cellStyle name="Currency 2 7 5 6 3" xfId="9221" xr:uid="{00000000-0005-0000-0000-000038230000}"/>
    <cellStyle name="Currency 2 7 5 7" xfId="9222" xr:uid="{00000000-0005-0000-0000-000039230000}"/>
    <cellStyle name="Currency 2 7 5 7 2" xfId="9223" xr:uid="{00000000-0005-0000-0000-00003A230000}"/>
    <cellStyle name="Currency 2 7 5 7 2 2" xfId="9224" xr:uid="{00000000-0005-0000-0000-00003B230000}"/>
    <cellStyle name="Currency 2 7 5 7 3" xfId="9225" xr:uid="{00000000-0005-0000-0000-00003C230000}"/>
    <cellStyle name="Currency 2 7 5 8" xfId="9226" xr:uid="{00000000-0005-0000-0000-00003D230000}"/>
    <cellStyle name="Currency 2 7 5 8 2" xfId="9227" xr:uid="{00000000-0005-0000-0000-00003E230000}"/>
    <cellStyle name="Currency 2 7 5 9" xfId="9228" xr:uid="{00000000-0005-0000-0000-00003F230000}"/>
    <cellStyle name="Currency 2 7 5 9 2" xfId="9229" xr:uid="{00000000-0005-0000-0000-000040230000}"/>
    <cellStyle name="Currency 2 7 6" xfId="375" xr:uid="{00000000-0005-0000-0000-000041230000}"/>
    <cellStyle name="Currency 2 7 6 2" xfId="376" xr:uid="{00000000-0005-0000-0000-000042230000}"/>
    <cellStyle name="Currency 2 7 6 2 10" xfId="9230" xr:uid="{00000000-0005-0000-0000-000043230000}"/>
    <cellStyle name="Currency 2 7 6 2 2" xfId="9231" xr:uid="{00000000-0005-0000-0000-000044230000}"/>
    <cellStyle name="Currency 2 7 6 2 3" xfId="9232" xr:uid="{00000000-0005-0000-0000-000045230000}"/>
    <cellStyle name="Currency 2 7 6 2 4" xfId="9233" xr:uid="{00000000-0005-0000-0000-000046230000}"/>
    <cellStyle name="Currency 2 7 6 2 4 2" xfId="9234" xr:uid="{00000000-0005-0000-0000-000047230000}"/>
    <cellStyle name="Currency 2 7 6 2 4 2 2" xfId="9235" xr:uid="{00000000-0005-0000-0000-000048230000}"/>
    <cellStyle name="Currency 2 7 6 2 4 3" xfId="9236" xr:uid="{00000000-0005-0000-0000-000049230000}"/>
    <cellStyle name="Currency 2 7 6 2 5" xfId="9237" xr:uid="{00000000-0005-0000-0000-00004A230000}"/>
    <cellStyle name="Currency 2 7 6 2 5 2" xfId="9238" xr:uid="{00000000-0005-0000-0000-00004B230000}"/>
    <cellStyle name="Currency 2 7 6 2 5 2 2" xfId="9239" xr:uid="{00000000-0005-0000-0000-00004C230000}"/>
    <cellStyle name="Currency 2 7 6 2 5 3" xfId="9240" xr:uid="{00000000-0005-0000-0000-00004D230000}"/>
    <cellStyle name="Currency 2 7 6 2 6" xfId="9241" xr:uid="{00000000-0005-0000-0000-00004E230000}"/>
    <cellStyle name="Currency 2 7 6 2 6 2" xfId="9242" xr:uid="{00000000-0005-0000-0000-00004F230000}"/>
    <cellStyle name="Currency 2 7 6 2 6 2 2" xfId="9243" xr:uid="{00000000-0005-0000-0000-000050230000}"/>
    <cellStyle name="Currency 2 7 6 2 6 3" xfId="9244" xr:uid="{00000000-0005-0000-0000-000051230000}"/>
    <cellStyle name="Currency 2 7 6 2 7" xfId="9245" xr:uid="{00000000-0005-0000-0000-000052230000}"/>
    <cellStyle name="Currency 2 7 6 2 7 2" xfId="9246" xr:uid="{00000000-0005-0000-0000-000053230000}"/>
    <cellStyle name="Currency 2 7 6 2 8" xfId="9247" xr:uid="{00000000-0005-0000-0000-000054230000}"/>
    <cellStyle name="Currency 2 7 6 2 8 2" xfId="9248" xr:uid="{00000000-0005-0000-0000-000055230000}"/>
    <cellStyle name="Currency 2 7 6 2 9" xfId="9249" xr:uid="{00000000-0005-0000-0000-000056230000}"/>
    <cellStyle name="Currency 2 7 6 3" xfId="377" xr:uid="{00000000-0005-0000-0000-000057230000}"/>
    <cellStyle name="Currency 2 7 6 4" xfId="9250" xr:uid="{00000000-0005-0000-0000-000058230000}"/>
    <cellStyle name="Currency 2 7 6 4 2" xfId="9251" xr:uid="{00000000-0005-0000-0000-000059230000}"/>
    <cellStyle name="Currency 2 7 6 4 2 2" xfId="9252" xr:uid="{00000000-0005-0000-0000-00005A230000}"/>
    <cellStyle name="Currency 2 7 6 4 3" xfId="9253" xr:uid="{00000000-0005-0000-0000-00005B230000}"/>
    <cellStyle name="Currency 2 7 6 5" xfId="9254" xr:uid="{00000000-0005-0000-0000-00005C230000}"/>
    <cellStyle name="Currency 2 7 6 5 2" xfId="9255" xr:uid="{00000000-0005-0000-0000-00005D230000}"/>
    <cellStyle name="Currency 2 7 6 5 2 2" xfId="9256" xr:uid="{00000000-0005-0000-0000-00005E230000}"/>
    <cellStyle name="Currency 2 7 6 5 3" xfId="9257" xr:uid="{00000000-0005-0000-0000-00005F230000}"/>
    <cellStyle name="Currency 2 7 7" xfId="9258" xr:uid="{00000000-0005-0000-0000-000060230000}"/>
    <cellStyle name="Currency 2 7 7 2" xfId="9259" xr:uid="{00000000-0005-0000-0000-000061230000}"/>
    <cellStyle name="Currency 2 7 7 3" xfId="9260" xr:uid="{00000000-0005-0000-0000-000062230000}"/>
    <cellStyle name="Currency 2 7 7 3 2" xfId="9261" xr:uid="{00000000-0005-0000-0000-000063230000}"/>
    <cellStyle name="Currency 2 7 7 3 3" xfId="9262" xr:uid="{00000000-0005-0000-0000-000064230000}"/>
    <cellStyle name="Currency 2 7 7 4" xfId="9263" xr:uid="{00000000-0005-0000-0000-000065230000}"/>
    <cellStyle name="Currency 2 7 7 4 2" xfId="9264" xr:uid="{00000000-0005-0000-0000-000066230000}"/>
    <cellStyle name="Currency 2 7 7 4 2 2" xfId="9265" xr:uid="{00000000-0005-0000-0000-000067230000}"/>
    <cellStyle name="Currency 2 7 7 4 3" xfId="9266" xr:uid="{00000000-0005-0000-0000-000068230000}"/>
    <cellStyle name="Currency 2 7 7 5" xfId="9267" xr:uid="{00000000-0005-0000-0000-000069230000}"/>
    <cellStyle name="Currency 2 7 7 5 2" xfId="9268" xr:uid="{00000000-0005-0000-0000-00006A230000}"/>
    <cellStyle name="Currency 2 7 7 5 2 2" xfId="9269" xr:uid="{00000000-0005-0000-0000-00006B230000}"/>
    <cellStyle name="Currency 2 7 7 5 3" xfId="9270" xr:uid="{00000000-0005-0000-0000-00006C230000}"/>
    <cellStyle name="Currency 2 7 7 6" xfId="9271" xr:uid="{00000000-0005-0000-0000-00006D230000}"/>
    <cellStyle name="Currency 2 7 7 6 2" xfId="9272" xr:uid="{00000000-0005-0000-0000-00006E230000}"/>
    <cellStyle name="Currency 2 7 7 6 2 2" xfId="9273" xr:uid="{00000000-0005-0000-0000-00006F230000}"/>
    <cellStyle name="Currency 2 7 7 6 3" xfId="9274" xr:uid="{00000000-0005-0000-0000-000070230000}"/>
    <cellStyle name="Currency 2 7 7 7" xfId="9275" xr:uid="{00000000-0005-0000-0000-000071230000}"/>
    <cellStyle name="Currency 2 7 7 7 2" xfId="9276" xr:uid="{00000000-0005-0000-0000-000072230000}"/>
    <cellStyle name="Currency 2 7 7 8" xfId="9277" xr:uid="{00000000-0005-0000-0000-000073230000}"/>
    <cellStyle name="Currency 2 7 7 8 2" xfId="9278" xr:uid="{00000000-0005-0000-0000-000074230000}"/>
    <cellStyle name="Currency 2 7 7 9" xfId="9279" xr:uid="{00000000-0005-0000-0000-000075230000}"/>
    <cellStyle name="Currency 2 7 8" xfId="9280" xr:uid="{00000000-0005-0000-0000-000076230000}"/>
    <cellStyle name="Currency 2 7 8 2" xfId="9281" xr:uid="{00000000-0005-0000-0000-000077230000}"/>
    <cellStyle name="Currency 2 7 8 3" xfId="9282" xr:uid="{00000000-0005-0000-0000-000078230000}"/>
    <cellStyle name="Currency 2 7 9" xfId="9283" xr:uid="{00000000-0005-0000-0000-000079230000}"/>
    <cellStyle name="Currency 2 8" xfId="378" xr:uid="{00000000-0005-0000-0000-00007A230000}"/>
    <cellStyle name="Currency 2 8 2" xfId="379" xr:uid="{00000000-0005-0000-0000-00007B230000}"/>
    <cellStyle name="Currency 2 8 2 2" xfId="9284" xr:uid="{00000000-0005-0000-0000-00007C230000}"/>
    <cellStyle name="Currency 2 8 2 2 2" xfId="9285" xr:uid="{00000000-0005-0000-0000-00007D230000}"/>
    <cellStyle name="Currency 2 8 2 3" xfId="9286" xr:uid="{00000000-0005-0000-0000-00007E230000}"/>
    <cellStyle name="Currency 2 8 2 4" xfId="9287" xr:uid="{00000000-0005-0000-0000-00007F230000}"/>
    <cellStyle name="Currency 2 8 3" xfId="380" xr:uid="{00000000-0005-0000-0000-000080230000}"/>
    <cellStyle name="Currency 2 8 3 2" xfId="381" xr:uid="{00000000-0005-0000-0000-000081230000}"/>
    <cellStyle name="Currency 2 8 3 2 2" xfId="25568" xr:uid="{00000000-0005-0000-0000-000082230000}"/>
    <cellStyle name="Currency 2 8 3 3" xfId="382" xr:uid="{00000000-0005-0000-0000-000083230000}"/>
    <cellStyle name="Currency 2 8 3 3 2" xfId="9288" xr:uid="{00000000-0005-0000-0000-000084230000}"/>
    <cellStyle name="Currency 2 8 3 4" xfId="9289" xr:uid="{00000000-0005-0000-0000-000085230000}"/>
    <cellStyle name="Currency 2 8 3 5" xfId="9290" xr:uid="{00000000-0005-0000-0000-000086230000}"/>
    <cellStyle name="Currency 2 8 4" xfId="383" xr:uid="{00000000-0005-0000-0000-000087230000}"/>
    <cellStyle name="Currency 2 8 4 2" xfId="384" xr:uid="{00000000-0005-0000-0000-000088230000}"/>
    <cellStyle name="Currency 2 8 4 3" xfId="385" xr:uid="{00000000-0005-0000-0000-000089230000}"/>
    <cellStyle name="Currency 2 8 5" xfId="9291" xr:uid="{00000000-0005-0000-0000-00008A230000}"/>
    <cellStyle name="Currency 2 8 5 2" xfId="9292" xr:uid="{00000000-0005-0000-0000-00008B230000}"/>
    <cellStyle name="Currency 2 8 6" xfId="9293" xr:uid="{00000000-0005-0000-0000-00008C230000}"/>
    <cellStyle name="Currency 2 8 6 2" xfId="9294" xr:uid="{00000000-0005-0000-0000-00008D230000}"/>
    <cellStyle name="Currency 2 9" xfId="386" xr:uid="{00000000-0005-0000-0000-00008E230000}"/>
    <cellStyle name="Currency 2 9 10" xfId="9295" xr:uid="{00000000-0005-0000-0000-00008F230000}"/>
    <cellStyle name="Currency 2 9 10 2" xfId="9296" xr:uid="{00000000-0005-0000-0000-000090230000}"/>
    <cellStyle name="Currency 2 9 10 2 2" xfId="9297" xr:uid="{00000000-0005-0000-0000-000091230000}"/>
    <cellStyle name="Currency 2 9 10 3" xfId="9298" xr:uid="{00000000-0005-0000-0000-000092230000}"/>
    <cellStyle name="Currency 2 9 11" xfId="9299" xr:uid="{00000000-0005-0000-0000-000093230000}"/>
    <cellStyle name="Currency 2 9 11 2" xfId="9300" xr:uid="{00000000-0005-0000-0000-000094230000}"/>
    <cellStyle name="Currency 2 9 12" xfId="9301" xr:uid="{00000000-0005-0000-0000-000095230000}"/>
    <cellStyle name="Currency 2 9 12 2" xfId="9302" xr:uid="{00000000-0005-0000-0000-000096230000}"/>
    <cellStyle name="Currency 2 9 13" xfId="9303" xr:uid="{00000000-0005-0000-0000-000097230000}"/>
    <cellStyle name="Currency 2 9 14" xfId="9304" xr:uid="{00000000-0005-0000-0000-000098230000}"/>
    <cellStyle name="Currency 2 9 15" xfId="9305" xr:uid="{00000000-0005-0000-0000-000099230000}"/>
    <cellStyle name="Currency 2 9 2" xfId="387" xr:uid="{00000000-0005-0000-0000-00009A230000}"/>
    <cellStyle name="Currency 2 9 2 2" xfId="9306" xr:uid="{00000000-0005-0000-0000-00009B230000}"/>
    <cellStyle name="Currency 2 9 2 2 2" xfId="9307" xr:uid="{00000000-0005-0000-0000-00009C230000}"/>
    <cellStyle name="Currency 2 9 2 2 3" xfId="9308" xr:uid="{00000000-0005-0000-0000-00009D230000}"/>
    <cellStyle name="Currency 2 9 2 2 3 2" xfId="9309" xr:uid="{00000000-0005-0000-0000-00009E230000}"/>
    <cellStyle name="Currency 2 9 2 2 3 3" xfId="9310" xr:uid="{00000000-0005-0000-0000-00009F230000}"/>
    <cellStyle name="Currency 2 9 2 2 4" xfId="9311" xr:uid="{00000000-0005-0000-0000-0000A0230000}"/>
    <cellStyle name="Currency 2 9 2 2 4 2" xfId="9312" xr:uid="{00000000-0005-0000-0000-0000A1230000}"/>
    <cellStyle name="Currency 2 9 2 2 4 2 2" xfId="9313" xr:uid="{00000000-0005-0000-0000-0000A2230000}"/>
    <cellStyle name="Currency 2 9 2 2 4 3" xfId="9314" xr:uid="{00000000-0005-0000-0000-0000A3230000}"/>
    <cellStyle name="Currency 2 9 2 2 5" xfId="9315" xr:uid="{00000000-0005-0000-0000-0000A4230000}"/>
    <cellStyle name="Currency 2 9 2 2 5 2" xfId="9316" xr:uid="{00000000-0005-0000-0000-0000A5230000}"/>
    <cellStyle name="Currency 2 9 2 2 5 2 2" xfId="9317" xr:uid="{00000000-0005-0000-0000-0000A6230000}"/>
    <cellStyle name="Currency 2 9 2 2 5 3" xfId="9318" xr:uid="{00000000-0005-0000-0000-0000A7230000}"/>
    <cellStyle name="Currency 2 9 2 2 6" xfId="9319" xr:uid="{00000000-0005-0000-0000-0000A8230000}"/>
    <cellStyle name="Currency 2 9 2 2 6 2" xfId="9320" xr:uid="{00000000-0005-0000-0000-0000A9230000}"/>
    <cellStyle name="Currency 2 9 2 2 6 2 2" xfId="9321" xr:uid="{00000000-0005-0000-0000-0000AA230000}"/>
    <cellStyle name="Currency 2 9 2 2 6 3" xfId="9322" xr:uid="{00000000-0005-0000-0000-0000AB230000}"/>
    <cellStyle name="Currency 2 9 2 2 7" xfId="9323" xr:uid="{00000000-0005-0000-0000-0000AC230000}"/>
    <cellStyle name="Currency 2 9 2 2 7 2" xfId="9324" xr:uid="{00000000-0005-0000-0000-0000AD230000}"/>
    <cellStyle name="Currency 2 9 2 2 8" xfId="9325" xr:uid="{00000000-0005-0000-0000-0000AE230000}"/>
    <cellStyle name="Currency 2 9 2 2 8 2" xfId="9326" xr:uid="{00000000-0005-0000-0000-0000AF230000}"/>
    <cellStyle name="Currency 2 9 2 2 9" xfId="9327" xr:uid="{00000000-0005-0000-0000-0000B0230000}"/>
    <cellStyle name="Currency 2 9 2 3" xfId="9328" xr:uid="{00000000-0005-0000-0000-0000B1230000}"/>
    <cellStyle name="Currency 2 9 2 3 2" xfId="9329" xr:uid="{00000000-0005-0000-0000-0000B2230000}"/>
    <cellStyle name="Currency 2 9 2 3 3" xfId="9330" xr:uid="{00000000-0005-0000-0000-0000B3230000}"/>
    <cellStyle name="Currency 2 9 2 3 3 2" xfId="9331" xr:uid="{00000000-0005-0000-0000-0000B4230000}"/>
    <cellStyle name="Currency 2 9 2 3 3 3" xfId="9332" xr:uid="{00000000-0005-0000-0000-0000B5230000}"/>
    <cellStyle name="Currency 2 9 2 3 4" xfId="9333" xr:uid="{00000000-0005-0000-0000-0000B6230000}"/>
    <cellStyle name="Currency 2 9 2 3 4 2" xfId="9334" xr:uid="{00000000-0005-0000-0000-0000B7230000}"/>
    <cellStyle name="Currency 2 9 2 3 4 2 2" xfId="9335" xr:uid="{00000000-0005-0000-0000-0000B8230000}"/>
    <cellStyle name="Currency 2 9 2 3 4 3" xfId="9336" xr:uid="{00000000-0005-0000-0000-0000B9230000}"/>
    <cellStyle name="Currency 2 9 2 3 5" xfId="9337" xr:uid="{00000000-0005-0000-0000-0000BA230000}"/>
    <cellStyle name="Currency 2 9 2 3 5 2" xfId="9338" xr:uid="{00000000-0005-0000-0000-0000BB230000}"/>
    <cellStyle name="Currency 2 9 2 3 5 2 2" xfId="9339" xr:uid="{00000000-0005-0000-0000-0000BC230000}"/>
    <cellStyle name="Currency 2 9 2 3 5 3" xfId="9340" xr:uid="{00000000-0005-0000-0000-0000BD230000}"/>
    <cellStyle name="Currency 2 9 2 3 6" xfId="9341" xr:uid="{00000000-0005-0000-0000-0000BE230000}"/>
    <cellStyle name="Currency 2 9 2 3 6 2" xfId="9342" xr:uid="{00000000-0005-0000-0000-0000BF230000}"/>
    <cellStyle name="Currency 2 9 2 3 6 2 2" xfId="9343" xr:uid="{00000000-0005-0000-0000-0000C0230000}"/>
    <cellStyle name="Currency 2 9 2 3 6 3" xfId="9344" xr:uid="{00000000-0005-0000-0000-0000C1230000}"/>
    <cellStyle name="Currency 2 9 2 3 7" xfId="9345" xr:uid="{00000000-0005-0000-0000-0000C2230000}"/>
    <cellStyle name="Currency 2 9 2 3 7 2" xfId="9346" xr:uid="{00000000-0005-0000-0000-0000C3230000}"/>
    <cellStyle name="Currency 2 9 2 3 8" xfId="9347" xr:uid="{00000000-0005-0000-0000-0000C4230000}"/>
    <cellStyle name="Currency 2 9 2 3 8 2" xfId="9348" xr:uid="{00000000-0005-0000-0000-0000C5230000}"/>
    <cellStyle name="Currency 2 9 2 3 9" xfId="9349" xr:uid="{00000000-0005-0000-0000-0000C6230000}"/>
    <cellStyle name="Currency 2 9 2 4" xfId="9350" xr:uid="{00000000-0005-0000-0000-0000C7230000}"/>
    <cellStyle name="Currency 2 9 2 4 2" xfId="9351" xr:uid="{00000000-0005-0000-0000-0000C8230000}"/>
    <cellStyle name="Currency 2 9 2 4 3" xfId="9352" xr:uid="{00000000-0005-0000-0000-0000C9230000}"/>
    <cellStyle name="Currency 2 9 2 4 3 2" xfId="9353" xr:uid="{00000000-0005-0000-0000-0000CA230000}"/>
    <cellStyle name="Currency 2 9 2 4 3 2 2" xfId="9354" xr:uid="{00000000-0005-0000-0000-0000CB230000}"/>
    <cellStyle name="Currency 2 9 2 4 3 3" xfId="9355" xr:uid="{00000000-0005-0000-0000-0000CC230000}"/>
    <cellStyle name="Currency 2 9 2 4 4" xfId="9356" xr:uid="{00000000-0005-0000-0000-0000CD230000}"/>
    <cellStyle name="Currency 2 9 2 4 4 2" xfId="9357" xr:uid="{00000000-0005-0000-0000-0000CE230000}"/>
    <cellStyle name="Currency 2 9 2 4 4 2 2" xfId="9358" xr:uid="{00000000-0005-0000-0000-0000CF230000}"/>
    <cellStyle name="Currency 2 9 2 4 4 3" xfId="9359" xr:uid="{00000000-0005-0000-0000-0000D0230000}"/>
    <cellStyle name="Currency 2 9 2 4 5" xfId="9360" xr:uid="{00000000-0005-0000-0000-0000D1230000}"/>
    <cellStyle name="Currency 2 9 2 4 5 2" xfId="9361" xr:uid="{00000000-0005-0000-0000-0000D2230000}"/>
    <cellStyle name="Currency 2 9 2 4 5 2 2" xfId="9362" xr:uid="{00000000-0005-0000-0000-0000D3230000}"/>
    <cellStyle name="Currency 2 9 2 4 5 3" xfId="9363" xr:uid="{00000000-0005-0000-0000-0000D4230000}"/>
    <cellStyle name="Currency 2 9 2 4 6" xfId="9364" xr:uid="{00000000-0005-0000-0000-0000D5230000}"/>
    <cellStyle name="Currency 2 9 2 4 6 2" xfId="9365" xr:uid="{00000000-0005-0000-0000-0000D6230000}"/>
    <cellStyle name="Currency 2 9 2 4 7" xfId="9366" xr:uid="{00000000-0005-0000-0000-0000D7230000}"/>
    <cellStyle name="Currency 2 9 2 4 7 2" xfId="9367" xr:uid="{00000000-0005-0000-0000-0000D8230000}"/>
    <cellStyle name="Currency 2 9 2 4 8" xfId="9368" xr:uid="{00000000-0005-0000-0000-0000D9230000}"/>
    <cellStyle name="Currency 2 9 2 4 9" xfId="9369" xr:uid="{00000000-0005-0000-0000-0000DA230000}"/>
    <cellStyle name="Currency 2 9 2 5" xfId="9370" xr:uid="{00000000-0005-0000-0000-0000DB230000}"/>
    <cellStyle name="Currency 2 9 2 5 2" xfId="9371" xr:uid="{00000000-0005-0000-0000-0000DC230000}"/>
    <cellStyle name="Currency 2 9 2 5 3" xfId="9372" xr:uid="{00000000-0005-0000-0000-0000DD230000}"/>
    <cellStyle name="Currency 2 9 2 6" xfId="9373" xr:uid="{00000000-0005-0000-0000-0000DE230000}"/>
    <cellStyle name="Currency 2 9 2 6 2" xfId="9374" xr:uid="{00000000-0005-0000-0000-0000DF230000}"/>
    <cellStyle name="Currency 2 9 2 6 2 2" xfId="9375" xr:uid="{00000000-0005-0000-0000-0000E0230000}"/>
    <cellStyle name="Currency 2 9 2 6 2 2 2" xfId="9376" xr:uid="{00000000-0005-0000-0000-0000E1230000}"/>
    <cellStyle name="Currency 2 9 2 6 2 3" xfId="9377" xr:uid="{00000000-0005-0000-0000-0000E2230000}"/>
    <cellStyle name="Currency 2 9 2 6 3" xfId="9378" xr:uid="{00000000-0005-0000-0000-0000E3230000}"/>
    <cellStyle name="Currency 2 9 2 6 3 2" xfId="9379" xr:uid="{00000000-0005-0000-0000-0000E4230000}"/>
    <cellStyle name="Currency 2 9 2 6 3 2 2" xfId="9380" xr:uid="{00000000-0005-0000-0000-0000E5230000}"/>
    <cellStyle name="Currency 2 9 2 6 3 3" xfId="9381" xr:uid="{00000000-0005-0000-0000-0000E6230000}"/>
    <cellStyle name="Currency 2 9 2 6 4" xfId="9382" xr:uid="{00000000-0005-0000-0000-0000E7230000}"/>
    <cellStyle name="Currency 2 9 2 6 4 2" xfId="9383" xr:uid="{00000000-0005-0000-0000-0000E8230000}"/>
    <cellStyle name="Currency 2 9 2 6 4 2 2" xfId="9384" xr:uid="{00000000-0005-0000-0000-0000E9230000}"/>
    <cellStyle name="Currency 2 9 2 6 4 3" xfId="9385" xr:uid="{00000000-0005-0000-0000-0000EA230000}"/>
    <cellStyle name="Currency 2 9 2 6 5" xfId="9386" xr:uid="{00000000-0005-0000-0000-0000EB230000}"/>
    <cellStyle name="Currency 2 9 2 6 5 2" xfId="9387" xr:uid="{00000000-0005-0000-0000-0000EC230000}"/>
    <cellStyle name="Currency 2 9 2 6 6" xfId="9388" xr:uid="{00000000-0005-0000-0000-0000ED230000}"/>
    <cellStyle name="Currency 2 9 2 6 6 2" xfId="9389" xr:uid="{00000000-0005-0000-0000-0000EE230000}"/>
    <cellStyle name="Currency 2 9 2 6 7" xfId="9390" xr:uid="{00000000-0005-0000-0000-0000EF230000}"/>
    <cellStyle name="Currency 2 9 2 7" xfId="9391" xr:uid="{00000000-0005-0000-0000-0000F0230000}"/>
    <cellStyle name="Currency 2 9 2 7 2" xfId="9392" xr:uid="{00000000-0005-0000-0000-0000F1230000}"/>
    <cellStyle name="Currency 2 9 2 7 2 2" xfId="9393" xr:uid="{00000000-0005-0000-0000-0000F2230000}"/>
    <cellStyle name="Currency 2 9 2 7 3" xfId="9394" xr:uid="{00000000-0005-0000-0000-0000F3230000}"/>
    <cellStyle name="Currency 2 9 2 8" xfId="9395" xr:uid="{00000000-0005-0000-0000-0000F4230000}"/>
    <cellStyle name="Currency 2 9 2 8 2" xfId="9396" xr:uid="{00000000-0005-0000-0000-0000F5230000}"/>
    <cellStyle name="Currency 2 9 2 8 2 2" xfId="9397" xr:uid="{00000000-0005-0000-0000-0000F6230000}"/>
    <cellStyle name="Currency 2 9 2 8 3" xfId="9398" xr:uid="{00000000-0005-0000-0000-0000F7230000}"/>
    <cellStyle name="Currency 2 9 3" xfId="388" xr:uid="{00000000-0005-0000-0000-0000F8230000}"/>
    <cellStyle name="Currency 2 9 3 10" xfId="9399" xr:uid="{00000000-0005-0000-0000-0000F9230000}"/>
    <cellStyle name="Currency 2 9 3 2" xfId="389" xr:uid="{00000000-0005-0000-0000-0000FA230000}"/>
    <cellStyle name="Currency 2 9 3 2 2" xfId="9400" xr:uid="{00000000-0005-0000-0000-0000FB230000}"/>
    <cellStyle name="Currency 2 9 3 2 3" xfId="9401" xr:uid="{00000000-0005-0000-0000-0000FC230000}"/>
    <cellStyle name="Currency 2 9 3 2 3 2" xfId="9402" xr:uid="{00000000-0005-0000-0000-0000FD230000}"/>
    <cellStyle name="Currency 2 9 3 2 3 3" xfId="9403" xr:uid="{00000000-0005-0000-0000-0000FE230000}"/>
    <cellStyle name="Currency 2 9 3 2 4" xfId="9404" xr:uid="{00000000-0005-0000-0000-0000FF230000}"/>
    <cellStyle name="Currency 2 9 3 2 4 2" xfId="9405" xr:uid="{00000000-0005-0000-0000-000000240000}"/>
    <cellStyle name="Currency 2 9 3 2 4 2 2" xfId="9406" xr:uid="{00000000-0005-0000-0000-000001240000}"/>
    <cellStyle name="Currency 2 9 3 2 4 3" xfId="9407" xr:uid="{00000000-0005-0000-0000-000002240000}"/>
    <cellStyle name="Currency 2 9 3 2 5" xfId="9408" xr:uid="{00000000-0005-0000-0000-000003240000}"/>
    <cellStyle name="Currency 2 9 3 2 5 2" xfId="9409" xr:uid="{00000000-0005-0000-0000-000004240000}"/>
    <cellStyle name="Currency 2 9 3 2 5 2 2" xfId="9410" xr:uid="{00000000-0005-0000-0000-000005240000}"/>
    <cellStyle name="Currency 2 9 3 2 5 3" xfId="9411" xr:uid="{00000000-0005-0000-0000-000006240000}"/>
    <cellStyle name="Currency 2 9 3 2 6" xfId="9412" xr:uid="{00000000-0005-0000-0000-000007240000}"/>
    <cellStyle name="Currency 2 9 3 2 6 2" xfId="9413" xr:uid="{00000000-0005-0000-0000-000008240000}"/>
    <cellStyle name="Currency 2 9 3 2 6 2 2" xfId="9414" xr:uid="{00000000-0005-0000-0000-000009240000}"/>
    <cellStyle name="Currency 2 9 3 2 6 3" xfId="9415" xr:uid="{00000000-0005-0000-0000-00000A240000}"/>
    <cellStyle name="Currency 2 9 3 2 7" xfId="9416" xr:uid="{00000000-0005-0000-0000-00000B240000}"/>
    <cellStyle name="Currency 2 9 3 2 7 2" xfId="9417" xr:uid="{00000000-0005-0000-0000-00000C240000}"/>
    <cellStyle name="Currency 2 9 3 2 8" xfId="9418" xr:uid="{00000000-0005-0000-0000-00000D240000}"/>
    <cellStyle name="Currency 2 9 3 2 8 2" xfId="9419" xr:uid="{00000000-0005-0000-0000-00000E240000}"/>
    <cellStyle name="Currency 2 9 3 2 9" xfId="9420" xr:uid="{00000000-0005-0000-0000-00000F240000}"/>
    <cellStyle name="Currency 2 9 3 3" xfId="390" xr:uid="{00000000-0005-0000-0000-000010240000}"/>
    <cellStyle name="Currency 2 9 3 4" xfId="9421" xr:uid="{00000000-0005-0000-0000-000011240000}"/>
    <cellStyle name="Currency 2 9 3 4 2" xfId="9422" xr:uid="{00000000-0005-0000-0000-000012240000}"/>
    <cellStyle name="Currency 2 9 3 4 3" xfId="9423" xr:uid="{00000000-0005-0000-0000-000013240000}"/>
    <cellStyle name="Currency 2 9 3 5" xfId="9424" xr:uid="{00000000-0005-0000-0000-000014240000}"/>
    <cellStyle name="Currency 2 9 3 5 2" xfId="9425" xr:uid="{00000000-0005-0000-0000-000015240000}"/>
    <cellStyle name="Currency 2 9 3 5 2 2" xfId="9426" xr:uid="{00000000-0005-0000-0000-000016240000}"/>
    <cellStyle name="Currency 2 9 3 5 3" xfId="9427" xr:uid="{00000000-0005-0000-0000-000017240000}"/>
    <cellStyle name="Currency 2 9 3 6" xfId="9428" xr:uid="{00000000-0005-0000-0000-000018240000}"/>
    <cellStyle name="Currency 2 9 3 6 2" xfId="9429" xr:uid="{00000000-0005-0000-0000-000019240000}"/>
    <cellStyle name="Currency 2 9 3 6 2 2" xfId="9430" xr:uid="{00000000-0005-0000-0000-00001A240000}"/>
    <cellStyle name="Currency 2 9 3 6 3" xfId="9431" xr:uid="{00000000-0005-0000-0000-00001B240000}"/>
    <cellStyle name="Currency 2 9 3 7" xfId="9432" xr:uid="{00000000-0005-0000-0000-00001C240000}"/>
    <cellStyle name="Currency 2 9 3 7 2" xfId="9433" xr:uid="{00000000-0005-0000-0000-00001D240000}"/>
    <cellStyle name="Currency 2 9 3 7 2 2" xfId="9434" xr:uid="{00000000-0005-0000-0000-00001E240000}"/>
    <cellStyle name="Currency 2 9 3 7 3" xfId="9435" xr:uid="{00000000-0005-0000-0000-00001F240000}"/>
    <cellStyle name="Currency 2 9 3 8" xfId="9436" xr:uid="{00000000-0005-0000-0000-000020240000}"/>
    <cellStyle name="Currency 2 9 3 8 2" xfId="9437" xr:uid="{00000000-0005-0000-0000-000021240000}"/>
    <cellStyle name="Currency 2 9 3 9" xfId="9438" xr:uid="{00000000-0005-0000-0000-000022240000}"/>
    <cellStyle name="Currency 2 9 3 9 2" xfId="9439" xr:uid="{00000000-0005-0000-0000-000023240000}"/>
    <cellStyle name="Currency 2 9 4" xfId="391" xr:uid="{00000000-0005-0000-0000-000024240000}"/>
    <cellStyle name="Currency 2 9 4 2" xfId="392" xr:uid="{00000000-0005-0000-0000-000025240000}"/>
    <cellStyle name="Currency 2 9 4 2 10" xfId="9440" xr:uid="{00000000-0005-0000-0000-000026240000}"/>
    <cellStyle name="Currency 2 9 4 2 2" xfId="9441" xr:uid="{00000000-0005-0000-0000-000027240000}"/>
    <cellStyle name="Currency 2 9 4 2 3" xfId="9442" xr:uid="{00000000-0005-0000-0000-000028240000}"/>
    <cellStyle name="Currency 2 9 4 2 4" xfId="9443" xr:uid="{00000000-0005-0000-0000-000029240000}"/>
    <cellStyle name="Currency 2 9 4 2 4 2" xfId="9444" xr:uid="{00000000-0005-0000-0000-00002A240000}"/>
    <cellStyle name="Currency 2 9 4 2 4 2 2" xfId="9445" xr:uid="{00000000-0005-0000-0000-00002B240000}"/>
    <cellStyle name="Currency 2 9 4 2 4 3" xfId="9446" xr:uid="{00000000-0005-0000-0000-00002C240000}"/>
    <cellStyle name="Currency 2 9 4 2 5" xfId="9447" xr:uid="{00000000-0005-0000-0000-00002D240000}"/>
    <cellStyle name="Currency 2 9 4 2 5 2" xfId="9448" xr:uid="{00000000-0005-0000-0000-00002E240000}"/>
    <cellStyle name="Currency 2 9 4 2 5 2 2" xfId="9449" xr:uid="{00000000-0005-0000-0000-00002F240000}"/>
    <cellStyle name="Currency 2 9 4 2 5 3" xfId="9450" xr:uid="{00000000-0005-0000-0000-000030240000}"/>
    <cellStyle name="Currency 2 9 4 2 6" xfId="9451" xr:uid="{00000000-0005-0000-0000-000031240000}"/>
    <cellStyle name="Currency 2 9 4 2 6 2" xfId="9452" xr:uid="{00000000-0005-0000-0000-000032240000}"/>
    <cellStyle name="Currency 2 9 4 2 6 2 2" xfId="9453" xr:uid="{00000000-0005-0000-0000-000033240000}"/>
    <cellStyle name="Currency 2 9 4 2 6 3" xfId="9454" xr:uid="{00000000-0005-0000-0000-000034240000}"/>
    <cellStyle name="Currency 2 9 4 2 7" xfId="9455" xr:uid="{00000000-0005-0000-0000-000035240000}"/>
    <cellStyle name="Currency 2 9 4 2 7 2" xfId="9456" xr:uid="{00000000-0005-0000-0000-000036240000}"/>
    <cellStyle name="Currency 2 9 4 2 8" xfId="9457" xr:uid="{00000000-0005-0000-0000-000037240000}"/>
    <cellStyle name="Currency 2 9 4 2 8 2" xfId="9458" xr:uid="{00000000-0005-0000-0000-000038240000}"/>
    <cellStyle name="Currency 2 9 4 2 9" xfId="9459" xr:uid="{00000000-0005-0000-0000-000039240000}"/>
    <cellStyle name="Currency 2 9 4 3" xfId="393" xr:uid="{00000000-0005-0000-0000-00003A240000}"/>
    <cellStyle name="Currency 2 9 4 4" xfId="9460" xr:uid="{00000000-0005-0000-0000-00003B240000}"/>
    <cellStyle name="Currency 2 9 4 4 2" xfId="9461" xr:uid="{00000000-0005-0000-0000-00003C240000}"/>
    <cellStyle name="Currency 2 9 4 4 2 2" xfId="9462" xr:uid="{00000000-0005-0000-0000-00003D240000}"/>
    <cellStyle name="Currency 2 9 4 4 3" xfId="9463" xr:uid="{00000000-0005-0000-0000-00003E240000}"/>
    <cellStyle name="Currency 2 9 4 5" xfId="9464" xr:uid="{00000000-0005-0000-0000-00003F240000}"/>
    <cellStyle name="Currency 2 9 4 5 2" xfId="9465" xr:uid="{00000000-0005-0000-0000-000040240000}"/>
    <cellStyle name="Currency 2 9 4 5 2 2" xfId="9466" xr:uid="{00000000-0005-0000-0000-000041240000}"/>
    <cellStyle name="Currency 2 9 4 5 3" xfId="9467" xr:uid="{00000000-0005-0000-0000-000042240000}"/>
    <cellStyle name="Currency 2 9 5" xfId="9468" xr:uid="{00000000-0005-0000-0000-000043240000}"/>
    <cellStyle name="Currency 2 9 5 2" xfId="9469" xr:uid="{00000000-0005-0000-0000-000044240000}"/>
    <cellStyle name="Currency 2 9 5 3" xfId="9470" xr:uid="{00000000-0005-0000-0000-000045240000}"/>
    <cellStyle name="Currency 2 9 5 3 2" xfId="9471" xr:uid="{00000000-0005-0000-0000-000046240000}"/>
    <cellStyle name="Currency 2 9 5 3 3" xfId="9472" xr:uid="{00000000-0005-0000-0000-000047240000}"/>
    <cellStyle name="Currency 2 9 5 4" xfId="9473" xr:uid="{00000000-0005-0000-0000-000048240000}"/>
    <cellStyle name="Currency 2 9 5 4 2" xfId="9474" xr:uid="{00000000-0005-0000-0000-000049240000}"/>
    <cellStyle name="Currency 2 9 5 4 2 2" xfId="9475" xr:uid="{00000000-0005-0000-0000-00004A240000}"/>
    <cellStyle name="Currency 2 9 5 4 3" xfId="9476" xr:uid="{00000000-0005-0000-0000-00004B240000}"/>
    <cellStyle name="Currency 2 9 5 5" xfId="9477" xr:uid="{00000000-0005-0000-0000-00004C240000}"/>
    <cellStyle name="Currency 2 9 5 5 2" xfId="9478" xr:uid="{00000000-0005-0000-0000-00004D240000}"/>
    <cellStyle name="Currency 2 9 5 5 2 2" xfId="9479" xr:uid="{00000000-0005-0000-0000-00004E240000}"/>
    <cellStyle name="Currency 2 9 5 5 3" xfId="9480" xr:uid="{00000000-0005-0000-0000-00004F240000}"/>
    <cellStyle name="Currency 2 9 5 6" xfId="9481" xr:uid="{00000000-0005-0000-0000-000050240000}"/>
    <cellStyle name="Currency 2 9 5 6 2" xfId="9482" xr:uid="{00000000-0005-0000-0000-000051240000}"/>
    <cellStyle name="Currency 2 9 5 6 2 2" xfId="9483" xr:uid="{00000000-0005-0000-0000-000052240000}"/>
    <cellStyle name="Currency 2 9 5 6 3" xfId="9484" xr:uid="{00000000-0005-0000-0000-000053240000}"/>
    <cellStyle name="Currency 2 9 5 7" xfId="9485" xr:uid="{00000000-0005-0000-0000-000054240000}"/>
    <cellStyle name="Currency 2 9 5 7 2" xfId="9486" xr:uid="{00000000-0005-0000-0000-000055240000}"/>
    <cellStyle name="Currency 2 9 5 8" xfId="9487" xr:uid="{00000000-0005-0000-0000-000056240000}"/>
    <cellStyle name="Currency 2 9 5 8 2" xfId="9488" xr:uid="{00000000-0005-0000-0000-000057240000}"/>
    <cellStyle name="Currency 2 9 5 9" xfId="9489" xr:uid="{00000000-0005-0000-0000-000058240000}"/>
    <cellStyle name="Currency 2 9 6" xfId="9490" xr:uid="{00000000-0005-0000-0000-000059240000}"/>
    <cellStyle name="Currency 2 9 6 2" xfId="9491" xr:uid="{00000000-0005-0000-0000-00005A240000}"/>
    <cellStyle name="Currency 2 9 6 3" xfId="9492" xr:uid="{00000000-0005-0000-0000-00005B240000}"/>
    <cellStyle name="Currency 2 9 7" xfId="9493" xr:uid="{00000000-0005-0000-0000-00005C240000}"/>
    <cellStyle name="Currency 2 9 8" xfId="9494" xr:uid="{00000000-0005-0000-0000-00005D240000}"/>
    <cellStyle name="Currency 2 9 8 2" xfId="9495" xr:uid="{00000000-0005-0000-0000-00005E240000}"/>
    <cellStyle name="Currency 2 9 8 2 2" xfId="9496" xr:uid="{00000000-0005-0000-0000-00005F240000}"/>
    <cellStyle name="Currency 2 9 8 3" xfId="9497" xr:uid="{00000000-0005-0000-0000-000060240000}"/>
    <cellStyle name="Currency 2 9 8 4" xfId="9498" xr:uid="{00000000-0005-0000-0000-000061240000}"/>
    <cellStyle name="Currency 2 9 9" xfId="9499" xr:uid="{00000000-0005-0000-0000-000062240000}"/>
    <cellStyle name="Currency 2 9 9 2" xfId="9500" xr:uid="{00000000-0005-0000-0000-000063240000}"/>
    <cellStyle name="Currency 2 9 9 2 2" xfId="9501" xr:uid="{00000000-0005-0000-0000-000064240000}"/>
    <cellStyle name="Currency 2 9 9 3" xfId="9502" xr:uid="{00000000-0005-0000-0000-000065240000}"/>
    <cellStyle name="Currency 3" xfId="394" xr:uid="{00000000-0005-0000-0000-000066240000}"/>
    <cellStyle name="Currency 3 2" xfId="395" xr:uid="{00000000-0005-0000-0000-000067240000}"/>
    <cellStyle name="Currency 3 2 2" xfId="396" xr:uid="{00000000-0005-0000-0000-000068240000}"/>
    <cellStyle name="Currency 3 2 2 2" xfId="9503" xr:uid="{00000000-0005-0000-0000-000069240000}"/>
    <cellStyle name="Currency 3 2 2 2 2" xfId="9504" xr:uid="{00000000-0005-0000-0000-00006A240000}"/>
    <cellStyle name="Currency 3 2 2 2 2 2" xfId="9505" xr:uid="{00000000-0005-0000-0000-00006B240000}"/>
    <cellStyle name="Currency 3 2 2 2 2 3" xfId="9506" xr:uid="{00000000-0005-0000-0000-00006C240000}"/>
    <cellStyle name="Currency 3 2 2 2 3" xfId="9507" xr:uid="{00000000-0005-0000-0000-00006D240000}"/>
    <cellStyle name="Currency 3 2 2 2 4" xfId="9508" xr:uid="{00000000-0005-0000-0000-00006E240000}"/>
    <cellStyle name="Currency 3 2 2 3" xfId="9509" xr:uid="{00000000-0005-0000-0000-00006F240000}"/>
    <cellStyle name="Currency 3 2 2 3 2" xfId="9510" xr:uid="{00000000-0005-0000-0000-000070240000}"/>
    <cellStyle name="Currency 3 2 2 3 3" xfId="9511" xr:uid="{00000000-0005-0000-0000-000071240000}"/>
    <cellStyle name="Currency 3 2 2 4" xfId="9512" xr:uid="{00000000-0005-0000-0000-000072240000}"/>
    <cellStyle name="Currency 3 2 2 4 2" xfId="9513" xr:uid="{00000000-0005-0000-0000-000073240000}"/>
    <cellStyle name="Currency 3 2 2 4 3" xfId="9514" xr:uid="{00000000-0005-0000-0000-000074240000}"/>
    <cellStyle name="Currency 3 2 2 4 4" xfId="25569" xr:uid="{00000000-0005-0000-0000-000075240000}"/>
    <cellStyle name="Currency 3 2 3" xfId="397" xr:uid="{00000000-0005-0000-0000-000076240000}"/>
    <cellStyle name="Currency 3 2 3 2" xfId="398" xr:uid="{00000000-0005-0000-0000-000077240000}"/>
    <cellStyle name="Currency 3 2 3 2 2" xfId="9515" xr:uid="{00000000-0005-0000-0000-000078240000}"/>
    <cellStyle name="Currency 3 2 3 2 2 2" xfId="25571" xr:uid="{00000000-0005-0000-0000-000079240000}"/>
    <cellStyle name="Currency 3 2 3 2 2 3" xfId="25650" xr:uid="{00000000-0005-0000-0000-00007A240000}"/>
    <cellStyle name="Currency 3 2 3 2 3" xfId="9516" xr:uid="{00000000-0005-0000-0000-00007B240000}"/>
    <cellStyle name="Currency 3 2 3 3" xfId="399" xr:uid="{00000000-0005-0000-0000-00007C240000}"/>
    <cellStyle name="Currency 3 2 3 3 2" xfId="9517" xr:uid="{00000000-0005-0000-0000-00007D240000}"/>
    <cellStyle name="Currency 3 2 3 3 2 2" xfId="9518" xr:uid="{00000000-0005-0000-0000-00007E240000}"/>
    <cellStyle name="Currency 3 2 3 3 2 3" xfId="9519" xr:uid="{00000000-0005-0000-0000-00007F240000}"/>
    <cellStyle name="Currency 3 2 3 3 3" xfId="9520" xr:uid="{00000000-0005-0000-0000-000080240000}"/>
    <cellStyle name="Currency 3 2 3 3 3 2" xfId="25572" xr:uid="{00000000-0005-0000-0000-000081240000}"/>
    <cellStyle name="Currency 3 2 3 3 3 3" xfId="25651" xr:uid="{00000000-0005-0000-0000-000082240000}"/>
    <cellStyle name="Currency 3 2 3 3 4" xfId="9521" xr:uid="{00000000-0005-0000-0000-000083240000}"/>
    <cellStyle name="Currency 3 2 3 4" xfId="9522" xr:uid="{00000000-0005-0000-0000-000084240000}"/>
    <cellStyle name="Currency 3 2 3 4 2" xfId="25570" xr:uid="{00000000-0005-0000-0000-000085240000}"/>
    <cellStyle name="Currency 3 2 3 4 3" xfId="25652" xr:uid="{00000000-0005-0000-0000-000086240000}"/>
    <cellStyle name="Currency 3 2 3 5" xfId="9523" xr:uid="{00000000-0005-0000-0000-000087240000}"/>
    <cellStyle name="Currency 3 2 3 6" xfId="9524" xr:uid="{00000000-0005-0000-0000-000088240000}"/>
    <cellStyle name="Currency 3 2 3 7" xfId="9525" xr:uid="{00000000-0005-0000-0000-000089240000}"/>
    <cellStyle name="Currency 3 2 4" xfId="400" xr:uid="{00000000-0005-0000-0000-00008A240000}"/>
    <cellStyle name="Currency 3 2 4 2" xfId="401" xr:uid="{00000000-0005-0000-0000-00008B240000}"/>
    <cellStyle name="Currency 3 2 4 3" xfId="402" xr:uid="{00000000-0005-0000-0000-00008C240000}"/>
    <cellStyle name="Currency 3 2 4 4" xfId="25573" xr:uid="{00000000-0005-0000-0000-00008D240000}"/>
    <cellStyle name="Currency 3 2 5" xfId="9526" xr:uid="{00000000-0005-0000-0000-00008E240000}"/>
    <cellStyle name="Currency 3 2 5 2" xfId="9527" xr:uid="{00000000-0005-0000-0000-00008F240000}"/>
    <cellStyle name="Currency 3 2 5 3" xfId="9528" xr:uid="{00000000-0005-0000-0000-000090240000}"/>
    <cellStyle name="Currency 3 2 5 4" xfId="9529" xr:uid="{00000000-0005-0000-0000-000091240000}"/>
    <cellStyle name="Currency 3 2 6" xfId="9530" xr:uid="{00000000-0005-0000-0000-000092240000}"/>
    <cellStyle name="Currency 3 2 7" xfId="9531" xr:uid="{00000000-0005-0000-0000-000093240000}"/>
    <cellStyle name="Currency 3 2 8" xfId="9532" xr:uid="{00000000-0005-0000-0000-000094240000}"/>
    <cellStyle name="Currency 3 3" xfId="403" xr:uid="{00000000-0005-0000-0000-000095240000}"/>
    <cellStyle name="Currency 3 3 2" xfId="9533" xr:uid="{00000000-0005-0000-0000-000096240000}"/>
    <cellStyle name="Currency 3 4" xfId="9534" xr:uid="{00000000-0005-0000-0000-000097240000}"/>
    <cellStyle name="Currency 4" xfId="404" xr:uid="{00000000-0005-0000-0000-000098240000}"/>
    <cellStyle name="Currency 4 2" xfId="405" xr:uid="{00000000-0005-0000-0000-000099240000}"/>
    <cellStyle name="Currency 4 2 2" xfId="9535" xr:uid="{00000000-0005-0000-0000-00009A240000}"/>
    <cellStyle name="Currency 4 3" xfId="9536" xr:uid="{00000000-0005-0000-0000-00009B240000}"/>
    <cellStyle name="Currency 5" xfId="406" xr:uid="{00000000-0005-0000-0000-00009C240000}"/>
    <cellStyle name="Currency 5 2" xfId="9537" xr:uid="{00000000-0005-0000-0000-00009D240000}"/>
    <cellStyle name="Currency 6" xfId="407" xr:uid="{00000000-0005-0000-0000-00009E240000}"/>
    <cellStyle name="Currency 6 2" xfId="408" xr:uid="{00000000-0005-0000-0000-00009F240000}"/>
    <cellStyle name="Currency 6 2 2" xfId="9538" xr:uid="{00000000-0005-0000-0000-0000A0240000}"/>
    <cellStyle name="Currency 6 3" xfId="9539" xr:uid="{00000000-0005-0000-0000-0000A1240000}"/>
    <cellStyle name="Currency 7" xfId="409" xr:uid="{00000000-0005-0000-0000-0000A2240000}"/>
    <cellStyle name="Currency 7 2" xfId="410" xr:uid="{00000000-0005-0000-0000-0000A3240000}"/>
    <cellStyle name="Currency 7 2 2" xfId="411" xr:uid="{00000000-0005-0000-0000-0000A4240000}"/>
    <cellStyle name="Currency 7 2 2 2" xfId="9540" xr:uid="{00000000-0005-0000-0000-0000A5240000}"/>
    <cellStyle name="Currency 7 2 2 2 2" xfId="25576" xr:uid="{00000000-0005-0000-0000-0000A6240000}"/>
    <cellStyle name="Currency 7 2 2 2 3" xfId="25653" xr:uid="{00000000-0005-0000-0000-0000A7240000}"/>
    <cellStyle name="Currency 7 2 2 3" xfId="9541" xr:uid="{00000000-0005-0000-0000-0000A8240000}"/>
    <cellStyle name="Currency 7 2 2 4" xfId="9542" xr:uid="{00000000-0005-0000-0000-0000A9240000}"/>
    <cellStyle name="Currency 7 2 3" xfId="9543" xr:uid="{00000000-0005-0000-0000-0000AA240000}"/>
    <cellStyle name="Currency 7 2 3 2" xfId="25575" xr:uid="{00000000-0005-0000-0000-0000AB240000}"/>
    <cellStyle name="Currency 7 2 3 3" xfId="25654" xr:uid="{00000000-0005-0000-0000-0000AC240000}"/>
    <cellStyle name="Currency 7 2 4" xfId="9544" xr:uid="{00000000-0005-0000-0000-0000AD240000}"/>
    <cellStyle name="Currency 7 2 5" xfId="9545" xr:uid="{00000000-0005-0000-0000-0000AE240000}"/>
    <cellStyle name="Currency 7 3" xfId="9546" xr:uid="{00000000-0005-0000-0000-0000AF240000}"/>
    <cellStyle name="Currency 7 3 2" xfId="25574" xr:uid="{00000000-0005-0000-0000-0000B0240000}"/>
    <cellStyle name="Currency 7 3 3" xfId="25655" xr:uid="{00000000-0005-0000-0000-0000B1240000}"/>
    <cellStyle name="Currency 7 4" xfId="9547" xr:uid="{00000000-0005-0000-0000-0000B2240000}"/>
    <cellStyle name="Currency 7 5" xfId="9548" xr:uid="{00000000-0005-0000-0000-0000B3240000}"/>
    <cellStyle name="Currency 8" xfId="412" xr:uid="{00000000-0005-0000-0000-0000B4240000}"/>
    <cellStyle name="Currency 8 2" xfId="413" xr:uid="{00000000-0005-0000-0000-0000B5240000}"/>
    <cellStyle name="Currency 8 2 2" xfId="9549" xr:uid="{00000000-0005-0000-0000-0000B6240000}"/>
    <cellStyle name="Currency 8 3" xfId="9550" xr:uid="{00000000-0005-0000-0000-0000B7240000}"/>
    <cellStyle name="Currency 9" xfId="414" xr:uid="{00000000-0005-0000-0000-0000B8240000}"/>
    <cellStyle name="Currency 9 2" xfId="9551" xr:uid="{00000000-0005-0000-0000-0000B9240000}"/>
    <cellStyle name="Currency 9 2 2" xfId="25577" xr:uid="{00000000-0005-0000-0000-0000BA240000}"/>
    <cellStyle name="Currency 9 2 3" xfId="25656" xr:uid="{00000000-0005-0000-0000-0000BB240000}"/>
    <cellStyle name="Currency 9 3" xfId="9552" xr:uid="{00000000-0005-0000-0000-0000BC240000}"/>
    <cellStyle name="Currency 9 4" xfId="9553" xr:uid="{00000000-0005-0000-0000-0000BD240000}"/>
    <cellStyle name="Explanatory Text" xfId="25672" builtinId="53" customBuiltin="1"/>
    <cellStyle name="Explanatory Text 2" xfId="9554" xr:uid="{00000000-0005-0000-0000-0000BF240000}"/>
    <cellStyle name="Good" xfId="25663" builtinId="26" customBuiltin="1"/>
    <cellStyle name="Good 2" xfId="9555" xr:uid="{00000000-0005-0000-0000-0000C1240000}"/>
    <cellStyle name="Heading 1" xfId="25659" builtinId="16" customBuiltin="1"/>
    <cellStyle name="Heading 2" xfId="25660" builtinId="17" customBuiltin="1"/>
    <cellStyle name="Heading 3" xfId="25661" builtinId="18" customBuiltin="1"/>
    <cellStyle name="Heading 4" xfId="25662" builtinId="19" customBuiltin="1"/>
    <cellStyle name="hl tb" xfId="415" xr:uid="{00000000-0005-0000-0000-0000C6240000}"/>
    <cellStyle name="hl tb 2" xfId="416" xr:uid="{00000000-0005-0000-0000-0000C7240000}"/>
    <cellStyle name="hl tl" xfId="417" xr:uid="{00000000-0005-0000-0000-0000C8240000}"/>
    <cellStyle name="hl tl 2" xfId="418" xr:uid="{00000000-0005-0000-0000-0000C9240000}"/>
    <cellStyle name="Hyperlink" xfId="25707" builtinId="8"/>
    <cellStyle name="Input" xfId="25666" builtinId="20" customBuiltin="1"/>
    <cellStyle name="Input 2" xfId="9556" xr:uid="{00000000-0005-0000-0000-0000CB240000}"/>
    <cellStyle name="Linked Cell" xfId="25669" builtinId="24" customBuiltin="1"/>
    <cellStyle name="Linked Cell 2" xfId="9557" xr:uid="{00000000-0005-0000-0000-0000CD240000}"/>
    <cellStyle name="Milliers 2" xfId="9558" xr:uid="{00000000-0005-0000-0000-0000CE240000}"/>
    <cellStyle name="Milliers 2 2" xfId="9559" xr:uid="{00000000-0005-0000-0000-0000CF240000}"/>
    <cellStyle name="Milliers 2 2 2" xfId="9560" xr:uid="{00000000-0005-0000-0000-0000D0240000}"/>
    <cellStyle name="Milliers 2 3" xfId="9561" xr:uid="{00000000-0005-0000-0000-0000D1240000}"/>
    <cellStyle name="Neutral" xfId="25665" builtinId="28" customBuiltin="1"/>
    <cellStyle name="Neutral 2" xfId="9562" xr:uid="{00000000-0005-0000-0000-0000D3240000}"/>
    <cellStyle name="Normal" xfId="0" builtinId="0"/>
    <cellStyle name="Normal 10" xfId="419" xr:uid="{00000000-0005-0000-0000-0000D5240000}"/>
    <cellStyle name="Normal 10 2" xfId="420" xr:uid="{00000000-0005-0000-0000-0000D6240000}"/>
    <cellStyle name="Normal 10 4" xfId="25657" xr:uid="{00000000-0005-0000-0000-0000D7240000}"/>
    <cellStyle name="Normal 100" xfId="9563" xr:uid="{00000000-0005-0000-0000-0000D8240000}"/>
    <cellStyle name="Normal 100 2" xfId="9564" xr:uid="{00000000-0005-0000-0000-0000D9240000}"/>
    <cellStyle name="Normal 100 2 2" xfId="9565" xr:uid="{00000000-0005-0000-0000-0000DA240000}"/>
    <cellStyle name="Normal 100 3" xfId="9566" xr:uid="{00000000-0005-0000-0000-0000DB240000}"/>
    <cellStyle name="Normal 101" xfId="9567" xr:uid="{00000000-0005-0000-0000-0000DC240000}"/>
    <cellStyle name="Normal 101 2" xfId="9568" xr:uid="{00000000-0005-0000-0000-0000DD240000}"/>
    <cellStyle name="Normal 101 2 2" xfId="9569" xr:uid="{00000000-0005-0000-0000-0000DE240000}"/>
    <cellStyle name="Normal 101 3" xfId="9570" xr:uid="{00000000-0005-0000-0000-0000DF240000}"/>
    <cellStyle name="Normal 102" xfId="9571" xr:uid="{00000000-0005-0000-0000-0000E0240000}"/>
    <cellStyle name="Normal 102 2" xfId="9572" xr:uid="{00000000-0005-0000-0000-0000E1240000}"/>
    <cellStyle name="Normal 103" xfId="9573" xr:uid="{00000000-0005-0000-0000-0000E2240000}"/>
    <cellStyle name="Normal 103 2" xfId="9574" xr:uid="{00000000-0005-0000-0000-0000E3240000}"/>
    <cellStyle name="Normal 104" xfId="9575" xr:uid="{00000000-0005-0000-0000-0000E4240000}"/>
    <cellStyle name="Normal 105" xfId="9576" xr:uid="{00000000-0005-0000-0000-0000E5240000}"/>
    <cellStyle name="Normal 106" xfId="25592" xr:uid="{00000000-0005-0000-0000-0000E6240000}"/>
    <cellStyle name="Normal 107" xfId="25698" xr:uid="{00000000-0005-0000-0000-0000E7240000}"/>
    <cellStyle name="Normal 11" xfId="421" xr:uid="{00000000-0005-0000-0000-0000E8240000}"/>
    <cellStyle name="Normal 11 2" xfId="422" xr:uid="{00000000-0005-0000-0000-0000E9240000}"/>
    <cellStyle name="Normal 12" xfId="423" xr:uid="{00000000-0005-0000-0000-0000EA240000}"/>
    <cellStyle name="Normal 13" xfId="424" xr:uid="{00000000-0005-0000-0000-0000EB240000}"/>
    <cellStyle name="Normal 14" xfId="425" xr:uid="{00000000-0005-0000-0000-0000EC240000}"/>
    <cellStyle name="Normal 15" xfId="426" xr:uid="{00000000-0005-0000-0000-0000ED240000}"/>
    <cellStyle name="Normal 15 10" xfId="9577" xr:uid="{00000000-0005-0000-0000-0000EE240000}"/>
    <cellStyle name="Normal 15 10 2" xfId="9578" xr:uid="{00000000-0005-0000-0000-0000EF240000}"/>
    <cellStyle name="Normal 15 10 2 2" xfId="9579" xr:uid="{00000000-0005-0000-0000-0000F0240000}"/>
    <cellStyle name="Normal 15 10 2 2 2" xfId="9580" xr:uid="{00000000-0005-0000-0000-0000F1240000}"/>
    <cellStyle name="Normal 15 10 2 3" xfId="9581" xr:uid="{00000000-0005-0000-0000-0000F2240000}"/>
    <cellStyle name="Normal 15 10 3" xfId="9582" xr:uid="{00000000-0005-0000-0000-0000F3240000}"/>
    <cellStyle name="Normal 15 10 3 2" xfId="9583" xr:uid="{00000000-0005-0000-0000-0000F4240000}"/>
    <cellStyle name="Normal 15 10 3 2 2" xfId="9584" xr:uid="{00000000-0005-0000-0000-0000F5240000}"/>
    <cellStyle name="Normal 15 10 3 3" xfId="9585" xr:uid="{00000000-0005-0000-0000-0000F6240000}"/>
    <cellStyle name="Normal 15 10 4" xfId="9586" xr:uid="{00000000-0005-0000-0000-0000F7240000}"/>
    <cellStyle name="Normal 15 10 4 2" xfId="9587" xr:uid="{00000000-0005-0000-0000-0000F8240000}"/>
    <cellStyle name="Normal 15 10 4 2 2" xfId="9588" xr:uid="{00000000-0005-0000-0000-0000F9240000}"/>
    <cellStyle name="Normal 15 10 4 3" xfId="9589" xr:uid="{00000000-0005-0000-0000-0000FA240000}"/>
    <cellStyle name="Normal 15 10 5" xfId="9590" xr:uid="{00000000-0005-0000-0000-0000FB240000}"/>
    <cellStyle name="Normal 15 10 5 2" xfId="9591" xr:uid="{00000000-0005-0000-0000-0000FC240000}"/>
    <cellStyle name="Normal 15 10 6" xfId="9592" xr:uid="{00000000-0005-0000-0000-0000FD240000}"/>
    <cellStyle name="Normal 15 10 6 2" xfId="9593" xr:uid="{00000000-0005-0000-0000-0000FE240000}"/>
    <cellStyle name="Normal 15 10 7" xfId="9594" xr:uid="{00000000-0005-0000-0000-0000FF240000}"/>
    <cellStyle name="Normal 15 11" xfId="9595" xr:uid="{00000000-0005-0000-0000-000000250000}"/>
    <cellStyle name="Normal 15 11 2" xfId="9596" xr:uid="{00000000-0005-0000-0000-000001250000}"/>
    <cellStyle name="Normal 15 11 2 2" xfId="9597" xr:uid="{00000000-0005-0000-0000-000002250000}"/>
    <cellStyle name="Normal 15 11 3" xfId="9598" xr:uid="{00000000-0005-0000-0000-000003250000}"/>
    <cellStyle name="Normal 15 12" xfId="9599" xr:uid="{00000000-0005-0000-0000-000004250000}"/>
    <cellStyle name="Normal 15 12 2" xfId="9600" xr:uid="{00000000-0005-0000-0000-000005250000}"/>
    <cellStyle name="Normal 15 12 2 2" xfId="9601" xr:uid="{00000000-0005-0000-0000-000006250000}"/>
    <cellStyle name="Normal 15 12 3" xfId="9602" xr:uid="{00000000-0005-0000-0000-000007250000}"/>
    <cellStyle name="Normal 15 13" xfId="9603" xr:uid="{00000000-0005-0000-0000-000008250000}"/>
    <cellStyle name="Normal 15 13 2" xfId="9604" xr:uid="{00000000-0005-0000-0000-000009250000}"/>
    <cellStyle name="Normal 15 13 2 2" xfId="9605" xr:uid="{00000000-0005-0000-0000-00000A250000}"/>
    <cellStyle name="Normal 15 13 3" xfId="9606" xr:uid="{00000000-0005-0000-0000-00000B250000}"/>
    <cellStyle name="Normal 15 14" xfId="9607" xr:uid="{00000000-0005-0000-0000-00000C250000}"/>
    <cellStyle name="Normal 15 14 2" xfId="9608" xr:uid="{00000000-0005-0000-0000-00000D250000}"/>
    <cellStyle name="Normal 15 15" xfId="9609" xr:uid="{00000000-0005-0000-0000-00000E250000}"/>
    <cellStyle name="Normal 15 15 2" xfId="9610" xr:uid="{00000000-0005-0000-0000-00000F250000}"/>
    <cellStyle name="Normal 15 16" xfId="9611" xr:uid="{00000000-0005-0000-0000-000010250000}"/>
    <cellStyle name="Normal 15 2" xfId="427" xr:uid="{00000000-0005-0000-0000-000011250000}"/>
    <cellStyle name="Normal 15 2 10" xfId="9612" xr:uid="{00000000-0005-0000-0000-000012250000}"/>
    <cellStyle name="Normal 15 2 10 2" xfId="9613" xr:uid="{00000000-0005-0000-0000-000013250000}"/>
    <cellStyle name="Normal 15 2 10 2 2" xfId="9614" xr:uid="{00000000-0005-0000-0000-000014250000}"/>
    <cellStyle name="Normal 15 2 10 3" xfId="9615" xr:uid="{00000000-0005-0000-0000-000015250000}"/>
    <cellStyle name="Normal 15 2 11" xfId="9616" xr:uid="{00000000-0005-0000-0000-000016250000}"/>
    <cellStyle name="Normal 15 2 11 2" xfId="9617" xr:uid="{00000000-0005-0000-0000-000017250000}"/>
    <cellStyle name="Normal 15 2 11 2 2" xfId="9618" xr:uid="{00000000-0005-0000-0000-000018250000}"/>
    <cellStyle name="Normal 15 2 11 3" xfId="9619" xr:uid="{00000000-0005-0000-0000-000019250000}"/>
    <cellStyle name="Normal 15 2 12" xfId="9620" xr:uid="{00000000-0005-0000-0000-00001A250000}"/>
    <cellStyle name="Normal 15 2 12 2" xfId="9621" xr:uid="{00000000-0005-0000-0000-00001B250000}"/>
    <cellStyle name="Normal 15 2 13" xfId="9622" xr:uid="{00000000-0005-0000-0000-00001C250000}"/>
    <cellStyle name="Normal 15 2 13 2" xfId="9623" xr:uid="{00000000-0005-0000-0000-00001D250000}"/>
    <cellStyle name="Normal 15 2 14" xfId="9624" xr:uid="{00000000-0005-0000-0000-00001E250000}"/>
    <cellStyle name="Normal 15 2 2" xfId="428" xr:uid="{00000000-0005-0000-0000-00001F250000}"/>
    <cellStyle name="Normal 15 2 2 10" xfId="9625" xr:uid="{00000000-0005-0000-0000-000020250000}"/>
    <cellStyle name="Normal 15 2 2 10 2" xfId="9626" xr:uid="{00000000-0005-0000-0000-000021250000}"/>
    <cellStyle name="Normal 15 2 2 11" xfId="9627" xr:uid="{00000000-0005-0000-0000-000022250000}"/>
    <cellStyle name="Normal 15 2 2 11 2" xfId="9628" xr:uid="{00000000-0005-0000-0000-000023250000}"/>
    <cellStyle name="Normal 15 2 2 12" xfId="9629" xr:uid="{00000000-0005-0000-0000-000024250000}"/>
    <cellStyle name="Normal 15 2 2 2" xfId="429" xr:uid="{00000000-0005-0000-0000-000025250000}"/>
    <cellStyle name="Normal 15 2 2 2 10" xfId="9630" xr:uid="{00000000-0005-0000-0000-000026250000}"/>
    <cellStyle name="Normal 15 2 2 2 2" xfId="9631" xr:uid="{00000000-0005-0000-0000-000027250000}"/>
    <cellStyle name="Normal 15 2 2 2 2 2" xfId="9632" xr:uid="{00000000-0005-0000-0000-000028250000}"/>
    <cellStyle name="Normal 15 2 2 2 2 2 2" xfId="9633" xr:uid="{00000000-0005-0000-0000-000029250000}"/>
    <cellStyle name="Normal 15 2 2 2 2 2 2 2" xfId="9634" xr:uid="{00000000-0005-0000-0000-00002A250000}"/>
    <cellStyle name="Normal 15 2 2 2 2 2 2 2 2" xfId="9635" xr:uid="{00000000-0005-0000-0000-00002B250000}"/>
    <cellStyle name="Normal 15 2 2 2 2 2 2 3" xfId="9636" xr:uid="{00000000-0005-0000-0000-00002C250000}"/>
    <cellStyle name="Normal 15 2 2 2 2 2 3" xfId="9637" xr:uid="{00000000-0005-0000-0000-00002D250000}"/>
    <cellStyle name="Normal 15 2 2 2 2 2 3 2" xfId="9638" xr:uid="{00000000-0005-0000-0000-00002E250000}"/>
    <cellStyle name="Normal 15 2 2 2 2 2 3 2 2" xfId="9639" xr:uid="{00000000-0005-0000-0000-00002F250000}"/>
    <cellStyle name="Normal 15 2 2 2 2 2 3 3" xfId="9640" xr:uid="{00000000-0005-0000-0000-000030250000}"/>
    <cellStyle name="Normal 15 2 2 2 2 2 4" xfId="9641" xr:uid="{00000000-0005-0000-0000-000031250000}"/>
    <cellStyle name="Normal 15 2 2 2 2 2 4 2" xfId="9642" xr:uid="{00000000-0005-0000-0000-000032250000}"/>
    <cellStyle name="Normal 15 2 2 2 2 2 4 2 2" xfId="9643" xr:uid="{00000000-0005-0000-0000-000033250000}"/>
    <cellStyle name="Normal 15 2 2 2 2 2 4 3" xfId="9644" xr:uid="{00000000-0005-0000-0000-000034250000}"/>
    <cellStyle name="Normal 15 2 2 2 2 2 5" xfId="9645" xr:uid="{00000000-0005-0000-0000-000035250000}"/>
    <cellStyle name="Normal 15 2 2 2 2 2 5 2" xfId="9646" xr:uid="{00000000-0005-0000-0000-000036250000}"/>
    <cellStyle name="Normal 15 2 2 2 2 2 6" xfId="9647" xr:uid="{00000000-0005-0000-0000-000037250000}"/>
    <cellStyle name="Normal 15 2 2 2 2 2 6 2" xfId="9648" xr:uid="{00000000-0005-0000-0000-000038250000}"/>
    <cellStyle name="Normal 15 2 2 2 2 2 7" xfId="9649" xr:uid="{00000000-0005-0000-0000-000039250000}"/>
    <cellStyle name="Normal 15 2 2 2 2 3" xfId="9650" xr:uid="{00000000-0005-0000-0000-00003A250000}"/>
    <cellStyle name="Normal 15 2 2 2 2 3 2" xfId="9651" xr:uid="{00000000-0005-0000-0000-00003B250000}"/>
    <cellStyle name="Normal 15 2 2 2 2 3 2 2" xfId="9652" xr:uid="{00000000-0005-0000-0000-00003C250000}"/>
    <cellStyle name="Normal 15 2 2 2 2 3 2 2 2" xfId="9653" xr:uid="{00000000-0005-0000-0000-00003D250000}"/>
    <cellStyle name="Normal 15 2 2 2 2 3 2 3" xfId="9654" xr:uid="{00000000-0005-0000-0000-00003E250000}"/>
    <cellStyle name="Normal 15 2 2 2 2 3 3" xfId="9655" xr:uid="{00000000-0005-0000-0000-00003F250000}"/>
    <cellStyle name="Normal 15 2 2 2 2 3 3 2" xfId="9656" xr:uid="{00000000-0005-0000-0000-000040250000}"/>
    <cellStyle name="Normal 15 2 2 2 2 3 3 2 2" xfId="9657" xr:uid="{00000000-0005-0000-0000-000041250000}"/>
    <cellStyle name="Normal 15 2 2 2 2 3 3 3" xfId="9658" xr:uid="{00000000-0005-0000-0000-000042250000}"/>
    <cellStyle name="Normal 15 2 2 2 2 3 4" xfId="9659" xr:uid="{00000000-0005-0000-0000-000043250000}"/>
    <cellStyle name="Normal 15 2 2 2 2 3 4 2" xfId="9660" xr:uid="{00000000-0005-0000-0000-000044250000}"/>
    <cellStyle name="Normal 15 2 2 2 2 3 4 2 2" xfId="9661" xr:uid="{00000000-0005-0000-0000-000045250000}"/>
    <cellStyle name="Normal 15 2 2 2 2 3 4 3" xfId="9662" xr:uid="{00000000-0005-0000-0000-000046250000}"/>
    <cellStyle name="Normal 15 2 2 2 2 3 5" xfId="9663" xr:uid="{00000000-0005-0000-0000-000047250000}"/>
    <cellStyle name="Normal 15 2 2 2 2 3 5 2" xfId="9664" xr:uid="{00000000-0005-0000-0000-000048250000}"/>
    <cellStyle name="Normal 15 2 2 2 2 3 6" xfId="9665" xr:uid="{00000000-0005-0000-0000-000049250000}"/>
    <cellStyle name="Normal 15 2 2 2 2 3 6 2" xfId="9666" xr:uid="{00000000-0005-0000-0000-00004A250000}"/>
    <cellStyle name="Normal 15 2 2 2 2 3 7" xfId="9667" xr:uid="{00000000-0005-0000-0000-00004B250000}"/>
    <cellStyle name="Normal 15 2 2 2 2 4" xfId="9668" xr:uid="{00000000-0005-0000-0000-00004C250000}"/>
    <cellStyle name="Normal 15 2 2 2 2 4 2" xfId="9669" xr:uid="{00000000-0005-0000-0000-00004D250000}"/>
    <cellStyle name="Normal 15 2 2 2 2 4 2 2" xfId="9670" xr:uid="{00000000-0005-0000-0000-00004E250000}"/>
    <cellStyle name="Normal 15 2 2 2 2 4 3" xfId="9671" xr:uid="{00000000-0005-0000-0000-00004F250000}"/>
    <cellStyle name="Normal 15 2 2 2 2 5" xfId="9672" xr:uid="{00000000-0005-0000-0000-000050250000}"/>
    <cellStyle name="Normal 15 2 2 2 2 5 2" xfId="9673" xr:uid="{00000000-0005-0000-0000-000051250000}"/>
    <cellStyle name="Normal 15 2 2 2 2 5 2 2" xfId="9674" xr:uid="{00000000-0005-0000-0000-000052250000}"/>
    <cellStyle name="Normal 15 2 2 2 2 5 3" xfId="9675" xr:uid="{00000000-0005-0000-0000-000053250000}"/>
    <cellStyle name="Normal 15 2 2 2 2 6" xfId="9676" xr:uid="{00000000-0005-0000-0000-000054250000}"/>
    <cellStyle name="Normal 15 2 2 2 2 6 2" xfId="9677" xr:uid="{00000000-0005-0000-0000-000055250000}"/>
    <cellStyle name="Normal 15 2 2 2 2 6 2 2" xfId="9678" xr:uid="{00000000-0005-0000-0000-000056250000}"/>
    <cellStyle name="Normal 15 2 2 2 2 6 3" xfId="9679" xr:uid="{00000000-0005-0000-0000-000057250000}"/>
    <cellStyle name="Normal 15 2 2 2 2 7" xfId="9680" xr:uid="{00000000-0005-0000-0000-000058250000}"/>
    <cellStyle name="Normal 15 2 2 2 2 7 2" xfId="9681" xr:uid="{00000000-0005-0000-0000-000059250000}"/>
    <cellStyle name="Normal 15 2 2 2 2 8" xfId="9682" xr:uid="{00000000-0005-0000-0000-00005A250000}"/>
    <cellStyle name="Normal 15 2 2 2 2 8 2" xfId="9683" xr:uid="{00000000-0005-0000-0000-00005B250000}"/>
    <cellStyle name="Normal 15 2 2 2 2 9" xfId="9684" xr:uid="{00000000-0005-0000-0000-00005C250000}"/>
    <cellStyle name="Normal 15 2 2 2 3" xfId="9685" xr:uid="{00000000-0005-0000-0000-00005D250000}"/>
    <cellStyle name="Normal 15 2 2 2 3 2" xfId="9686" xr:uid="{00000000-0005-0000-0000-00005E250000}"/>
    <cellStyle name="Normal 15 2 2 2 3 2 2" xfId="9687" xr:uid="{00000000-0005-0000-0000-00005F250000}"/>
    <cellStyle name="Normal 15 2 2 2 3 2 2 2" xfId="9688" xr:uid="{00000000-0005-0000-0000-000060250000}"/>
    <cellStyle name="Normal 15 2 2 2 3 2 3" xfId="9689" xr:uid="{00000000-0005-0000-0000-000061250000}"/>
    <cellStyle name="Normal 15 2 2 2 3 3" xfId="9690" xr:uid="{00000000-0005-0000-0000-000062250000}"/>
    <cellStyle name="Normal 15 2 2 2 3 3 2" xfId="9691" xr:uid="{00000000-0005-0000-0000-000063250000}"/>
    <cellStyle name="Normal 15 2 2 2 3 3 2 2" xfId="9692" xr:uid="{00000000-0005-0000-0000-000064250000}"/>
    <cellStyle name="Normal 15 2 2 2 3 3 3" xfId="9693" xr:uid="{00000000-0005-0000-0000-000065250000}"/>
    <cellStyle name="Normal 15 2 2 2 3 4" xfId="9694" xr:uid="{00000000-0005-0000-0000-000066250000}"/>
    <cellStyle name="Normal 15 2 2 2 3 4 2" xfId="9695" xr:uid="{00000000-0005-0000-0000-000067250000}"/>
    <cellStyle name="Normal 15 2 2 2 3 4 2 2" xfId="9696" xr:uid="{00000000-0005-0000-0000-000068250000}"/>
    <cellStyle name="Normal 15 2 2 2 3 4 3" xfId="9697" xr:uid="{00000000-0005-0000-0000-000069250000}"/>
    <cellStyle name="Normal 15 2 2 2 3 5" xfId="9698" xr:uid="{00000000-0005-0000-0000-00006A250000}"/>
    <cellStyle name="Normal 15 2 2 2 3 5 2" xfId="9699" xr:uid="{00000000-0005-0000-0000-00006B250000}"/>
    <cellStyle name="Normal 15 2 2 2 3 6" xfId="9700" xr:uid="{00000000-0005-0000-0000-00006C250000}"/>
    <cellStyle name="Normal 15 2 2 2 3 6 2" xfId="9701" xr:uid="{00000000-0005-0000-0000-00006D250000}"/>
    <cellStyle name="Normal 15 2 2 2 3 7" xfId="9702" xr:uid="{00000000-0005-0000-0000-00006E250000}"/>
    <cellStyle name="Normal 15 2 2 2 4" xfId="9703" xr:uid="{00000000-0005-0000-0000-00006F250000}"/>
    <cellStyle name="Normal 15 2 2 2 4 2" xfId="9704" xr:uid="{00000000-0005-0000-0000-000070250000}"/>
    <cellStyle name="Normal 15 2 2 2 4 2 2" xfId="9705" xr:uid="{00000000-0005-0000-0000-000071250000}"/>
    <cellStyle name="Normal 15 2 2 2 4 2 2 2" xfId="9706" xr:uid="{00000000-0005-0000-0000-000072250000}"/>
    <cellStyle name="Normal 15 2 2 2 4 2 3" xfId="9707" xr:uid="{00000000-0005-0000-0000-000073250000}"/>
    <cellStyle name="Normal 15 2 2 2 4 3" xfId="9708" xr:uid="{00000000-0005-0000-0000-000074250000}"/>
    <cellStyle name="Normal 15 2 2 2 4 3 2" xfId="9709" xr:uid="{00000000-0005-0000-0000-000075250000}"/>
    <cellStyle name="Normal 15 2 2 2 4 3 2 2" xfId="9710" xr:uid="{00000000-0005-0000-0000-000076250000}"/>
    <cellStyle name="Normal 15 2 2 2 4 3 3" xfId="9711" xr:uid="{00000000-0005-0000-0000-000077250000}"/>
    <cellStyle name="Normal 15 2 2 2 4 4" xfId="9712" xr:uid="{00000000-0005-0000-0000-000078250000}"/>
    <cellStyle name="Normal 15 2 2 2 4 4 2" xfId="9713" xr:uid="{00000000-0005-0000-0000-000079250000}"/>
    <cellStyle name="Normal 15 2 2 2 4 4 2 2" xfId="9714" xr:uid="{00000000-0005-0000-0000-00007A250000}"/>
    <cellStyle name="Normal 15 2 2 2 4 4 3" xfId="9715" xr:uid="{00000000-0005-0000-0000-00007B250000}"/>
    <cellStyle name="Normal 15 2 2 2 4 5" xfId="9716" xr:uid="{00000000-0005-0000-0000-00007C250000}"/>
    <cellStyle name="Normal 15 2 2 2 4 5 2" xfId="9717" xr:uid="{00000000-0005-0000-0000-00007D250000}"/>
    <cellStyle name="Normal 15 2 2 2 4 6" xfId="9718" xr:uid="{00000000-0005-0000-0000-00007E250000}"/>
    <cellStyle name="Normal 15 2 2 2 4 6 2" xfId="9719" xr:uid="{00000000-0005-0000-0000-00007F250000}"/>
    <cellStyle name="Normal 15 2 2 2 4 7" xfId="9720" xr:uid="{00000000-0005-0000-0000-000080250000}"/>
    <cellStyle name="Normal 15 2 2 2 5" xfId="9721" xr:uid="{00000000-0005-0000-0000-000081250000}"/>
    <cellStyle name="Normal 15 2 2 2 5 2" xfId="9722" xr:uid="{00000000-0005-0000-0000-000082250000}"/>
    <cellStyle name="Normal 15 2 2 2 5 2 2" xfId="9723" xr:uid="{00000000-0005-0000-0000-000083250000}"/>
    <cellStyle name="Normal 15 2 2 2 5 3" xfId="9724" xr:uid="{00000000-0005-0000-0000-000084250000}"/>
    <cellStyle name="Normal 15 2 2 2 6" xfId="9725" xr:uid="{00000000-0005-0000-0000-000085250000}"/>
    <cellStyle name="Normal 15 2 2 2 6 2" xfId="9726" xr:uid="{00000000-0005-0000-0000-000086250000}"/>
    <cellStyle name="Normal 15 2 2 2 6 2 2" xfId="9727" xr:uid="{00000000-0005-0000-0000-000087250000}"/>
    <cellStyle name="Normal 15 2 2 2 6 3" xfId="9728" xr:uid="{00000000-0005-0000-0000-000088250000}"/>
    <cellStyle name="Normal 15 2 2 2 7" xfId="9729" xr:uid="{00000000-0005-0000-0000-000089250000}"/>
    <cellStyle name="Normal 15 2 2 2 7 2" xfId="9730" xr:uid="{00000000-0005-0000-0000-00008A250000}"/>
    <cellStyle name="Normal 15 2 2 2 7 2 2" xfId="9731" xr:uid="{00000000-0005-0000-0000-00008B250000}"/>
    <cellStyle name="Normal 15 2 2 2 7 3" xfId="9732" xr:uid="{00000000-0005-0000-0000-00008C250000}"/>
    <cellStyle name="Normal 15 2 2 2 8" xfId="9733" xr:uid="{00000000-0005-0000-0000-00008D250000}"/>
    <cellStyle name="Normal 15 2 2 2 8 2" xfId="9734" xr:uid="{00000000-0005-0000-0000-00008E250000}"/>
    <cellStyle name="Normal 15 2 2 2 9" xfId="9735" xr:uid="{00000000-0005-0000-0000-00008F250000}"/>
    <cellStyle name="Normal 15 2 2 2 9 2" xfId="9736" xr:uid="{00000000-0005-0000-0000-000090250000}"/>
    <cellStyle name="Normal 15 2 2 3" xfId="430" xr:uid="{00000000-0005-0000-0000-000091250000}"/>
    <cellStyle name="Normal 15 2 2 3 10" xfId="9737" xr:uid="{00000000-0005-0000-0000-000092250000}"/>
    <cellStyle name="Normal 15 2 2 3 10 2" xfId="9738" xr:uid="{00000000-0005-0000-0000-000093250000}"/>
    <cellStyle name="Normal 15 2 2 3 11" xfId="9739" xr:uid="{00000000-0005-0000-0000-000094250000}"/>
    <cellStyle name="Normal 15 2 2 3 2" xfId="9740" xr:uid="{00000000-0005-0000-0000-000095250000}"/>
    <cellStyle name="Normal 15 2 2 3 2 2" xfId="9741" xr:uid="{00000000-0005-0000-0000-000096250000}"/>
    <cellStyle name="Normal 15 2 2 3 2 2 2" xfId="9742" xr:uid="{00000000-0005-0000-0000-000097250000}"/>
    <cellStyle name="Normal 15 2 2 3 2 2 2 2" xfId="9743" xr:uid="{00000000-0005-0000-0000-000098250000}"/>
    <cellStyle name="Normal 15 2 2 3 2 2 2 2 2" xfId="9744" xr:uid="{00000000-0005-0000-0000-000099250000}"/>
    <cellStyle name="Normal 15 2 2 3 2 2 2 3" xfId="9745" xr:uid="{00000000-0005-0000-0000-00009A250000}"/>
    <cellStyle name="Normal 15 2 2 3 2 2 3" xfId="9746" xr:uid="{00000000-0005-0000-0000-00009B250000}"/>
    <cellStyle name="Normal 15 2 2 3 2 2 3 2" xfId="9747" xr:uid="{00000000-0005-0000-0000-00009C250000}"/>
    <cellStyle name="Normal 15 2 2 3 2 2 3 2 2" xfId="9748" xr:uid="{00000000-0005-0000-0000-00009D250000}"/>
    <cellStyle name="Normal 15 2 2 3 2 2 3 3" xfId="9749" xr:uid="{00000000-0005-0000-0000-00009E250000}"/>
    <cellStyle name="Normal 15 2 2 3 2 2 4" xfId="9750" xr:uid="{00000000-0005-0000-0000-00009F250000}"/>
    <cellStyle name="Normal 15 2 2 3 2 2 4 2" xfId="9751" xr:uid="{00000000-0005-0000-0000-0000A0250000}"/>
    <cellStyle name="Normal 15 2 2 3 2 2 4 2 2" xfId="9752" xr:uid="{00000000-0005-0000-0000-0000A1250000}"/>
    <cellStyle name="Normal 15 2 2 3 2 2 4 3" xfId="9753" xr:uid="{00000000-0005-0000-0000-0000A2250000}"/>
    <cellStyle name="Normal 15 2 2 3 2 2 5" xfId="9754" xr:uid="{00000000-0005-0000-0000-0000A3250000}"/>
    <cellStyle name="Normal 15 2 2 3 2 2 5 2" xfId="9755" xr:uid="{00000000-0005-0000-0000-0000A4250000}"/>
    <cellStyle name="Normal 15 2 2 3 2 2 6" xfId="9756" xr:uid="{00000000-0005-0000-0000-0000A5250000}"/>
    <cellStyle name="Normal 15 2 2 3 2 2 6 2" xfId="9757" xr:uid="{00000000-0005-0000-0000-0000A6250000}"/>
    <cellStyle name="Normal 15 2 2 3 2 2 7" xfId="9758" xr:uid="{00000000-0005-0000-0000-0000A7250000}"/>
    <cellStyle name="Normal 15 2 2 3 2 3" xfId="9759" xr:uid="{00000000-0005-0000-0000-0000A8250000}"/>
    <cellStyle name="Normal 15 2 2 3 2 3 2" xfId="9760" xr:uid="{00000000-0005-0000-0000-0000A9250000}"/>
    <cellStyle name="Normal 15 2 2 3 2 3 2 2" xfId="9761" xr:uid="{00000000-0005-0000-0000-0000AA250000}"/>
    <cellStyle name="Normal 15 2 2 3 2 3 2 2 2" xfId="9762" xr:uid="{00000000-0005-0000-0000-0000AB250000}"/>
    <cellStyle name="Normal 15 2 2 3 2 3 2 3" xfId="9763" xr:uid="{00000000-0005-0000-0000-0000AC250000}"/>
    <cellStyle name="Normal 15 2 2 3 2 3 3" xfId="9764" xr:uid="{00000000-0005-0000-0000-0000AD250000}"/>
    <cellStyle name="Normal 15 2 2 3 2 3 3 2" xfId="9765" xr:uid="{00000000-0005-0000-0000-0000AE250000}"/>
    <cellStyle name="Normal 15 2 2 3 2 3 3 2 2" xfId="9766" xr:uid="{00000000-0005-0000-0000-0000AF250000}"/>
    <cellStyle name="Normal 15 2 2 3 2 3 3 3" xfId="9767" xr:uid="{00000000-0005-0000-0000-0000B0250000}"/>
    <cellStyle name="Normal 15 2 2 3 2 3 4" xfId="9768" xr:uid="{00000000-0005-0000-0000-0000B1250000}"/>
    <cellStyle name="Normal 15 2 2 3 2 3 4 2" xfId="9769" xr:uid="{00000000-0005-0000-0000-0000B2250000}"/>
    <cellStyle name="Normal 15 2 2 3 2 3 4 2 2" xfId="9770" xr:uid="{00000000-0005-0000-0000-0000B3250000}"/>
    <cellStyle name="Normal 15 2 2 3 2 3 4 3" xfId="9771" xr:uid="{00000000-0005-0000-0000-0000B4250000}"/>
    <cellStyle name="Normal 15 2 2 3 2 3 5" xfId="9772" xr:uid="{00000000-0005-0000-0000-0000B5250000}"/>
    <cellStyle name="Normal 15 2 2 3 2 3 5 2" xfId="9773" xr:uid="{00000000-0005-0000-0000-0000B6250000}"/>
    <cellStyle name="Normal 15 2 2 3 2 3 6" xfId="9774" xr:uid="{00000000-0005-0000-0000-0000B7250000}"/>
    <cellStyle name="Normal 15 2 2 3 2 3 6 2" xfId="9775" xr:uid="{00000000-0005-0000-0000-0000B8250000}"/>
    <cellStyle name="Normal 15 2 2 3 2 3 7" xfId="9776" xr:uid="{00000000-0005-0000-0000-0000B9250000}"/>
    <cellStyle name="Normal 15 2 2 3 2 4" xfId="9777" xr:uid="{00000000-0005-0000-0000-0000BA250000}"/>
    <cellStyle name="Normal 15 2 2 3 2 4 2" xfId="9778" xr:uid="{00000000-0005-0000-0000-0000BB250000}"/>
    <cellStyle name="Normal 15 2 2 3 2 4 2 2" xfId="9779" xr:uid="{00000000-0005-0000-0000-0000BC250000}"/>
    <cellStyle name="Normal 15 2 2 3 2 4 3" xfId="9780" xr:uid="{00000000-0005-0000-0000-0000BD250000}"/>
    <cellStyle name="Normal 15 2 2 3 2 5" xfId="9781" xr:uid="{00000000-0005-0000-0000-0000BE250000}"/>
    <cellStyle name="Normal 15 2 2 3 2 5 2" xfId="9782" xr:uid="{00000000-0005-0000-0000-0000BF250000}"/>
    <cellStyle name="Normal 15 2 2 3 2 5 2 2" xfId="9783" xr:uid="{00000000-0005-0000-0000-0000C0250000}"/>
    <cellStyle name="Normal 15 2 2 3 2 5 3" xfId="9784" xr:uid="{00000000-0005-0000-0000-0000C1250000}"/>
    <cellStyle name="Normal 15 2 2 3 2 6" xfId="9785" xr:uid="{00000000-0005-0000-0000-0000C2250000}"/>
    <cellStyle name="Normal 15 2 2 3 2 6 2" xfId="9786" xr:uid="{00000000-0005-0000-0000-0000C3250000}"/>
    <cellStyle name="Normal 15 2 2 3 2 6 2 2" xfId="9787" xr:uid="{00000000-0005-0000-0000-0000C4250000}"/>
    <cellStyle name="Normal 15 2 2 3 2 6 3" xfId="9788" xr:uid="{00000000-0005-0000-0000-0000C5250000}"/>
    <cellStyle name="Normal 15 2 2 3 2 7" xfId="9789" xr:uid="{00000000-0005-0000-0000-0000C6250000}"/>
    <cellStyle name="Normal 15 2 2 3 2 7 2" xfId="9790" xr:uid="{00000000-0005-0000-0000-0000C7250000}"/>
    <cellStyle name="Normal 15 2 2 3 2 8" xfId="9791" xr:uid="{00000000-0005-0000-0000-0000C8250000}"/>
    <cellStyle name="Normal 15 2 2 3 2 8 2" xfId="9792" xr:uid="{00000000-0005-0000-0000-0000C9250000}"/>
    <cellStyle name="Normal 15 2 2 3 2 9" xfId="9793" xr:uid="{00000000-0005-0000-0000-0000CA250000}"/>
    <cellStyle name="Normal 15 2 2 3 3" xfId="9794" xr:uid="{00000000-0005-0000-0000-0000CB250000}"/>
    <cellStyle name="Normal 15 2 2 3 3 2" xfId="9795" xr:uid="{00000000-0005-0000-0000-0000CC250000}"/>
    <cellStyle name="Normal 15 2 2 3 3 2 2" xfId="9796" xr:uid="{00000000-0005-0000-0000-0000CD250000}"/>
    <cellStyle name="Normal 15 2 2 3 3 2 2 2" xfId="9797" xr:uid="{00000000-0005-0000-0000-0000CE250000}"/>
    <cellStyle name="Normal 15 2 2 3 3 2 2 2 2" xfId="9798" xr:uid="{00000000-0005-0000-0000-0000CF250000}"/>
    <cellStyle name="Normal 15 2 2 3 3 2 2 3" xfId="9799" xr:uid="{00000000-0005-0000-0000-0000D0250000}"/>
    <cellStyle name="Normal 15 2 2 3 3 2 3" xfId="9800" xr:uid="{00000000-0005-0000-0000-0000D1250000}"/>
    <cellStyle name="Normal 15 2 2 3 3 2 3 2" xfId="9801" xr:uid="{00000000-0005-0000-0000-0000D2250000}"/>
    <cellStyle name="Normal 15 2 2 3 3 2 3 2 2" xfId="9802" xr:uid="{00000000-0005-0000-0000-0000D3250000}"/>
    <cellStyle name="Normal 15 2 2 3 3 2 3 3" xfId="9803" xr:uid="{00000000-0005-0000-0000-0000D4250000}"/>
    <cellStyle name="Normal 15 2 2 3 3 2 4" xfId="9804" xr:uid="{00000000-0005-0000-0000-0000D5250000}"/>
    <cellStyle name="Normal 15 2 2 3 3 2 4 2" xfId="9805" xr:uid="{00000000-0005-0000-0000-0000D6250000}"/>
    <cellStyle name="Normal 15 2 2 3 3 2 4 2 2" xfId="9806" xr:uid="{00000000-0005-0000-0000-0000D7250000}"/>
    <cellStyle name="Normal 15 2 2 3 3 2 4 3" xfId="9807" xr:uid="{00000000-0005-0000-0000-0000D8250000}"/>
    <cellStyle name="Normal 15 2 2 3 3 2 5" xfId="9808" xr:uid="{00000000-0005-0000-0000-0000D9250000}"/>
    <cellStyle name="Normal 15 2 2 3 3 2 5 2" xfId="9809" xr:uid="{00000000-0005-0000-0000-0000DA250000}"/>
    <cellStyle name="Normal 15 2 2 3 3 2 6" xfId="9810" xr:uid="{00000000-0005-0000-0000-0000DB250000}"/>
    <cellStyle name="Normal 15 2 2 3 3 2 6 2" xfId="9811" xr:uid="{00000000-0005-0000-0000-0000DC250000}"/>
    <cellStyle name="Normal 15 2 2 3 3 2 7" xfId="9812" xr:uid="{00000000-0005-0000-0000-0000DD250000}"/>
    <cellStyle name="Normal 15 2 2 3 3 3" xfId="9813" xr:uid="{00000000-0005-0000-0000-0000DE250000}"/>
    <cellStyle name="Normal 15 2 2 3 3 3 2" xfId="9814" xr:uid="{00000000-0005-0000-0000-0000DF250000}"/>
    <cellStyle name="Normal 15 2 2 3 3 3 2 2" xfId="9815" xr:uid="{00000000-0005-0000-0000-0000E0250000}"/>
    <cellStyle name="Normal 15 2 2 3 3 3 3" xfId="9816" xr:uid="{00000000-0005-0000-0000-0000E1250000}"/>
    <cellStyle name="Normal 15 2 2 3 3 4" xfId="9817" xr:uid="{00000000-0005-0000-0000-0000E2250000}"/>
    <cellStyle name="Normal 15 2 2 3 3 4 2" xfId="9818" xr:uid="{00000000-0005-0000-0000-0000E3250000}"/>
    <cellStyle name="Normal 15 2 2 3 3 4 2 2" xfId="9819" xr:uid="{00000000-0005-0000-0000-0000E4250000}"/>
    <cellStyle name="Normal 15 2 2 3 3 4 3" xfId="9820" xr:uid="{00000000-0005-0000-0000-0000E5250000}"/>
    <cellStyle name="Normal 15 2 2 3 3 5" xfId="9821" xr:uid="{00000000-0005-0000-0000-0000E6250000}"/>
    <cellStyle name="Normal 15 2 2 3 3 5 2" xfId="9822" xr:uid="{00000000-0005-0000-0000-0000E7250000}"/>
    <cellStyle name="Normal 15 2 2 3 3 5 2 2" xfId="9823" xr:uid="{00000000-0005-0000-0000-0000E8250000}"/>
    <cellStyle name="Normal 15 2 2 3 3 5 3" xfId="9824" xr:uid="{00000000-0005-0000-0000-0000E9250000}"/>
    <cellStyle name="Normal 15 2 2 3 3 6" xfId="9825" xr:uid="{00000000-0005-0000-0000-0000EA250000}"/>
    <cellStyle name="Normal 15 2 2 3 3 6 2" xfId="9826" xr:uid="{00000000-0005-0000-0000-0000EB250000}"/>
    <cellStyle name="Normal 15 2 2 3 3 7" xfId="9827" xr:uid="{00000000-0005-0000-0000-0000EC250000}"/>
    <cellStyle name="Normal 15 2 2 3 3 7 2" xfId="9828" xr:uid="{00000000-0005-0000-0000-0000ED250000}"/>
    <cellStyle name="Normal 15 2 2 3 3 8" xfId="9829" xr:uid="{00000000-0005-0000-0000-0000EE250000}"/>
    <cellStyle name="Normal 15 2 2 3 4" xfId="9830" xr:uid="{00000000-0005-0000-0000-0000EF250000}"/>
    <cellStyle name="Normal 15 2 2 3 4 2" xfId="9831" xr:uid="{00000000-0005-0000-0000-0000F0250000}"/>
    <cellStyle name="Normal 15 2 2 3 4 2 2" xfId="9832" xr:uid="{00000000-0005-0000-0000-0000F1250000}"/>
    <cellStyle name="Normal 15 2 2 3 4 2 2 2" xfId="9833" xr:uid="{00000000-0005-0000-0000-0000F2250000}"/>
    <cellStyle name="Normal 15 2 2 3 4 2 3" xfId="9834" xr:uid="{00000000-0005-0000-0000-0000F3250000}"/>
    <cellStyle name="Normal 15 2 2 3 4 3" xfId="9835" xr:uid="{00000000-0005-0000-0000-0000F4250000}"/>
    <cellStyle name="Normal 15 2 2 3 4 3 2" xfId="9836" xr:uid="{00000000-0005-0000-0000-0000F5250000}"/>
    <cellStyle name="Normal 15 2 2 3 4 3 2 2" xfId="9837" xr:uid="{00000000-0005-0000-0000-0000F6250000}"/>
    <cellStyle name="Normal 15 2 2 3 4 3 3" xfId="9838" xr:uid="{00000000-0005-0000-0000-0000F7250000}"/>
    <cellStyle name="Normal 15 2 2 3 4 4" xfId="9839" xr:uid="{00000000-0005-0000-0000-0000F8250000}"/>
    <cellStyle name="Normal 15 2 2 3 4 4 2" xfId="9840" xr:uid="{00000000-0005-0000-0000-0000F9250000}"/>
    <cellStyle name="Normal 15 2 2 3 4 4 2 2" xfId="9841" xr:uid="{00000000-0005-0000-0000-0000FA250000}"/>
    <cellStyle name="Normal 15 2 2 3 4 4 3" xfId="9842" xr:uid="{00000000-0005-0000-0000-0000FB250000}"/>
    <cellStyle name="Normal 15 2 2 3 4 5" xfId="9843" xr:uid="{00000000-0005-0000-0000-0000FC250000}"/>
    <cellStyle name="Normal 15 2 2 3 4 5 2" xfId="9844" xr:uid="{00000000-0005-0000-0000-0000FD250000}"/>
    <cellStyle name="Normal 15 2 2 3 4 6" xfId="9845" xr:uid="{00000000-0005-0000-0000-0000FE250000}"/>
    <cellStyle name="Normal 15 2 2 3 4 6 2" xfId="9846" xr:uid="{00000000-0005-0000-0000-0000FF250000}"/>
    <cellStyle name="Normal 15 2 2 3 4 7" xfId="9847" xr:uid="{00000000-0005-0000-0000-000000260000}"/>
    <cellStyle name="Normal 15 2 2 3 5" xfId="9848" xr:uid="{00000000-0005-0000-0000-000001260000}"/>
    <cellStyle name="Normal 15 2 2 3 5 2" xfId="9849" xr:uid="{00000000-0005-0000-0000-000002260000}"/>
    <cellStyle name="Normal 15 2 2 3 5 2 2" xfId="9850" xr:uid="{00000000-0005-0000-0000-000003260000}"/>
    <cellStyle name="Normal 15 2 2 3 5 2 2 2" xfId="9851" xr:uid="{00000000-0005-0000-0000-000004260000}"/>
    <cellStyle name="Normal 15 2 2 3 5 2 3" xfId="9852" xr:uid="{00000000-0005-0000-0000-000005260000}"/>
    <cellStyle name="Normal 15 2 2 3 5 3" xfId="9853" xr:uid="{00000000-0005-0000-0000-000006260000}"/>
    <cellStyle name="Normal 15 2 2 3 5 3 2" xfId="9854" xr:uid="{00000000-0005-0000-0000-000007260000}"/>
    <cellStyle name="Normal 15 2 2 3 5 3 2 2" xfId="9855" xr:uid="{00000000-0005-0000-0000-000008260000}"/>
    <cellStyle name="Normal 15 2 2 3 5 3 3" xfId="9856" xr:uid="{00000000-0005-0000-0000-000009260000}"/>
    <cellStyle name="Normal 15 2 2 3 5 4" xfId="9857" xr:uid="{00000000-0005-0000-0000-00000A260000}"/>
    <cellStyle name="Normal 15 2 2 3 5 4 2" xfId="9858" xr:uid="{00000000-0005-0000-0000-00000B260000}"/>
    <cellStyle name="Normal 15 2 2 3 5 4 2 2" xfId="9859" xr:uid="{00000000-0005-0000-0000-00000C260000}"/>
    <cellStyle name="Normal 15 2 2 3 5 4 3" xfId="9860" xr:uid="{00000000-0005-0000-0000-00000D260000}"/>
    <cellStyle name="Normal 15 2 2 3 5 5" xfId="9861" xr:uid="{00000000-0005-0000-0000-00000E260000}"/>
    <cellStyle name="Normal 15 2 2 3 5 5 2" xfId="9862" xr:uid="{00000000-0005-0000-0000-00000F260000}"/>
    <cellStyle name="Normal 15 2 2 3 5 6" xfId="9863" xr:uid="{00000000-0005-0000-0000-000010260000}"/>
    <cellStyle name="Normal 15 2 2 3 5 6 2" xfId="9864" xr:uid="{00000000-0005-0000-0000-000011260000}"/>
    <cellStyle name="Normal 15 2 2 3 5 7" xfId="9865" xr:uid="{00000000-0005-0000-0000-000012260000}"/>
    <cellStyle name="Normal 15 2 2 3 6" xfId="9866" xr:uid="{00000000-0005-0000-0000-000013260000}"/>
    <cellStyle name="Normal 15 2 2 3 6 2" xfId="9867" xr:uid="{00000000-0005-0000-0000-000014260000}"/>
    <cellStyle name="Normal 15 2 2 3 6 2 2" xfId="9868" xr:uid="{00000000-0005-0000-0000-000015260000}"/>
    <cellStyle name="Normal 15 2 2 3 6 3" xfId="9869" xr:uid="{00000000-0005-0000-0000-000016260000}"/>
    <cellStyle name="Normal 15 2 2 3 7" xfId="9870" xr:uid="{00000000-0005-0000-0000-000017260000}"/>
    <cellStyle name="Normal 15 2 2 3 7 2" xfId="9871" xr:uid="{00000000-0005-0000-0000-000018260000}"/>
    <cellStyle name="Normal 15 2 2 3 7 2 2" xfId="9872" xr:uid="{00000000-0005-0000-0000-000019260000}"/>
    <cellStyle name="Normal 15 2 2 3 7 3" xfId="9873" xr:uid="{00000000-0005-0000-0000-00001A260000}"/>
    <cellStyle name="Normal 15 2 2 3 8" xfId="9874" xr:uid="{00000000-0005-0000-0000-00001B260000}"/>
    <cellStyle name="Normal 15 2 2 3 8 2" xfId="9875" xr:uid="{00000000-0005-0000-0000-00001C260000}"/>
    <cellStyle name="Normal 15 2 2 3 8 2 2" xfId="9876" xr:uid="{00000000-0005-0000-0000-00001D260000}"/>
    <cellStyle name="Normal 15 2 2 3 8 3" xfId="9877" xr:uid="{00000000-0005-0000-0000-00001E260000}"/>
    <cellStyle name="Normal 15 2 2 3 9" xfId="9878" xr:uid="{00000000-0005-0000-0000-00001F260000}"/>
    <cellStyle name="Normal 15 2 2 3 9 2" xfId="9879" xr:uid="{00000000-0005-0000-0000-000020260000}"/>
    <cellStyle name="Normal 15 2 2 4" xfId="9880" xr:uid="{00000000-0005-0000-0000-000021260000}"/>
    <cellStyle name="Normal 15 2 2 4 2" xfId="9881" xr:uid="{00000000-0005-0000-0000-000022260000}"/>
    <cellStyle name="Normal 15 2 2 4 2 2" xfId="9882" xr:uid="{00000000-0005-0000-0000-000023260000}"/>
    <cellStyle name="Normal 15 2 2 4 2 2 2" xfId="9883" xr:uid="{00000000-0005-0000-0000-000024260000}"/>
    <cellStyle name="Normal 15 2 2 4 2 2 2 2" xfId="9884" xr:uid="{00000000-0005-0000-0000-000025260000}"/>
    <cellStyle name="Normal 15 2 2 4 2 2 3" xfId="9885" xr:uid="{00000000-0005-0000-0000-000026260000}"/>
    <cellStyle name="Normal 15 2 2 4 2 3" xfId="9886" xr:uid="{00000000-0005-0000-0000-000027260000}"/>
    <cellStyle name="Normal 15 2 2 4 2 3 2" xfId="9887" xr:uid="{00000000-0005-0000-0000-000028260000}"/>
    <cellStyle name="Normal 15 2 2 4 2 3 2 2" xfId="9888" xr:uid="{00000000-0005-0000-0000-000029260000}"/>
    <cellStyle name="Normal 15 2 2 4 2 3 3" xfId="9889" xr:uid="{00000000-0005-0000-0000-00002A260000}"/>
    <cellStyle name="Normal 15 2 2 4 2 4" xfId="9890" xr:uid="{00000000-0005-0000-0000-00002B260000}"/>
    <cellStyle name="Normal 15 2 2 4 2 4 2" xfId="9891" xr:uid="{00000000-0005-0000-0000-00002C260000}"/>
    <cellStyle name="Normal 15 2 2 4 2 4 2 2" xfId="9892" xr:uid="{00000000-0005-0000-0000-00002D260000}"/>
    <cellStyle name="Normal 15 2 2 4 2 4 3" xfId="9893" xr:uid="{00000000-0005-0000-0000-00002E260000}"/>
    <cellStyle name="Normal 15 2 2 4 2 5" xfId="9894" xr:uid="{00000000-0005-0000-0000-00002F260000}"/>
    <cellStyle name="Normal 15 2 2 4 2 5 2" xfId="9895" xr:uid="{00000000-0005-0000-0000-000030260000}"/>
    <cellStyle name="Normal 15 2 2 4 2 6" xfId="9896" xr:uid="{00000000-0005-0000-0000-000031260000}"/>
    <cellStyle name="Normal 15 2 2 4 2 6 2" xfId="9897" xr:uid="{00000000-0005-0000-0000-000032260000}"/>
    <cellStyle name="Normal 15 2 2 4 2 7" xfId="9898" xr:uid="{00000000-0005-0000-0000-000033260000}"/>
    <cellStyle name="Normal 15 2 2 4 3" xfId="9899" xr:uid="{00000000-0005-0000-0000-000034260000}"/>
    <cellStyle name="Normal 15 2 2 4 3 2" xfId="9900" xr:uid="{00000000-0005-0000-0000-000035260000}"/>
    <cellStyle name="Normal 15 2 2 4 3 2 2" xfId="9901" xr:uid="{00000000-0005-0000-0000-000036260000}"/>
    <cellStyle name="Normal 15 2 2 4 3 2 2 2" xfId="9902" xr:uid="{00000000-0005-0000-0000-000037260000}"/>
    <cellStyle name="Normal 15 2 2 4 3 2 3" xfId="9903" xr:uid="{00000000-0005-0000-0000-000038260000}"/>
    <cellStyle name="Normal 15 2 2 4 3 3" xfId="9904" xr:uid="{00000000-0005-0000-0000-000039260000}"/>
    <cellStyle name="Normal 15 2 2 4 3 3 2" xfId="9905" xr:uid="{00000000-0005-0000-0000-00003A260000}"/>
    <cellStyle name="Normal 15 2 2 4 3 3 2 2" xfId="9906" xr:uid="{00000000-0005-0000-0000-00003B260000}"/>
    <cellStyle name="Normal 15 2 2 4 3 3 3" xfId="9907" xr:uid="{00000000-0005-0000-0000-00003C260000}"/>
    <cellStyle name="Normal 15 2 2 4 3 4" xfId="9908" xr:uid="{00000000-0005-0000-0000-00003D260000}"/>
    <cellStyle name="Normal 15 2 2 4 3 4 2" xfId="9909" xr:uid="{00000000-0005-0000-0000-00003E260000}"/>
    <cellStyle name="Normal 15 2 2 4 3 4 2 2" xfId="9910" xr:uid="{00000000-0005-0000-0000-00003F260000}"/>
    <cellStyle name="Normal 15 2 2 4 3 4 3" xfId="9911" xr:uid="{00000000-0005-0000-0000-000040260000}"/>
    <cellStyle name="Normal 15 2 2 4 3 5" xfId="9912" xr:uid="{00000000-0005-0000-0000-000041260000}"/>
    <cellStyle name="Normal 15 2 2 4 3 5 2" xfId="9913" xr:uid="{00000000-0005-0000-0000-000042260000}"/>
    <cellStyle name="Normal 15 2 2 4 3 6" xfId="9914" xr:uid="{00000000-0005-0000-0000-000043260000}"/>
    <cellStyle name="Normal 15 2 2 4 3 6 2" xfId="9915" xr:uid="{00000000-0005-0000-0000-000044260000}"/>
    <cellStyle name="Normal 15 2 2 4 3 7" xfId="9916" xr:uid="{00000000-0005-0000-0000-000045260000}"/>
    <cellStyle name="Normal 15 2 2 4 4" xfId="9917" xr:uid="{00000000-0005-0000-0000-000046260000}"/>
    <cellStyle name="Normal 15 2 2 4 4 2" xfId="9918" xr:uid="{00000000-0005-0000-0000-000047260000}"/>
    <cellStyle name="Normal 15 2 2 4 4 2 2" xfId="9919" xr:uid="{00000000-0005-0000-0000-000048260000}"/>
    <cellStyle name="Normal 15 2 2 4 4 3" xfId="9920" xr:uid="{00000000-0005-0000-0000-000049260000}"/>
    <cellStyle name="Normal 15 2 2 4 5" xfId="9921" xr:uid="{00000000-0005-0000-0000-00004A260000}"/>
    <cellStyle name="Normal 15 2 2 4 5 2" xfId="9922" xr:uid="{00000000-0005-0000-0000-00004B260000}"/>
    <cellStyle name="Normal 15 2 2 4 5 2 2" xfId="9923" xr:uid="{00000000-0005-0000-0000-00004C260000}"/>
    <cellStyle name="Normal 15 2 2 4 5 3" xfId="9924" xr:uid="{00000000-0005-0000-0000-00004D260000}"/>
    <cellStyle name="Normal 15 2 2 4 6" xfId="9925" xr:uid="{00000000-0005-0000-0000-00004E260000}"/>
    <cellStyle name="Normal 15 2 2 4 6 2" xfId="9926" xr:uid="{00000000-0005-0000-0000-00004F260000}"/>
    <cellStyle name="Normal 15 2 2 4 6 2 2" xfId="9927" xr:uid="{00000000-0005-0000-0000-000050260000}"/>
    <cellStyle name="Normal 15 2 2 4 6 3" xfId="9928" xr:uid="{00000000-0005-0000-0000-000051260000}"/>
    <cellStyle name="Normal 15 2 2 4 7" xfId="9929" xr:uid="{00000000-0005-0000-0000-000052260000}"/>
    <cellStyle name="Normal 15 2 2 4 7 2" xfId="9930" xr:uid="{00000000-0005-0000-0000-000053260000}"/>
    <cellStyle name="Normal 15 2 2 4 8" xfId="9931" xr:uid="{00000000-0005-0000-0000-000054260000}"/>
    <cellStyle name="Normal 15 2 2 4 8 2" xfId="9932" xr:uid="{00000000-0005-0000-0000-000055260000}"/>
    <cellStyle name="Normal 15 2 2 4 9" xfId="9933" xr:uid="{00000000-0005-0000-0000-000056260000}"/>
    <cellStyle name="Normal 15 2 2 5" xfId="9934" xr:uid="{00000000-0005-0000-0000-000057260000}"/>
    <cellStyle name="Normal 15 2 2 5 2" xfId="9935" xr:uid="{00000000-0005-0000-0000-000058260000}"/>
    <cellStyle name="Normal 15 2 2 5 2 2" xfId="9936" xr:uid="{00000000-0005-0000-0000-000059260000}"/>
    <cellStyle name="Normal 15 2 2 5 2 2 2" xfId="9937" xr:uid="{00000000-0005-0000-0000-00005A260000}"/>
    <cellStyle name="Normal 15 2 2 5 2 3" xfId="9938" xr:uid="{00000000-0005-0000-0000-00005B260000}"/>
    <cellStyle name="Normal 15 2 2 5 3" xfId="9939" xr:uid="{00000000-0005-0000-0000-00005C260000}"/>
    <cellStyle name="Normal 15 2 2 5 3 2" xfId="9940" xr:uid="{00000000-0005-0000-0000-00005D260000}"/>
    <cellStyle name="Normal 15 2 2 5 3 2 2" xfId="9941" xr:uid="{00000000-0005-0000-0000-00005E260000}"/>
    <cellStyle name="Normal 15 2 2 5 3 3" xfId="9942" xr:uid="{00000000-0005-0000-0000-00005F260000}"/>
    <cellStyle name="Normal 15 2 2 5 4" xfId="9943" xr:uid="{00000000-0005-0000-0000-000060260000}"/>
    <cellStyle name="Normal 15 2 2 5 4 2" xfId="9944" xr:uid="{00000000-0005-0000-0000-000061260000}"/>
    <cellStyle name="Normal 15 2 2 5 4 2 2" xfId="9945" xr:uid="{00000000-0005-0000-0000-000062260000}"/>
    <cellStyle name="Normal 15 2 2 5 4 3" xfId="9946" xr:uid="{00000000-0005-0000-0000-000063260000}"/>
    <cellStyle name="Normal 15 2 2 5 5" xfId="9947" xr:uid="{00000000-0005-0000-0000-000064260000}"/>
    <cellStyle name="Normal 15 2 2 5 5 2" xfId="9948" xr:uid="{00000000-0005-0000-0000-000065260000}"/>
    <cellStyle name="Normal 15 2 2 5 6" xfId="9949" xr:uid="{00000000-0005-0000-0000-000066260000}"/>
    <cellStyle name="Normal 15 2 2 5 6 2" xfId="9950" xr:uid="{00000000-0005-0000-0000-000067260000}"/>
    <cellStyle name="Normal 15 2 2 5 7" xfId="9951" xr:uid="{00000000-0005-0000-0000-000068260000}"/>
    <cellStyle name="Normal 15 2 2 6" xfId="9952" xr:uid="{00000000-0005-0000-0000-000069260000}"/>
    <cellStyle name="Normal 15 2 2 6 2" xfId="9953" xr:uid="{00000000-0005-0000-0000-00006A260000}"/>
    <cellStyle name="Normal 15 2 2 6 2 2" xfId="9954" xr:uid="{00000000-0005-0000-0000-00006B260000}"/>
    <cellStyle name="Normal 15 2 2 6 2 2 2" xfId="9955" xr:uid="{00000000-0005-0000-0000-00006C260000}"/>
    <cellStyle name="Normal 15 2 2 6 2 3" xfId="9956" xr:uid="{00000000-0005-0000-0000-00006D260000}"/>
    <cellStyle name="Normal 15 2 2 6 3" xfId="9957" xr:uid="{00000000-0005-0000-0000-00006E260000}"/>
    <cellStyle name="Normal 15 2 2 6 3 2" xfId="9958" xr:uid="{00000000-0005-0000-0000-00006F260000}"/>
    <cellStyle name="Normal 15 2 2 6 3 2 2" xfId="9959" xr:uid="{00000000-0005-0000-0000-000070260000}"/>
    <cellStyle name="Normal 15 2 2 6 3 3" xfId="9960" xr:uid="{00000000-0005-0000-0000-000071260000}"/>
    <cellStyle name="Normal 15 2 2 6 4" xfId="9961" xr:uid="{00000000-0005-0000-0000-000072260000}"/>
    <cellStyle name="Normal 15 2 2 6 4 2" xfId="9962" xr:uid="{00000000-0005-0000-0000-000073260000}"/>
    <cellStyle name="Normal 15 2 2 6 4 2 2" xfId="9963" xr:uid="{00000000-0005-0000-0000-000074260000}"/>
    <cellStyle name="Normal 15 2 2 6 4 3" xfId="9964" xr:uid="{00000000-0005-0000-0000-000075260000}"/>
    <cellStyle name="Normal 15 2 2 6 5" xfId="9965" xr:uid="{00000000-0005-0000-0000-000076260000}"/>
    <cellStyle name="Normal 15 2 2 6 5 2" xfId="9966" xr:uid="{00000000-0005-0000-0000-000077260000}"/>
    <cellStyle name="Normal 15 2 2 6 6" xfId="9967" xr:uid="{00000000-0005-0000-0000-000078260000}"/>
    <cellStyle name="Normal 15 2 2 6 6 2" xfId="9968" xr:uid="{00000000-0005-0000-0000-000079260000}"/>
    <cellStyle name="Normal 15 2 2 6 7" xfId="9969" xr:uid="{00000000-0005-0000-0000-00007A260000}"/>
    <cellStyle name="Normal 15 2 2 7" xfId="9970" xr:uid="{00000000-0005-0000-0000-00007B260000}"/>
    <cellStyle name="Normal 15 2 2 7 2" xfId="9971" xr:uid="{00000000-0005-0000-0000-00007C260000}"/>
    <cellStyle name="Normal 15 2 2 7 2 2" xfId="9972" xr:uid="{00000000-0005-0000-0000-00007D260000}"/>
    <cellStyle name="Normal 15 2 2 7 3" xfId="9973" xr:uid="{00000000-0005-0000-0000-00007E260000}"/>
    <cellStyle name="Normal 15 2 2 8" xfId="9974" xr:uid="{00000000-0005-0000-0000-00007F260000}"/>
    <cellStyle name="Normal 15 2 2 8 2" xfId="9975" xr:uid="{00000000-0005-0000-0000-000080260000}"/>
    <cellStyle name="Normal 15 2 2 8 2 2" xfId="9976" xr:uid="{00000000-0005-0000-0000-000081260000}"/>
    <cellStyle name="Normal 15 2 2 8 3" xfId="9977" xr:uid="{00000000-0005-0000-0000-000082260000}"/>
    <cellStyle name="Normal 15 2 2 9" xfId="9978" xr:uid="{00000000-0005-0000-0000-000083260000}"/>
    <cellStyle name="Normal 15 2 2 9 2" xfId="9979" xr:uid="{00000000-0005-0000-0000-000084260000}"/>
    <cellStyle name="Normal 15 2 2 9 2 2" xfId="9980" xr:uid="{00000000-0005-0000-0000-000085260000}"/>
    <cellStyle name="Normal 15 2 2 9 3" xfId="9981" xr:uid="{00000000-0005-0000-0000-000086260000}"/>
    <cellStyle name="Normal 15 2 2_Confidential Information" xfId="9982" xr:uid="{00000000-0005-0000-0000-000087260000}"/>
    <cellStyle name="Normal 15 2 3" xfId="431" xr:uid="{00000000-0005-0000-0000-000088260000}"/>
    <cellStyle name="Normal 15 2 3 10" xfId="9983" xr:uid="{00000000-0005-0000-0000-000089260000}"/>
    <cellStyle name="Normal 15 2 3 10 2" xfId="9984" xr:uid="{00000000-0005-0000-0000-00008A260000}"/>
    <cellStyle name="Normal 15 2 3 10 2 2" xfId="9985" xr:uid="{00000000-0005-0000-0000-00008B260000}"/>
    <cellStyle name="Normal 15 2 3 10 3" xfId="9986" xr:uid="{00000000-0005-0000-0000-00008C260000}"/>
    <cellStyle name="Normal 15 2 3 11" xfId="9987" xr:uid="{00000000-0005-0000-0000-00008D260000}"/>
    <cellStyle name="Normal 15 2 3 11 2" xfId="9988" xr:uid="{00000000-0005-0000-0000-00008E260000}"/>
    <cellStyle name="Normal 15 2 3 12" xfId="9989" xr:uid="{00000000-0005-0000-0000-00008F260000}"/>
    <cellStyle name="Normal 15 2 3 12 2" xfId="9990" xr:uid="{00000000-0005-0000-0000-000090260000}"/>
    <cellStyle name="Normal 15 2 3 13" xfId="9991" xr:uid="{00000000-0005-0000-0000-000091260000}"/>
    <cellStyle name="Normal 15 2 3 2" xfId="432" xr:uid="{00000000-0005-0000-0000-000092260000}"/>
    <cellStyle name="Normal 15 2 3 2 10" xfId="9992" xr:uid="{00000000-0005-0000-0000-000093260000}"/>
    <cellStyle name="Normal 15 2 3 2 10 2" xfId="9993" xr:uid="{00000000-0005-0000-0000-000094260000}"/>
    <cellStyle name="Normal 15 2 3 2 11" xfId="9994" xr:uid="{00000000-0005-0000-0000-000095260000}"/>
    <cellStyle name="Normal 15 2 3 2 2" xfId="9995" xr:uid="{00000000-0005-0000-0000-000096260000}"/>
    <cellStyle name="Normal 15 2 3 2 2 2" xfId="9996" xr:uid="{00000000-0005-0000-0000-000097260000}"/>
    <cellStyle name="Normal 15 2 3 2 2 2 2" xfId="9997" xr:uid="{00000000-0005-0000-0000-000098260000}"/>
    <cellStyle name="Normal 15 2 3 2 2 2 2 2" xfId="9998" xr:uid="{00000000-0005-0000-0000-000099260000}"/>
    <cellStyle name="Normal 15 2 3 2 2 2 2 2 2" xfId="9999" xr:uid="{00000000-0005-0000-0000-00009A260000}"/>
    <cellStyle name="Normal 15 2 3 2 2 2 2 3" xfId="10000" xr:uid="{00000000-0005-0000-0000-00009B260000}"/>
    <cellStyle name="Normal 15 2 3 2 2 2 3" xfId="10001" xr:uid="{00000000-0005-0000-0000-00009C260000}"/>
    <cellStyle name="Normal 15 2 3 2 2 2 3 2" xfId="10002" xr:uid="{00000000-0005-0000-0000-00009D260000}"/>
    <cellStyle name="Normal 15 2 3 2 2 2 3 2 2" xfId="10003" xr:uid="{00000000-0005-0000-0000-00009E260000}"/>
    <cellStyle name="Normal 15 2 3 2 2 2 3 3" xfId="10004" xr:uid="{00000000-0005-0000-0000-00009F260000}"/>
    <cellStyle name="Normal 15 2 3 2 2 2 4" xfId="10005" xr:uid="{00000000-0005-0000-0000-0000A0260000}"/>
    <cellStyle name="Normal 15 2 3 2 2 2 4 2" xfId="10006" xr:uid="{00000000-0005-0000-0000-0000A1260000}"/>
    <cellStyle name="Normal 15 2 3 2 2 2 4 2 2" xfId="10007" xr:uid="{00000000-0005-0000-0000-0000A2260000}"/>
    <cellStyle name="Normal 15 2 3 2 2 2 4 3" xfId="10008" xr:uid="{00000000-0005-0000-0000-0000A3260000}"/>
    <cellStyle name="Normal 15 2 3 2 2 2 5" xfId="10009" xr:uid="{00000000-0005-0000-0000-0000A4260000}"/>
    <cellStyle name="Normal 15 2 3 2 2 2 5 2" xfId="10010" xr:uid="{00000000-0005-0000-0000-0000A5260000}"/>
    <cellStyle name="Normal 15 2 3 2 2 2 6" xfId="10011" xr:uid="{00000000-0005-0000-0000-0000A6260000}"/>
    <cellStyle name="Normal 15 2 3 2 2 2 6 2" xfId="10012" xr:uid="{00000000-0005-0000-0000-0000A7260000}"/>
    <cellStyle name="Normal 15 2 3 2 2 2 7" xfId="10013" xr:uid="{00000000-0005-0000-0000-0000A8260000}"/>
    <cellStyle name="Normal 15 2 3 2 2 3" xfId="10014" xr:uid="{00000000-0005-0000-0000-0000A9260000}"/>
    <cellStyle name="Normal 15 2 3 2 2 3 2" xfId="10015" xr:uid="{00000000-0005-0000-0000-0000AA260000}"/>
    <cellStyle name="Normal 15 2 3 2 2 3 2 2" xfId="10016" xr:uid="{00000000-0005-0000-0000-0000AB260000}"/>
    <cellStyle name="Normal 15 2 3 2 2 3 2 2 2" xfId="10017" xr:uid="{00000000-0005-0000-0000-0000AC260000}"/>
    <cellStyle name="Normal 15 2 3 2 2 3 2 3" xfId="10018" xr:uid="{00000000-0005-0000-0000-0000AD260000}"/>
    <cellStyle name="Normal 15 2 3 2 2 3 3" xfId="10019" xr:uid="{00000000-0005-0000-0000-0000AE260000}"/>
    <cellStyle name="Normal 15 2 3 2 2 3 3 2" xfId="10020" xr:uid="{00000000-0005-0000-0000-0000AF260000}"/>
    <cellStyle name="Normal 15 2 3 2 2 3 3 2 2" xfId="10021" xr:uid="{00000000-0005-0000-0000-0000B0260000}"/>
    <cellStyle name="Normal 15 2 3 2 2 3 3 3" xfId="10022" xr:uid="{00000000-0005-0000-0000-0000B1260000}"/>
    <cellStyle name="Normal 15 2 3 2 2 3 4" xfId="10023" xr:uid="{00000000-0005-0000-0000-0000B2260000}"/>
    <cellStyle name="Normal 15 2 3 2 2 3 4 2" xfId="10024" xr:uid="{00000000-0005-0000-0000-0000B3260000}"/>
    <cellStyle name="Normal 15 2 3 2 2 3 4 2 2" xfId="10025" xr:uid="{00000000-0005-0000-0000-0000B4260000}"/>
    <cellStyle name="Normal 15 2 3 2 2 3 4 3" xfId="10026" xr:uid="{00000000-0005-0000-0000-0000B5260000}"/>
    <cellStyle name="Normal 15 2 3 2 2 3 5" xfId="10027" xr:uid="{00000000-0005-0000-0000-0000B6260000}"/>
    <cellStyle name="Normal 15 2 3 2 2 3 5 2" xfId="10028" xr:uid="{00000000-0005-0000-0000-0000B7260000}"/>
    <cellStyle name="Normal 15 2 3 2 2 3 6" xfId="10029" xr:uid="{00000000-0005-0000-0000-0000B8260000}"/>
    <cellStyle name="Normal 15 2 3 2 2 3 6 2" xfId="10030" xr:uid="{00000000-0005-0000-0000-0000B9260000}"/>
    <cellStyle name="Normal 15 2 3 2 2 3 7" xfId="10031" xr:uid="{00000000-0005-0000-0000-0000BA260000}"/>
    <cellStyle name="Normal 15 2 3 2 2 4" xfId="10032" xr:uid="{00000000-0005-0000-0000-0000BB260000}"/>
    <cellStyle name="Normal 15 2 3 2 2 4 2" xfId="10033" xr:uid="{00000000-0005-0000-0000-0000BC260000}"/>
    <cellStyle name="Normal 15 2 3 2 2 4 2 2" xfId="10034" xr:uid="{00000000-0005-0000-0000-0000BD260000}"/>
    <cellStyle name="Normal 15 2 3 2 2 4 3" xfId="10035" xr:uid="{00000000-0005-0000-0000-0000BE260000}"/>
    <cellStyle name="Normal 15 2 3 2 2 5" xfId="10036" xr:uid="{00000000-0005-0000-0000-0000BF260000}"/>
    <cellStyle name="Normal 15 2 3 2 2 5 2" xfId="10037" xr:uid="{00000000-0005-0000-0000-0000C0260000}"/>
    <cellStyle name="Normal 15 2 3 2 2 5 2 2" xfId="10038" xr:uid="{00000000-0005-0000-0000-0000C1260000}"/>
    <cellStyle name="Normal 15 2 3 2 2 5 3" xfId="10039" xr:uid="{00000000-0005-0000-0000-0000C2260000}"/>
    <cellStyle name="Normal 15 2 3 2 2 6" xfId="10040" xr:uid="{00000000-0005-0000-0000-0000C3260000}"/>
    <cellStyle name="Normal 15 2 3 2 2 6 2" xfId="10041" xr:uid="{00000000-0005-0000-0000-0000C4260000}"/>
    <cellStyle name="Normal 15 2 3 2 2 6 2 2" xfId="10042" xr:uid="{00000000-0005-0000-0000-0000C5260000}"/>
    <cellStyle name="Normal 15 2 3 2 2 6 3" xfId="10043" xr:uid="{00000000-0005-0000-0000-0000C6260000}"/>
    <cellStyle name="Normal 15 2 3 2 2 7" xfId="10044" xr:uid="{00000000-0005-0000-0000-0000C7260000}"/>
    <cellStyle name="Normal 15 2 3 2 2 7 2" xfId="10045" xr:uid="{00000000-0005-0000-0000-0000C8260000}"/>
    <cellStyle name="Normal 15 2 3 2 2 8" xfId="10046" xr:uid="{00000000-0005-0000-0000-0000C9260000}"/>
    <cellStyle name="Normal 15 2 3 2 2 8 2" xfId="10047" xr:uid="{00000000-0005-0000-0000-0000CA260000}"/>
    <cellStyle name="Normal 15 2 3 2 2 9" xfId="10048" xr:uid="{00000000-0005-0000-0000-0000CB260000}"/>
    <cellStyle name="Normal 15 2 3 2 3" xfId="10049" xr:uid="{00000000-0005-0000-0000-0000CC260000}"/>
    <cellStyle name="Normal 15 2 3 2 3 2" xfId="10050" xr:uid="{00000000-0005-0000-0000-0000CD260000}"/>
    <cellStyle name="Normal 15 2 3 2 3 2 2" xfId="10051" xr:uid="{00000000-0005-0000-0000-0000CE260000}"/>
    <cellStyle name="Normal 15 2 3 2 3 2 2 2" xfId="10052" xr:uid="{00000000-0005-0000-0000-0000CF260000}"/>
    <cellStyle name="Normal 15 2 3 2 3 2 2 2 2" xfId="10053" xr:uid="{00000000-0005-0000-0000-0000D0260000}"/>
    <cellStyle name="Normal 15 2 3 2 3 2 2 3" xfId="10054" xr:uid="{00000000-0005-0000-0000-0000D1260000}"/>
    <cellStyle name="Normal 15 2 3 2 3 2 3" xfId="10055" xr:uid="{00000000-0005-0000-0000-0000D2260000}"/>
    <cellStyle name="Normal 15 2 3 2 3 2 3 2" xfId="10056" xr:uid="{00000000-0005-0000-0000-0000D3260000}"/>
    <cellStyle name="Normal 15 2 3 2 3 2 3 2 2" xfId="10057" xr:uid="{00000000-0005-0000-0000-0000D4260000}"/>
    <cellStyle name="Normal 15 2 3 2 3 2 3 3" xfId="10058" xr:uid="{00000000-0005-0000-0000-0000D5260000}"/>
    <cellStyle name="Normal 15 2 3 2 3 2 4" xfId="10059" xr:uid="{00000000-0005-0000-0000-0000D6260000}"/>
    <cellStyle name="Normal 15 2 3 2 3 2 4 2" xfId="10060" xr:uid="{00000000-0005-0000-0000-0000D7260000}"/>
    <cellStyle name="Normal 15 2 3 2 3 2 4 2 2" xfId="10061" xr:uid="{00000000-0005-0000-0000-0000D8260000}"/>
    <cellStyle name="Normal 15 2 3 2 3 2 4 3" xfId="10062" xr:uid="{00000000-0005-0000-0000-0000D9260000}"/>
    <cellStyle name="Normal 15 2 3 2 3 2 5" xfId="10063" xr:uid="{00000000-0005-0000-0000-0000DA260000}"/>
    <cellStyle name="Normal 15 2 3 2 3 2 5 2" xfId="10064" xr:uid="{00000000-0005-0000-0000-0000DB260000}"/>
    <cellStyle name="Normal 15 2 3 2 3 2 6" xfId="10065" xr:uid="{00000000-0005-0000-0000-0000DC260000}"/>
    <cellStyle name="Normal 15 2 3 2 3 2 6 2" xfId="10066" xr:uid="{00000000-0005-0000-0000-0000DD260000}"/>
    <cellStyle name="Normal 15 2 3 2 3 2 7" xfId="10067" xr:uid="{00000000-0005-0000-0000-0000DE260000}"/>
    <cellStyle name="Normal 15 2 3 2 3 3" xfId="10068" xr:uid="{00000000-0005-0000-0000-0000DF260000}"/>
    <cellStyle name="Normal 15 2 3 2 3 3 2" xfId="10069" xr:uid="{00000000-0005-0000-0000-0000E0260000}"/>
    <cellStyle name="Normal 15 2 3 2 3 3 2 2" xfId="10070" xr:uid="{00000000-0005-0000-0000-0000E1260000}"/>
    <cellStyle name="Normal 15 2 3 2 3 3 3" xfId="10071" xr:uid="{00000000-0005-0000-0000-0000E2260000}"/>
    <cellStyle name="Normal 15 2 3 2 3 4" xfId="10072" xr:uid="{00000000-0005-0000-0000-0000E3260000}"/>
    <cellStyle name="Normal 15 2 3 2 3 4 2" xfId="10073" xr:uid="{00000000-0005-0000-0000-0000E4260000}"/>
    <cellStyle name="Normal 15 2 3 2 3 4 2 2" xfId="10074" xr:uid="{00000000-0005-0000-0000-0000E5260000}"/>
    <cellStyle name="Normal 15 2 3 2 3 4 3" xfId="10075" xr:uid="{00000000-0005-0000-0000-0000E6260000}"/>
    <cellStyle name="Normal 15 2 3 2 3 5" xfId="10076" xr:uid="{00000000-0005-0000-0000-0000E7260000}"/>
    <cellStyle name="Normal 15 2 3 2 3 5 2" xfId="10077" xr:uid="{00000000-0005-0000-0000-0000E8260000}"/>
    <cellStyle name="Normal 15 2 3 2 3 5 2 2" xfId="10078" xr:uid="{00000000-0005-0000-0000-0000E9260000}"/>
    <cellStyle name="Normal 15 2 3 2 3 5 3" xfId="10079" xr:uid="{00000000-0005-0000-0000-0000EA260000}"/>
    <cellStyle name="Normal 15 2 3 2 3 6" xfId="10080" xr:uid="{00000000-0005-0000-0000-0000EB260000}"/>
    <cellStyle name="Normal 15 2 3 2 3 6 2" xfId="10081" xr:uid="{00000000-0005-0000-0000-0000EC260000}"/>
    <cellStyle name="Normal 15 2 3 2 3 7" xfId="10082" xr:uid="{00000000-0005-0000-0000-0000ED260000}"/>
    <cellStyle name="Normal 15 2 3 2 3 7 2" xfId="10083" xr:uid="{00000000-0005-0000-0000-0000EE260000}"/>
    <cellStyle name="Normal 15 2 3 2 3 8" xfId="10084" xr:uid="{00000000-0005-0000-0000-0000EF260000}"/>
    <cellStyle name="Normal 15 2 3 2 4" xfId="10085" xr:uid="{00000000-0005-0000-0000-0000F0260000}"/>
    <cellStyle name="Normal 15 2 3 2 4 2" xfId="10086" xr:uid="{00000000-0005-0000-0000-0000F1260000}"/>
    <cellStyle name="Normal 15 2 3 2 4 2 2" xfId="10087" xr:uid="{00000000-0005-0000-0000-0000F2260000}"/>
    <cellStyle name="Normal 15 2 3 2 4 2 2 2" xfId="10088" xr:uid="{00000000-0005-0000-0000-0000F3260000}"/>
    <cellStyle name="Normal 15 2 3 2 4 2 3" xfId="10089" xr:uid="{00000000-0005-0000-0000-0000F4260000}"/>
    <cellStyle name="Normal 15 2 3 2 4 3" xfId="10090" xr:uid="{00000000-0005-0000-0000-0000F5260000}"/>
    <cellStyle name="Normal 15 2 3 2 4 3 2" xfId="10091" xr:uid="{00000000-0005-0000-0000-0000F6260000}"/>
    <cellStyle name="Normal 15 2 3 2 4 3 2 2" xfId="10092" xr:uid="{00000000-0005-0000-0000-0000F7260000}"/>
    <cellStyle name="Normal 15 2 3 2 4 3 3" xfId="10093" xr:uid="{00000000-0005-0000-0000-0000F8260000}"/>
    <cellStyle name="Normal 15 2 3 2 4 4" xfId="10094" xr:uid="{00000000-0005-0000-0000-0000F9260000}"/>
    <cellStyle name="Normal 15 2 3 2 4 4 2" xfId="10095" xr:uid="{00000000-0005-0000-0000-0000FA260000}"/>
    <cellStyle name="Normal 15 2 3 2 4 4 2 2" xfId="10096" xr:uid="{00000000-0005-0000-0000-0000FB260000}"/>
    <cellStyle name="Normal 15 2 3 2 4 4 3" xfId="10097" xr:uid="{00000000-0005-0000-0000-0000FC260000}"/>
    <cellStyle name="Normal 15 2 3 2 4 5" xfId="10098" xr:uid="{00000000-0005-0000-0000-0000FD260000}"/>
    <cellStyle name="Normal 15 2 3 2 4 5 2" xfId="10099" xr:uid="{00000000-0005-0000-0000-0000FE260000}"/>
    <cellStyle name="Normal 15 2 3 2 4 6" xfId="10100" xr:uid="{00000000-0005-0000-0000-0000FF260000}"/>
    <cellStyle name="Normal 15 2 3 2 4 6 2" xfId="10101" xr:uid="{00000000-0005-0000-0000-000000270000}"/>
    <cellStyle name="Normal 15 2 3 2 4 7" xfId="10102" xr:uid="{00000000-0005-0000-0000-000001270000}"/>
    <cellStyle name="Normal 15 2 3 2 5" xfId="10103" xr:uid="{00000000-0005-0000-0000-000002270000}"/>
    <cellStyle name="Normal 15 2 3 2 5 2" xfId="10104" xr:uid="{00000000-0005-0000-0000-000003270000}"/>
    <cellStyle name="Normal 15 2 3 2 5 2 2" xfId="10105" xr:uid="{00000000-0005-0000-0000-000004270000}"/>
    <cellStyle name="Normal 15 2 3 2 5 2 2 2" xfId="10106" xr:uid="{00000000-0005-0000-0000-000005270000}"/>
    <cellStyle name="Normal 15 2 3 2 5 2 3" xfId="10107" xr:uid="{00000000-0005-0000-0000-000006270000}"/>
    <cellStyle name="Normal 15 2 3 2 5 3" xfId="10108" xr:uid="{00000000-0005-0000-0000-000007270000}"/>
    <cellStyle name="Normal 15 2 3 2 5 3 2" xfId="10109" xr:uid="{00000000-0005-0000-0000-000008270000}"/>
    <cellStyle name="Normal 15 2 3 2 5 3 2 2" xfId="10110" xr:uid="{00000000-0005-0000-0000-000009270000}"/>
    <cellStyle name="Normal 15 2 3 2 5 3 3" xfId="10111" xr:uid="{00000000-0005-0000-0000-00000A270000}"/>
    <cellStyle name="Normal 15 2 3 2 5 4" xfId="10112" xr:uid="{00000000-0005-0000-0000-00000B270000}"/>
    <cellStyle name="Normal 15 2 3 2 5 4 2" xfId="10113" xr:uid="{00000000-0005-0000-0000-00000C270000}"/>
    <cellStyle name="Normal 15 2 3 2 5 4 2 2" xfId="10114" xr:uid="{00000000-0005-0000-0000-00000D270000}"/>
    <cellStyle name="Normal 15 2 3 2 5 4 3" xfId="10115" xr:uid="{00000000-0005-0000-0000-00000E270000}"/>
    <cellStyle name="Normal 15 2 3 2 5 5" xfId="10116" xr:uid="{00000000-0005-0000-0000-00000F270000}"/>
    <cellStyle name="Normal 15 2 3 2 5 5 2" xfId="10117" xr:uid="{00000000-0005-0000-0000-000010270000}"/>
    <cellStyle name="Normal 15 2 3 2 5 6" xfId="10118" xr:uid="{00000000-0005-0000-0000-000011270000}"/>
    <cellStyle name="Normal 15 2 3 2 5 6 2" xfId="10119" xr:uid="{00000000-0005-0000-0000-000012270000}"/>
    <cellStyle name="Normal 15 2 3 2 5 7" xfId="10120" xr:uid="{00000000-0005-0000-0000-000013270000}"/>
    <cellStyle name="Normal 15 2 3 2 6" xfId="10121" xr:uid="{00000000-0005-0000-0000-000014270000}"/>
    <cellStyle name="Normal 15 2 3 2 6 2" xfId="10122" xr:uid="{00000000-0005-0000-0000-000015270000}"/>
    <cellStyle name="Normal 15 2 3 2 6 2 2" xfId="10123" xr:uid="{00000000-0005-0000-0000-000016270000}"/>
    <cellStyle name="Normal 15 2 3 2 6 3" xfId="10124" xr:uid="{00000000-0005-0000-0000-000017270000}"/>
    <cellStyle name="Normal 15 2 3 2 7" xfId="10125" xr:uid="{00000000-0005-0000-0000-000018270000}"/>
    <cellStyle name="Normal 15 2 3 2 7 2" xfId="10126" xr:uid="{00000000-0005-0000-0000-000019270000}"/>
    <cellStyle name="Normal 15 2 3 2 7 2 2" xfId="10127" xr:uid="{00000000-0005-0000-0000-00001A270000}"/>
    <cellStyle name="Normal 15 2 3 2 7 3" xfId="10128" xr:uid="{00000000-0005-0000-0000-00001B270000}"/>
    <cellStyle name="Normal 15 2 3 2 8" xfId="10129" xr:uid="{00000000-0005-0000-0000-00001C270000}"/>
    <cellStyle name="Normal 15 2 3 2 8 2" xfId="10130" xr:uid="{00000000-0005-0000-0000-00001D270000}"/>
    <cellStyle name="Normal 15 2 3 2 8 2 2" xfId="10131" xr:uid="{00000000-0005-0000-0000-00001E270000}"/>
    <cellStyle name="Normal 15 2 3 2 8 3" xfId="10132" xr:uid="{00000000-0005-0000-0000-00001F270000}"/>
    <cellStyle name="Normal 15 2 3 2 9" xfId="10133" xr:uid="{00000000-0005-0000-0000-000020270000}"/>
    <cellStyle name="Normal 15 2 3 2 9 2" xfId="10134" xr:uid="{00000000-0005-0000-0000-000021270000}"/>
    <cellStyle name="Normal 15 2 3 3" xfId="433" xr:uid="{00000000-0005-0000-0000-000022270000}"/>
    <cellStyle name="Normal 15 2 3 3 10" xfId="10135" xr:uid="{00000000-0005-0000-0000-000023270000}"/>
    <cellStyle name="Normal 15 2 3 3 10 2" xfId="10136" xr:uid="{00000000-0005-0000-0000-000024270000}"/>
    <cellStyle name="Normal 15 2 3 3 11" xfId="10137" xr:uid="{00000000-0005-0000-0000-000025270000}"/>
    <cellStyle name="Normal 15 2 3 3 2" xfId="10138" xr:uid="{00000000-0005-0000-0000-000026270000}"/>
    <cellStyle name="Normal 15 2 3 3 2 2" xfId="10139" xr:uid="{00000000-0005-0000-0000-000027270000}"/>
    <cellStyle name="Normal 15 2 3 3 2 2 2" xfId="10140" xr:uid="{00000000-0005-0000-0000-000028270000}"/>
    <cellStyle name="Normal 15 2 3 3 2 2 2 2" xfId="10141" xr:uid="{00000000-0005-0000-0000-000029270000}"/>
    <cellStyle name="Normal 15 2 3 3 2 2 2 2 2" xfId="10142" xr:uid="{00000000-0005-0000-0000-00002A270000}"/>
    <cellStyle name="Normal 15 2 3 3 2 2 2 3" xfId="10143" xr:uid="{00000000-0005-0000-0000-00002B270000}"/>
    <cellStyle name="Normal 15 2 3 3 2 2 3" xfId="10144" xr:uid="{00000000-0005-0000-0000-00002C270000}"/>
    <cellStyle name="Normal 15 2 3 3 2 2 3 2" xfId="10145" xr:uid="{00000000-0005-0000-0000-00002D270000}"/>
    <cellStyle name="Normal 15 2 3 3 2 2 3 2 2" xfId="10146" xr:uid="{00000000-0005-0000-0000-00002E270000}"/>
    <cellStyle name="Normal 15 2 3 3 2 2 3 3" xfId="10147" xr:uid="{00000000-0005-0000-0000-00002F270000}"/>
    <cellStyle name="Normal 15 2 3 3 2 2 4" xfId="10148" xr:uid="{00000000-0005-0000-0000-000030270000}"/>
    <cellStyle name="Normal 15 2 3 3 2 2 4 2" xfId="10149" xr:uid="{00000000-0005-0000-0000-000031270000}"/>
    <cellStyle name="Normal 15 2 3 3 2 2 4 2 2" xfId="10150" xr:uid="{00000000-0005-0000-0000-000032270000}"/>
    <cellStyle name="Normal 15 2 3 3 2 2 4 3" xfId="10151" xr:uid="{00000000-0005-0000-0000-000033270000}"/>
    <cellStyle name="Normal 15 2 3 3 2 2 5" xfId="10152" xr:uid="{00000000-0005-0000-0000-000034270000}"/>
    <cellStyle name="Normal 15 2 3 3 2 2 5 2" xfId="10153" xr:uid="{00000000-0005-0000-0000-000035270000}"/>
    <cellStyle name="Normal 15 2 3 3 2 2 6" xfId="10154" xr:uid="{00000000-0005-0000-0000-000036270000}"/>
    <cellStyle name="Normal 15 2 3 3 2 2 6 2" xfId="10155" xr:uid="{00000000-0005-0000-0000-000037270000}"/>
    <cellStyle name="Normal 15 2 3 3 2 2 7" xfId="10156" xr:uid="{00000000-0005-0000-0000-000038270000}"/>
    <cellStyle name="Normal 15 2 3 3 2 3" xfId="10157" xr:uid="{00000000-0005-0000-0000-000039270000}"/>
    <cellStyle name="Normal 15 2 3 3 2 3 2" xfId="10158" xr:uid="{00000000-0005-0000-0000-00003A270000}"/>
    <cellStyle name="Normal 15 2 3 3 2 3 2 2" xfId="10159" xr:uid="{00000000-0005-0000-0000-00003B270000}"/>
    <cellStyle name="Normal 15 2 3 3 2 3 2 2 2" xfId="10160" xr:uid="{00000000-0005-0000-0000-00003C270000}"/>
    <cellStyle name="Normal 15 2 3 3 2 3 2 3" xfId="10161" xr:uid="{00000000-0005-0000-0000-00003D270000}"/>
    <cellStyle name="Normal 15 2 3 3 2 3 3" xfId="10162" xr:uid="{00000000-0005-0000-0000-00003E270000}"/>
    <cellStyle name="Normal 15 2 3 3 2 3 3 2" xfId="10163" xr:uid="{00000000-0005-0000-0000-00003F270000}"/>
    <cellStyle name="Normal 15 2 3 3 2 3 3 2 2" xfId="10164" xr:uid="{00000000-0005-0000-0000-000040270000}"/>
    <cellStyle name="Normal 15 2 3 3 2 3 3 3" xfId="10165" xr:uid="{00000000-0005-0000-0000-000041270000}"/>
    <cellStyle name="Normal 15 2 3 3 2 3 4" xfId="10166" xr:uid="{00000000-0005-0000-0000-000042270000}"/>
    <cellStyle name="Normal 15 2 3 3 2 3 4 2" xfId="10167" xr:uid="{00000000-0005-0000-0000-000043270000}"/>
    <cellStyle name="Normal 15 2 3 3 2 3 4 2 2" xfId="10168" xr:uid="{00000000-0005-0000-0000-000044270000}"/>
    <cellStyle name="Normal 15 2 3 3 2 3 4 3" xfId="10169" xr:uid="{00000000-0005-0000-0000-000045270000}"/>
    <cellStyle name="Normal 15 2 3 3 2 3 5" xfId="10170" xr:uid="{00000000-0005-0000-0000-000046270000}"/>
    <cellStyle name="Normal 15 2 3 3 2 3 5 2" xfId="10171" xr:uid="{00000000-0005-0000-0000-000047270000}"/>
    <cellStyle name="Normal 15 2 3 3 2 3 6" xfId="10172" xr:uid="{00000000-0005-0000-0000-000048270000}"/>
    <cellStyle name="Normal 15 2 3 3 2 3 6 2" xfId="10173" xr:uid="{00000000-0005-0000-0000-000049270000}"/>
    <cellStyle name="Normal 15 2 3 3 2 3 7" xfId="10174" xr:uid="{00000000-0005-0000-0000-00004A270000}"/>
    <cellStyle name="Normal 15 2 3 3 2 4" xfId="10175" xr:uid="{00000000-0005-0000-0000-00004B270000}"/>
    <cellStyle name="Normal 15 2 3 3 2 4 2" xfId="10176" xr:uid="{00000000-0005-0000-0000-00004C270000}"/>
    <cellStyle name="Normal 15 2 3 3 2 4 2 2" xfId="10177" xr:uid="{00000000-0005-0000-0000-00004D270000}"/>
    <cellStyle name="Normal 15 2 3 3 2 4 3" xfId="10178" xr:uid="{00000000-0005-0000-0000-00004E270000}"/>
    <cellStyle name="Normal 15 2 3 3 2 5" xfId="10179" xr:uid="{00000000-0005-0000-0000-00004F270000}"/>
    <cellStyle name="Normal 15 2 3 3 2 5 2" xfId="10180" xr:uid="{00000000-0005-0000-0000-000050270000}"/>
    <cellStyle name="Normal 15 2 3 3 2 5 2 2" xfId="10181" xr:uid="{00000000-0005-0000-0000-000051270000}"/>
    <cellStyle name="Normal 15 2 3 3 2 5 3" xfId="10182" xr:uid="{00000000-0005-0000-0000-000052270000}"/>
    <cellStyle name="Normal 15 2 3 3 2 6" xfId="10183" xr:uid="{00000000-0005-0000-0000-000053270000}"/>
    <cellStyle name="Normal 15 2 3 3 2 6 2" xfId="10184" xr:uid="{00000000-0005-0000-0000-000054270000}"/>
    <cellStyle name="Normal 15 2 3 3 2 6 2 2" xfId="10185" xr:uid="{00000000-0005-0000-0000-000055270000}"/>
    <cellStyle name="Normal 15 2 3 3 2 6 3" xfId="10186" xr:uid="{00000000-0005-0000-0000-000056270000}"/>
    <cellStyle name="Normal 15 2 3 3 2 7" xfId="10187" xr:uid="{00000000-0005-0000-0000-000057270000}"/>
    <cellStyle name="Normal 15 2 3 3 2 7 2" xfId="10188" xr:uid="{00000000-0005-0000-0000-000058270000}"/>
    <cellStyle name="Normal 15 2 3 3 2 8" xfId="10189" xr:uid="{00000000-0005-0000-0000-000059270000}"/>
    <cellStyle name="Normal 15 2 3 3 2 8 2" xfId="10190" xr:uid="{00000000-0005-0000-0000-00005A270000}"/>
    <cellStyle name="Normal 15 2 3 3 2 9" xfId="10191" xr:uid="{00000000-0005-0000-0000-00005B270000}"/>
    <cellStyle name="Normal 15 2 3 3 3" xfId="10192" xr:uid="{00000000-0005-0000-0000-00005C270000}"/>
    <cellStyle name="Normal 15 2 3 3 3 2" xfId="10193" xr:uid="{00000000-0005-0000-0000-00005D270000}"/>
    <cellStyle name="Normal 15 2 3 3 3 2 2" xfId="10194" xr:uid="{00000000-0005-0000-0000-00005E270000}"/>
    <cellStyle name="Normal 15 2 3 3 3 2 2 2" xfId="10195" xr:uid="{00000000-0005-0000-0000-00005F270000}"/>
    <cellStyle name="Normal 15 2 3 3 3 2 2 2 2" xfId="10196" xr:uid="{00000000-0005-0000-0000-000060270000}"/>
    <cellStyle name="Normal 15 2 3 3 3 2 2 3" xfId="10197" xr:uid="{00000000-0005-0000-0000-000061270000}"/>
    <cellStyle name="Normal 15 2 3 3 3 2 3" xfId="10198" xr:uid="{00000000-0005-0000-0000-000062270000}"/>
    <cellStyle name="Normal 15 2 3 3 3 2 3 2" xfId="10199" xr:uid="{00000000-0005-0000-0000-000063270000}"/>
    <cellStyle name="Normal 15 2 3 3 3 2 3 2 2" xfId="10200" xr:uid="{00000000-0005-0000-0000-000064270000}"/>
    <cellStyle name="Normal 15 2 3 3 3 2 3 3" xfId="10201" xr:uid="{00000000-0005-0000-0000-000065270000}"/>
    <cellStyle name="Normal 15 2 3 3 3 2 4" xfId="10202" xr:uid="{00000000-0005-0000-0000-000066270000}"/>
    <cellStyle name="Normal 15 2 3 3 3 2 4 2" xfId="10203" xr:uid="{00000000-0005-0000-0000-000067270000}"/>
    <cellStyle name="Normal 15 2 3 3 3 2 4 2 2" xfId="10204" xr:uid="{00000000-0005-0000-0000-000068270000}"/>
    <cellStyle name="Normal 15 2 3 3 3 2 4 3" xfId="10205" xr:uid="{00000000-0005-0000-0000-000069270000}"/>
    <cellStyle name="Normal 15 2 3 3 3 2 5" xfId="10206" xr:uid="{00000000-0005-0000-0000-00006A270000}"/>
    <cellStyle name="Normal 15 2 3 3 3 2 5 2" xfId="10207" xr:uid="{00000000-0005-0000-0000-00006B270000}"/>
    <cellStyle name="Normal 15 2 3 3 3 2 6" xfId="10208" xr:uid="{00000000-0005-0000-0000-00006C270000}"/>
    <cellStyle name="Normal 15 2 3 3 3 2 6 2" xfId="10209" xr:uid="{00000000-0005-0000-0000-00006D270000}"/>
    <cellStyle name="Normal 15 2 3 3 3 2 7" xfId="10210" xr:uid="{00000000-0005-0000-0000-00006E270000}"/>
    <cellStyle name="Normal 15 2 3 3 3 3" xfId="10211" xr:uid="{00000000-0005-0000-0000-00006F270000}"/>
    <cellStyle name="Normal 15 2 3 3 3 3 2" xfId="10212" xr:uid="{00000000-0005-0000-0000-000070270000}"/>
    <cellStyle name="Normal 15 2 3 3 3 3 2 2" xfId="10213" xr:uid="{00000000-0005-0000-0000-000071270000}"/>
    <cellStyle name="Normal 15 2 3 3 3 3 3" xfId="10214" xr:uid="{00000000-0005-0000-0000-000072270000}"/>
    <cellStyle name="Normal 15 2 3 3 3 4" xfId="10215" xr:uid="{00000000-0005-0000-0000-000073270000}"/>
    <cellStyle name="Normal 15 2 3 3 3 4 2" xfId="10216" xr:uid="{00000000-0005-0000-0000-000074270000}"/>
    <cellStyle name="Normal 15 2 3 3 3 4 2 2" xfId="10217" xr:uid="{00000000-0005-0000-0000-000075270000}"/>
    <cellStyle name="Normal 15 2 3 3 3 4 3" xfId="10218" xr:uid="{00000000-0005-0000-0000-000076270000}"/>
    <cellStyle name="Normal 15 2 3 3 3 5" xfId="10219" xr:uid="{00000000-0005-0000-0000-000077270000}"/>
    <cellStyle name="Normal 15 2 3 3 3 5 2" xfId="10220" xr:uid="{00000000-0005-0000-0000-000078270000}"/>
    <cellStyle name="Normal 15 2 3 3 3 5 2 2" xfId="10221" xr:uid="{00000000-0005-0000-0000-000079270000}"/>
    <cellStyle name="Normal 15 2 3 3 3 5 3" xfId="10222" xr:uid="{00000000-0005-0000-0000-00007A270000}"/>
    <cellStyle name="Normal 15 2 3 3 3 6" xfId="10223" xr:uid="{00000000-0005-0000-0000-00007B270000}"/>
    <cellStyle name="Normal 15 2 3 3 3 6 2" xfId="10224" xr:uid="{00000000-0005-0000-0000-00007C270000}"/>
    <cellStyle name="Normal 15 2 3 3 3 7" xfId="10225" xr:uid="{00000000-0005-0000-0000-00007D270000}"/>
    <cellStyle name="Normal 15 2 3 3 3 7 2" xfId="10226" xr:uid="{00000000-0005-0000-0000-00007E270000}"/>
    <cellStyle name="Normal 15 2 3 3 3 8" xfId="10227" xr:uid="{00000000-0005-0000-0000-00007F270000}"/>
    <cellStyle name="Normal 15 2 3 3 4" xfId="10228" xr:uid="{00000000-0005-0000-0000-000080270000}"/>
    <cellStyle name="Normal 15 2 3 3 4 2" xfId="10229" xr:uid="{00000000-0005-0000-0000-000081270000}"/>
    <cellStyle name="Normal 15 2 3 3 4 2 2" xfId="10230" xr:uid="{00000000-0005-0000-0000-000082270000}"/>
    <cellStyle name="Normal 15 2 3 3 4 2 2 2" xfId="10231" xr:uid="{00000000-0005-0000-0000-000083270000}"/>
    <cellStyle name="Normal 15 2 3 3 4 2 3" xfId="10232" xr:uid="{00000000-0005-0000-0000-000084270000}"/>
    <cellStyle name="Normal 15 2 3 3 4 3" xfId="10233" xr:uid="{00000000-0005-0000-0000-000085270000}"/>
    <cellStyle name="Normal 15 2 3 3 4 3 2" xfId="10234" xr:uid="{00000000-0005-0000-0000-000086270000}"/>
    <cellStyle name="Normal 15 2 3 3 4 3 2 2" xfId="10235" xr:uid="{00000000-0005-0000-0000-000087270000}"/>
    <cellStyle name="Normal 15 2 3 3 4 3 3" xfId="10236" xr:uid="{00000000-0005-0000-0000-000088270000}"/>
    <cellStyle name="Normal 15 2 3 3 4 4" xfId="10237" xr:uid="{00000000-0005-0000-0000-000089270000}"/>
    <cellStyle name="Normal 15 2 3 3 4 4 2" xfId="10238" xr:uid="{00000000-0005-0000-0000-00008A270000}"/>
    <cellStyle name="Normal 15 2 3 3 4 4 2 2" xfId="10239" xr:uid="{00000000-0005-0000-0000-00008B270000}"/>
    <cellStyle name="Normal 15 2 3 3 4 4 3" xfId="10240" xr:uid="{00000000-0005-0000-0000-00008C270000}"/>
    <cellStyle name="Normal 15 2 3 3 4 5" xfId="10241" xr:uid="{00000000-0005-0000-0000-00008D270000}"/>
    <cellStyle name="Normal 15 2 3 3 4 5 2" xfId="10242" xr:uid="{00000000-0005-0000-0000-00008E270000}"/>
    <cellStyle name="Normal 15 2 3 3 4 6" xfId="10243" xr:uid="{00000000-0005-0000-0000-00008F270000}"/>
    <cellStyle name="Normal 15 2 3 3 4 6 2" xfId="10244" xr:uid="{00000000-0005-0000-0000-000090270000}"/>
    <cellStyle name="Normal 15 2 3 3 4 7" xfId="10245" xr:uid="{00000000-0005-0000-0000-000091270000}"/>
    <cellStyle name="Normal 15 2 3 3 5" xfId="10246" xr:uid="{00000000-0005-0000-0000-000092270000}"/>
    <cellStyle name="Normal 15 2 3 3 5 2" xfId="10247" xr:uid="{00000000-0005-0000-0000-000093270000}"/>
    <cellStyle name="Normal 15 2 3 3 5 2 2" xfId="10248" xr:uid="{00000000-0005-0000-0000-000094270000}"/>
    <cellStyle name="Normal 15 2 3 3 5 2 2 2" xfId="10249" xr:uid="{00000000-0005-0000-0000-000095270000}"/>
    <cellStyle name="Normal 15 2 3 3 5 2 3" xfId="10250" xr:uid="{00000000-0005-0000-0000-000096270000}"/>
    <cellStyle name="Normal 15 2 3 3 5 3" xfId="10251" xr:uid="{00000000-0005-0000-0000-000097270000}"/>
    <cellStyle name="Normal 15 2 3 3 5 3 2" xfId="10252" xr:uid="{00000000-0005-0000-0000-000098270000}"/>
    <cellStyle name="Normal 15 2 3 3 5 3 2 2" xfId="10253" xr:uid="{00000000-0005-0000-0000-000099270000}"/>
    <cellStyle name="Normal 15 2 3 3 5 3 3" xfId="10254" xr:uid="{00000000-0005-0000-0000-00009A270000}"/>
    <cellStyle name="Normal 15 2 3 3 5 4" xfId="10255" xr:uid="{00000000-0005-0000-0000-00009B270000}"/>
    <cellStyle name="Normal 15 2 3 3 5 4 2" xfId="10256" xr:uid="{00000000-0005-0000-0000-00009C270000}"/>
    <cellStyle name="Normal 15 2 3 3 5 4 2 2" xfId="10257" xr:uid="{00000000-0005-0000-0000-00009D270000}"/>
    <cellStyle name="Normal 15 2 3 3 5 4 3" xfId="10258" xr:uid="{00000000-0005-0000-0000-00009E270000}"/>
    <cellStyle name="Normal 15 2 3 3 5 5" xfId="10259" xr:uid="{00000000-0005-0000-0000-00009F270000}"/>
    <cellStyle name="Normal 15 2 3 3 5 5 2" xfId="10260" xr:uid="{00000000-0005-0000-0000-0000A0270000}"/>
    <cellStyle name="Normal 15 2 3 3 5 6" xfId="10261" xr:uid="{00000000-0005-0000-0000-0000A1270000}"/>
    <cellStyle name="Normal 15 2 3 3 5 6 2" xfId="10262" xr:uid="{00000000-0005-0000-0000-0000A2270000}"/>
    <cellStyle name="Normal 15 2 3 3 5 7" xfId="10263" xr:uid="{00000000-0005-0000-0000-0000A3270000}"/>
    <cellStyle name="Normal 15 2 3 3 6" xfId="10264" xr:uid="{00000000-0005-0000-0000-0000A4270000}"/>
    <cellStyle name="Normal 15 2 3 3 6 2" xfId="10265" xr:uid="{00000000-0005-0000-0000-0000A5270000}"/>
    <cellStyle name="Normal 15 2 3 3 6 2 2" xfId="10266" xr:uid="{00000000-0005-0000-0000-0000A6270000}"/>
    <cellStyle name="Normal 15 2 3 3 6 3" xfId="10267" xr:uid="{00000000-0005-0000-0000-0000A7270000}"/>
    <cellStyle name="Normal 15 2 3 3 7" xfId="10268" xr:uid="{00000000-0005-0000-0000-0000A8270000}"/>
    <cellStyle name="Normal 15 2 3 3 7 2" xfId="10269" xr:uid="{00000000-0005-0000-0000-0000A9270000}"/>
    <cellStyle name="Normal 15 2 3 3 7 2 2" xfId="10270" xr:uid="{00000000-0005-0000-0000-0000AA270000}"/>
    <cellStyle name="Normal 15 2 3 3 7 3" xfId="10271" xr:uid="{00000000-0005-0000-0000-0000AB270000}"/>
    <cellStyle name="Normal 15 2 3 3 8" xfId="10272" xr:uid="{00000000-0005-0000-0000-0000AC270000}"/>
    <cellStyle name="Normal 15 2 3 3 8 2" xfId="10273" xr:uid="{00000000-0005-0000-0000-0000AD270000}"/>
    <cellStyle name="Normal 15 2 3 3 8 2 2" xfId="10274" xr:uid="{00000000-0005-0000-0000-0000AE270000}"/>
    <cellStyle name="Normal 15 2 3 3 8 3" xfId="10275" xr:uid="{00000000-0005-0000-0000-0000AF270000}"/>
    <cellStyle name="Normal 15 2 3 3 9" xfId="10276" xr:uid="{00000000-0005-0000-0000-0000B0270000}"/>
    <cellStyle name="Normal 15 2 3 3 9 2" xfId="10277" xr:uid="{00000000-0005-0000-0000-0000B1270000}"/>
    <cellStyle name="Normal 15 2 3 4" xfId="10278" xr:uid="{00000000-0005-0000-0000-0000B2270000}"/>
    <cellStyle name="Normal 15 2 3 4 2" xfId="10279" xr:uid="{00000000-0005-0000-0000-0000B3270000}"/>
    <cellStyle name="Normal 15 2 3 4 2 2" xfId="10280" xr:uid="{00000000-0005-0000-0000-0000B4270000}"/>
    <cellStyle name="Normal 15 2 3 4 2 2 2" xfId="10281" xr:uid="{00000000-0005-0000-0000-0000B5270000}"/>
    <cellStyle name="Normal 15 2 3 4 2 2 2 2" xfId="10282" xr:uid="{00000000-0005-0000-0000-0000B6270000}"/>
    <cellStyle name="Normal 15 2 3 4 2 2 3" xfId="10283" xr:uid="{00000000-0005-0000-0000-0000B7270000}"/>
    <cellStyle name="Normal 15 2 3 4 2 3" xfId="10284" xr:uid="{00000000-0005-0000-0000-0000B8270000}"/>
    <cellStyle name="Normal 15 2 3 4 2 3 2" xfId="10285" xr:uid="{00000000-0005-0000-0000-0000B9270000}"/>
    <cellStyle name="Normal 15 2 3 4 2 3 2 2" xfId="10286" xr:uid="{00000000-0005-0000-0000-0000BA270000}"/>
    <cellStyle name="Normal 15 2 3 4 2 3 3" xfId="10287" xr:uid="{00000000-0005-0000-0000-0000BB270000}"/>
    <cellStyle name="Normal 15 2 3 4 2 4" xfId="10288" xr:uid="{00000000-0005-0000-0000-0000BC270000}"/>
    <cellStyle name="Normal 15 2 3 4 2 4 2" xfId="10289" xr:uid="{00000000-0005-0000-0000-0000BD270000}"/>
    <cellStyle name="Normal 15 2 3 4 2 4 2 2" xfId="10290" xr:uid="{00000000-0005-0000-0000-0000BE270000}"/>
    <cellStyle name="Normal 15 2 3 4 2 4 3" xfId="10291" xr:uid="{00000000-0005-0000-0000-0000BF270000}"/>
    <cellStyle name="Normal 15 2 3 4 2 5" xfId="10292" xr:uid="{00000000-0005-0000-0000-0000C0270000}"/>
    <cellStyle name="Normal 15 2 3 4 2 5 2" xfId="10293" xr:uid="{00000000-0005-0000-0000-0000C1270000}"/>
    <cellStyle name="Normal 15 2 3 4 2 6" xfId="10294" xr:uid="{00000000-0005-0000-0000-0000C2270000}"/>
    <cellStyle name="Normal 15 2 3 4 2 6 2" xfId="10295" xr:uid="{00000000-0005-0000-0000-0000C3270000}"/>
    <cellStyle name="Normal 15 2 3 4 2 7" xfId="10296" xr:uid="{00000000-0005-0000-0000-0000C4270000}"/>
    <cellStyle name="Normal 15 2 3 4 3" xfId="10297" xr:uid="{00000000-0005-0000-0000-0000C5270000}"/>
    <cellStyle name="Normal 15 2 3 4 3 2" xfId="10298" xr:uid="{00000000-0005-0000-0000-0000C6270000}"/>
    <cellStyle name="Normal 15 2 3 4 3 2 2" xfId="10299" xr:uid="{00000000-0005-0000-0000-0000C7270000}"/>
    <cellStyle name="Normal 15 2 3 4 3 2 2 2" xfId="10300" xr:uid="{00000000-0005-0000-0000-0000C8270000}"/>
    <cellStyle name="Normal 15 2 3 4 3 2 3" xfId="10301" xr:uid="{00000000-0005-0000-0000-0000C9270000}"/>
    <cellStyle name="Normal 15 2 3 4 3 3" xfId="10302" xr:uid="{00000000-0005-0000-0000-0000CA270000}"/>
    <cellStyle name="Normal 15 2 3 4 3 3 2" xfId="10303" xr:uid="{00000000-0005-0000-0000-0000CB270000}"/>
    <cellStyle name="Normal 15 2 3 4 3 3 2 2" xfId="10304" xr:uid="{00000000-0005-0000-0000-0000CC270000}"/>
    <cellStyle name="Normal 15 2 3 4 3 3 3" xfId="10305" xr:uid="{00000000-0005-0000-0000-0000CD270000}"/>
    <cellStyle name="Normal 15 2 3 4 3 4" xfId="10306" xr:uid="{00000000-0005-0000-0000-0000CE270000}"/>
    <cellStyle name="Normal 15 2 3 4 3 4 2" xfId="10307" xr:uid="{00000000-0005-0000-0000-0000CF270000}"/>
    <cellStyle name="Normal 15 2 3 4 3 4 2 2" xfId="10308" xr:uid="{00000000-0005-0000-0000-0000D0270000}"/>
    <cellStyle name="Normal 15 2 3 4 3 4 3" xfId="10309" xr:uid="{00000000-0005-0000-0000-0000D1270000}"/>
    <cellStyle name="Normal 15 2 3 4 3 5" xfId="10310" xr:uid="{00000000-0005-0000-0000-0000D2270000}"/>
    <cellStyle name="Normal 15 2 3 4 3 5 2" xfId="10311" xr:uid="{00000000-0005-0000-0000-0000D3270000}"/>
    <cellStyle name="Normal 15 2 3 4 3 6" xfId="10312" xr:uid="{00000000-0005-0000-0000-0000D4270000}"/>
    <cellStyle name="Normal 15 2 3 4 3 6 2" xfId="10313" xr:uid="{00000000-0005-0000-0000-0000D5270000}"/>
    <cellStyle name="Normal 15 2 3 4 3 7" xfId="10314" xr:uid="{00000000-0005-0000-0000-0000D6270000}"/>
    <cellStyle name="Normal 15 2 3 4 4" xfId="10315" xr:uid="{00000000-0005-0000-0000-0000D7270000}"/>
    <cellStyle name="Normal 15 2 3 4 4 2" xfId="10316" xr:uid="{00000000-0005-0000-0000-0000D8270000}"/>
    <cellStyle name="Normal 15 2 3 4 4 2 2" xfId="10317" xr:uid="{00000000-0005-0000-0000-0000D9270000}"/>
    <cellStyle name="Normal 15 2 3 4 4 3" xfId="10318" xr:uid="{00000000-0005-0000-0000-0000DA270000}"/>
    <cellStyle name="Normal 15 2 3 4 5" xfId="10319" xr:uid="{00000000-0005-0000-0000-0000DB270000}"/>
    <cellStyle name="Normal 15 2 3 4 5 2" xfId="10320" xr:uid="{00000000-0005-0000-0000-0000DC270000}"/>
    <cellStyle name="Normal 15 2 3 4 5 2 2" xfId="10321" xr:uid="{00000000-0005-0000-0000-0000DD270000}"/>
    <cellStyle name="Normal 15 2 3 4 5 3" xfId="10322" xr:uid="{00000000-0005-0000-0000-0000DE270000}"/>
    <cellStyle name="Normal 15 2 3 4 6" xfId="10323" xr:uid="{00000000-0005-0000-0000-0000DF270000}"/>
    <cellStyle name="Normal 15 2 3 4 6 2" xfId="10324" xr:uid="{00000000-0005-0000-0000-0000E0270000}"/>
    <cellStyle name="Normal 15 2 3 4 6 2 2" xfId="10325" xr:uid="{00000000-0005-0000-0000-0000E1270000}"/>
    <cellStyle name="Normal 15 2 3 4 6 3" xfId="10326" xr:uid="{00000000-0005-0000-0000-0000E2270000}"/>
    <cellStyle name="Normal 15 2 3 4 7" xfId="10327" xr:uid="{00000000-0005-0000-0000-0000E3270000}"/>
    <cellStyle name="Normal 15 2 3 4 7 2" xfId="10328" xr:uid="{00000000-0005-0000-0000-0000E4270000}"/>
    <cellStyle name="Normal 15 2 3 4 8" xfId="10329" xr:uid="{00000000-0005-0000-0000-0000E5270000}"/>
    <cellStyle name="Normal 15 2 3 4 8 2" xfId="10330" xr:uid="{00000000-0005-0000-0000-0000E6270000}"/>
    <cellStyle name="Normal 15 2 3 4 9" xfId="10331" xr:uid="{00000000-0005-0000-0000-0000E7270000}"/>
    <cellStyle name="Normal 15 2 3 5" xfId="10332" xr:uid="{00000000-0005-0000-0000-0000E8270000}"/>
    <cellStyle name="Normal 15 2 3 5 2" xfId="10333" xr:uid="{00000000-0005-0000-0000-0000E9270000}"/>
    <cellStyle name="Normal 15 2 3 5 2 2" xfId="10334" xr:uid="{00000000-0005-0000-0000-0000EA270000}"/>
    <cellStyle name="Normal 15 2 3 5 2 2 2" xfId="10335" xr:uid="{00000000-0005-0000-0000-0000EB270000}"/>
    <cellStyle name="Normal 15 2 3 5 2 2 2 2" xfId="10336" xr:uid="{00000000-0005-0000-0000-0000EC270000}"/>
    <cellStyle name="Normal 15 2 3 5 2 2 3" xfId="10337" xr:uid="{00000000-0005-0000-0000-0000ED270000}"/>
    <cellStyle name="Normal 15 2 3 5 2 3" xfId="10338" xr:uid="{00000000-0005-0000-0000-0000EE270000}"/>
    <cellStyle name="Normal 15 2 3 5 2 3 2" xfId="10339" xr:uid="{00000000-0005-0000-0000-0000EF270000}"/>
    <cellStyle name="Normal 15 2 3 5 2 3 2 2" xfId="10340" xr:uid="{00000000-0005-0000-0000-0000F0270000}"/>
    <cellStyle name="Normal 15 2 3 5 2 3 3" xfId="10341" xr:uid="{00000000-0005-0000-0000-0000F1270000}"/>
    <cellStyle name="Normal 15 2 3 5 2 4" xfId="10342" xr:uid="{00000000-0005-0000-0000-0000F2270000}"/>
    <cellStyle name="Normal 15 2 3 5 2 4 2" xfId="10343" xr:uid="{00000000-0005-0000-0000-0000F3270000}"/>
    <cellStyle name="Normal 15 2 3 5 2 4 2 2" xfId="10344" xr:uid="{00000000-0005-0000-0000-0000F4270000}"/>
    <cellStyle name="Normal 15 2 3 5 2 4 3" xfId="10345" xr:uid="{00000000-0005-0000-0000-0000F5270000}"/>
    <cellStyle name="Normal 15 2 3 5 2 5" xfId="10346" xr:uid="{00000000-0005-0000-0000-0000F6270000}"/>
    <cellStyle name="Normal 15 2 3 5 2 5 2" xfId="10347" xr:uid="{00000000-0005-0000-0000-0000F7270000}"/>
    <cellStyle name="Normal 15 2 3 5 2 6" xfId="10348" xr:uid="{00000000-0005-0000-0000-0000F8270000}"/>
    <cellStyle name="Normal 15 2 3 5 2 6 2" xfId="10349" xr:uid="{00000000-0005-0000-0000-0000F9270000}"/>
    <cellStyle name="Normal 15 2 3 5 2 7" xfId="10350" xr:uid="{00000000-0005-0000-0000-0000FA270000}"/>
    <cellStyle name="Normal 15 2 3 5 3" xfId="10351" xr:uid="{00000000-0005-0000-0000-0000FB270000}"/>
    <cellStyle name="Normal 15 2 3 5 3 2" xfId="10352" xr:uid="{00000000-0005-0000-0000-0000FC270000}"/>
    <cellStyle name="Normal 15 2 3 5 3 2 2" xfId="10353" xr:uid="{00000000-0005-0000-0000-0000FD270000}"/>
    <cellStyle name="Normal 15 2 3 5 3 3" xfId="10354" xr:uid="{00000000-0005-0000-0000-0000FE270000}"/>
    <cellStyle name="Normal 15 2 3 5 4" xfId="10355" xr:uid="{00000000-0005-0000-0000-0000FF270000}"/>
    <cellStyle name="Normal 15 2 3 5 4 2" xfId="10356" xr:uid="{00000000-0005-0000-0000-000000280000}"/>
    <cellStyle name="Normal 15 2 3 5 4 2 2" xfId="10357" xr:uid="{00000000-0005-0000-0000-000001280000}"/>
    <cellStyle name="Normal 15 2 3 5 4 3" xfId="10358" xr:uid="{00000000-0005-0000-0000-000002280000}"/>
    <cellStyle name="Normal 15 2 3 5 5" xfId="10359" xr:uid="{00000000-0005-0000-0000-000003280000}"/>
    <cellStyle name="Normal 15 2 3 5 5 2" xfId="10360" xr:uid="{00000000-0005-0000-0000-000004280000}"/>
    <cellStyle name="Normal 15 2 3 5 5 2 2" xfId="10361" xr:uid="{00000000-0005-0000-0000-000005280000}"/>
    <cellStyle name="Normal 15 2 3 5 5 3" xfId="10362" xr:uid="{00000000-0005-0000-0000-000006280000}"/>
    <cellStyle name="Normal 15 2 3 5 6" xfId="10363" xr:uid="{00000000-0005-0000-0000-000007280000}"/>
    <cellStyle name="Normal 15 2 3 5 6 2" xfId="10364" xr:uid="{00000000-0005-0000-0000-000008280000}"/>
    <cellStyle name="Normal 15 2 3 5 7" xfId="10365" xr:uid="{00000000-0005-0000-0000-000009280000}"/>
    <cellStyle name="Normal 15 2 3 5 7 2" xfId="10366" xr:uid="{00000000-0005-0000-0000-00000A280000}"/>
    <cellStyle name="Normal 15 2 3 5 8" xfId="10367" xr:uid="{00000000-0005-0000-0000-00000B280000}"/>
    <cellStyle name="Normal 15 2 3 6" xfId="10368" xr:uid="{00000000-0005-0000-0000-00000C280000}"/>
    <cellStyle name="Normal 15 2 3 6 2" xfId="10369" xr:uid="{00000000-0005-0000-0000-00000D280000}"/>
    <cellStyle name="Normal 15 2 3 6 2 2" xfId="10370" xr:uid="{00000000-0005-0000-0000-00000E280000}"/>
    <cellStyle name="Normal 15 2 3 6 2 2 2" xfId="10371" xr:uid="{00000000-0005-0000-0000-00000F280000}"/>
    <cellStyle name="Normal 15 2 3 6 2 3" xfId="10372" xr:uid="{00000000-0005-0000-0000-000010280000}"/>
    <cellStyle name="Normal 15 2 3 6 3" xfId="10373" xr:uid="{00000000-0005-0000-0000-000011280000}"/>
    <cellStyle name="Normal 15 2 3 6 3 2" xfId="10374" xr:uid="{00000000-0005-0000-0000-000012280000}"/>
    <cellStyle name="Normal 15 2 3 6 3 2 2" xfId="10375" xr:uid="{00000000-0005-0000-0000-000013280000}"/>
    <cellStyle name="Normal 15 2 3 6 3 3" xfId="10376" xr:uid="{00000000-0005-0000-0000-000014280000}"/>
    <cellStyle name="Normal 15 2 3 6 4" xfId="10377" xr:uid="{00000000-0005-0000-0000-000015280000}"/>
    <cellStyle name="Normal 15 2 3 6 4 2" xfId="10378" xr:uid="{00000000-0005-0000-0000-000016280000}"/>
    <cellStyle name="Normal 15 2 3 6 4 2 2" xfId="10379" xr:uid="{00000000-0005-0000-0000-000017280000}"/>
    <cellStyle name="Normal 15 2 3 6 4 3" xfId="10380" xr:uid="{00000000-0005-0000-0000-000018280000}"/>
    <cellStyle name="Normal 15 2 3 6 5" xfId="10381" xr:uid="{00000000-0005-0000-0000-000019280000}"/>
    <cellStyle name="Normal 15 2 3 6 5 2" xfId="10382" xr:uid="{00000000-0005-0000-0000-00001A280000}"/>
    <cellStyle name="Normal 15 2 3 6 6" xfId="10383" xr:uid="{00000000-0005-0000-0000-00001B280000}"/>
    <cellStyle name="Normal 15 2 3 6 6 2" xfId="10384" xr:uid="{00000000-0005-0000-0000-00001C280000}"/>
    <cellStyle name="Normal 15 2 3 6 7" xfId="10385" xr:uid="{00000000-0005-0000-0000-00001D280000}"/>
    <cellStyle name="Normal 15 2 3 7" xfId="10386" xr:uid="{00000000-0005-0000-0000-00001E280000}"/>
    <cellStyle name="Normal 15 2 3 7 2" xfId="10387" xr:uid="{00000000-0005-0000-0000-00001F280000}"/>
    <cellStyle name="Normal 15 2 3 7 2 2" xfId="10388" xr:uid="{00000000-0005-0000-0000-000020280000}"/>
    <cellStyle name="Normal 15 2 3 7 2 2 2" xfId="10389" xr:uid="{00000000-0005-0000-0000-000021280000}"/>
    <cellStyle name="Normal 15 2 3 7 2 3" xfId="10390" xr:uid="{00000000-0005-0000-0000-000022280000}"/>
    <cellStyle name="Normal 15 2 3 7 3" xfId="10391" xr:uid="{00000000-0005-0000-0000-000023280000}"/>
    <cellStyle name="Normal 15 2 3 7 3 2" xfId="10392" xr:uid="{00000000-0005-0000-0000-000024280000}"/>
    <cellStyle name="Normal 15 2 3 7 3 2 2" xfId="10393" xr:uid="{00000000-0005-0000-0000-000025280000}"/>
    <cellStyle name="Normal 15 2 3 7 3 3" xfId="10394" xr:uid="{00000000-0005-0000-0000-000026280000}"/>
    <cellStyle name="Normal 15 2 3 7 4" xfId="10395" xr:uid="{00000000-0005-0000-0000-000027280000}"/>
    <cellStyle name="Normal 15 2 3 7 4 2" xfId="10396" xr:uid="{00000000-0005-0000-0000-000028280000}"/>
    <cellStyle name="Normal 15 2 3 7 4 2 2" xfId="10397" xr:uid="{00000000-0005-0000-0000-000029280000}"/>
    <cellStyle name="Normal 15 2 3 7 4 3" xfId="10398" xr:uid="{00000000-0005-0000-0000-00002A280000}"/>
    <cellStyle name="Normal 15 2 3 7 5" xfId="10399" xr:uid="{00000000-0005-0000-0000-00002B280000}"/>
    <cellStyle name="Normal 15 2 3 7 5 2" xfId="10400" xr:uid="{00000000-0005-0000-0000-00002C280000}"/>
    <cellStyle name="Normal 15 2 3 7 6" xfId="10401" xr:uid="{00000000-0005-0000-0000-00002D280000}"/>
    <cellStyle name="Normal 15 2 3 7 6 2" xfId="10402" xr:uid="{00000000-0005-0000-0000-00002E280000}"/>
    <cellStyle name="Normal 15 2 3 7 7" xfId="10403" xr:uid="{00000000-0005-0000-0000-00002F280000}"/>
    <cellStyle name="Normal 15 2 3 8" xfId="10404" xr:uid="{00000000-0005-0000-0000-000030280000}"/>
    <cellStyle name="Normal 15 2 3 8 2" xfId="10405" xr:uid="{00000000-0005-0000-0000-000031280000}"/>
    <cellStyle name="Normal 15 2 3 8 2 2" xfId="10406" xr:uid="{00000000-0005-0000-0000-000032280000}"/>
    <cellStyle name="Normal 15 2 3 8 3" xfId="10407" xr:uid="{00000000-0005-0000-0000-000033280000}"/>
    <cellStyle name="Normal 15 2 3 9" xfId="10408" xr:uid="{00000000-0005-0000-0000-000034280000}"/>
    <cellStyle name="Normal 15 2 3 9 2" xfId="10409" xr:uid="{00000000-0005-0000-0000-000035280000}"/>
    <cellStyle name="Normal 15 2 3 9 2 2" xfId="10410" xr:uid="{00000000-0005-0000-0000-000036280000}"/>
    <cellStyle name="Normal 15 2 3 9 3" xfId="10411" xr:uid="{00000000-0005-0000-0000-000037280000}"/>
    <cellStyle name="Normal 15 2 3_Confidential Information" xfId="10412" xr:uid="{00000000-0005-0000-0000-000038280000}"/>
    <cellStyle name="Normal 15 2 4" xfId="434" xr:uid="{00000000-0005-0000-0000-000039280000}"/>
    <cellStyle name="Normal 15 2 4 10" xfId="10413" xr:uid="{00000000-0005-0000-0000-00003A280000}"/>
    <cellStyle name="Normal 15 2 4 10 2" xfId="10414" xr:uid="{00000000-0005-0000-0000-00003B280000}"/>
    <cellStyle name="Normal 15 2 4 11" xfId="10415" xr:uid="{00000000-0005-0000-0000-00003C280000}"/>
    <cellStyle name="Normal 15 2 4 2" xfId="10416" xr:uid="{00000000-0005-0000-0000-00003D280000}"/>
    <cellStyle name="Normal 15 2 4 2 2" xfId="10417" xr:uid="{00000000-0005-0000-0000-00003E280000}"/>
    <cellStyle name="Normal 15 2 4 2 2 2" xfId="10418" xr:uid="{00000000-0005-0000-0000-00003F280000}"/>
    <cellStyle name="Normal 15 2 4 2 2 2 2" xfId="10419" xr:uid="{00000000-0005-0000-0000-000040280000}"/>
    <cellStyle name="Normal 15 2 4 2 2 2 2 2" xfId="10420" xr:uid="{00000000-0005-0000-0000-000041280000}"/>
    <cellStyle name="Normal 15 2 4 2 2 2 3" xfId="10421" xr:uid="{00000000-0005-0000-0000-000042280000}"/>
    <cellStyle name="Normal 15 2 4 2 2 3" xfId="10422" xr:uid="{00000000-0005-0000-0000-000043280000}"/>
    <cellStyle name="Normal 15 2 4 2 2 3 2" xfId="10423" xr:uid="{00000000-0005-0000-0000-000044280000}"/>
    <cellStyle name="Normal 15 2 4 2 2 3 2 2" xfId="10424" xr:uid="{00000000-0005-0000-0000-000045280000}"/>
    <cellStyle name="Normal 15 2 4 2 2 3 3" xfId="10425" xr:uid="{00000000-0005-0000-0000-000046280000}"/>
    <cellStyle name="Normal 15 2 4 2 2 4" xfId="10426" xr:uid="{00000000-0005-0000-0000-000047280000}"/>
    <cellStyle name="Normal 15 2 4 2 2 4 2" xfId="10427" xr:uid="{00000000-0005-0000-0000-000048280000}"/>
    <cellStyle name="Normal 15 2 4 2 2 4 2 2" xfId="10428" xr:uid="{00000000-0005-0000-0000-000049280000}"/>
    <cellStyle name="Normal 15 2 4 2 2 4 3" xfId="10429" xr:uid="{00000000-0005-0000-0000-00004A280000}"/>
    <cellStyle name="Normal 15 2 4 2 2 5" xfId="10430" xr:uid="{00000000-0005-0000-0000-00004B280000}"/>
    <cellStyle name="Normal 15 2 4 2 2 5 2" xfId="10431" xr:uid="{00000000-0005-0000-0000-00004C280000}"/>
    <cellStyle name="Normal 15 2 4 2 2 6" xfId="10432" xr:uid="{00000000-0005-0000-0000-00004D280000}"/>
    <cellStyle name="Normal 15 2 4 2 2 6 2" xfId="10433" xr:uid="{00000000-0005-0000-0000-00004E280000}"/>
    <cellStyle name="Normal 15 2 4 2 2 7" xfId="10434" xr:uid="{00000000-0005-0000-0000-00004F280000}"/>
    <cellStyle name="Normal 15 2 4 2 3" xfId="10435" xr:uid="{00000000-0005-0000-0000-000050280000}"/>
    <cellStyle name="Normal 15 2 4 2 3 2" xfId="10436" xr:uid="{00000000-0005-0000-0000-000051280000}"/>
    <cellStyle name="Normal 15 2 4 2 3 2 2" xfId="10437" xr:uid="{00000000-0005-0000-0000-000052280000}"/>
    <cellStyle name="Normal 15 2 4 2 3 2 2 2" xfId="10438" xr:uid="{00000000-0005-0000-0000-000053280000}"/>
    <cellStyle name="Normal 15 2 4 2 3 2 3" xfId="10439" xr:uid="{00000000-0005-0000-0000-000054280000}"/>
    <cellStyle name="Normal 15 2 4 2 3 3" xfId="10440" xr:uid="{00000000-0005-0000-0000-000055280000}"/>
    <cellStyle name="Normal 15 2 4 2 3 3 2" xfId="10441" xr:uid="{00000000-0005-0000-0000-000056280000}"/>
    <cellStyle name="Normal 15 2 4 2 3 3 2 2" xfId="10442" xr:uid="{00000000-0005-0000-0000-000057280000}"/>
    <cellStyle name="Normal 15 2 4 2 3 3 3" xfId="10443" xr:uid="{00000000-0005-0000-0000-000058280000}"/>
    <cellStyle name="Normal 15 2 4 2 3 4" xfId="10444" xr:uid="{00000000-0005-0000-0000-000059280000}"/>
    <cellStyle name="Normal 15 2 4 2 3 4 2" xfId="10445" xr:uid="{00000000-0005-0000-0000-00005A280000}"/>
    <cellStyle name="Normal 15 2 4 2 3 4 2 2" xfId="10446" xr:uid="{00000000-0005-0000-0000-00005B280000}"/>
    <cellStyle name="Normal 15 2 4 2 3 4 3" xfId="10447" xr:uid="{00000000-0005-0000-0000-00005C280000}"/>
    <cellStyle name="Normal 15 2 4 2 3 5" xfId="10448" xr:uid="{00000000-0005-0000-0000-00005D280000}"/>
    <cellStyle name="Normal 15 2 4 2 3 5 2" xfId="10449" xr:uid="{00000000-0005-0000-0000-00005E280000}"/>
    <cellStyle name="Normal 15 2 4 2 3 6" xfId="10450" xr:uid="{00000000-0005-0000-0000-00005F280000}"/>
    <cellStyle name="Normal 15 2 4 2 3 6 2" xfId="10451" xr:uid="{00000000-0005-0000-0000-000060280000}"/>
    <cellStyle name="Normal 15 2 4 2 3 7" xfId="10452" xr:uid="{00000000-0005-0000-0000-000061280000}"/>
    <cellStyle name="Normal 15 2 4 2 4" xfId="10453" xr:uid="{00000000-0005-0000-0000-000062280000}"/>
    <cellStyle name="Normal 15 2 4 2 4 2" xfId="10454" xr:uid="{00000000-0005-0000-0000-000063280000}"/>
    <cellStyle name="Normal 15 2 4 2 4 2 2" xfId="10455" xr:uid="{00000000-0005-0000-0000-000064280000}"/>
    <cellStyle name="Normal 15 2 4 2 4 3" xfId="10456" xr:uid="{00000000-0005-0000-0000-000065280000}"/>
    <cellStyle name="Normal 15 2 4 2 5" xfId="10457" xr:uid="{00000000-0005-0000-0000-000066280000}"/>
    <cellStyle name="Normal 15 2 4 2 5 2" xfId="10458" xr:uid="{00000000-0005-0000-0000-000067280000}"/>
    <cellStyle name="Normal 15 2 4 2 5 2 2" xfId="10459" xr:uid="{00000000-0005-0000-0000-000068280000}"/>
    <cellStyle name="Normal 15 2 4 2 5 3" xfId="10460" xr:uid="{00000000-0005-0000-0000-000069280000}"/>
    <cellStyle name="Normal 15 2 4 2 6" xfId="10461" xr:uid="{00000000-0005-0000-0000-00006A280000}"/>
    <cellStyle name="Normal 15 2 4 2 6 2" xfId="10462" xr:uid="{00000000-0005-0000-0000-00006B280000}"/>
    <cellStyle name="Normal 15 2 4 2 6 2 2" xfId="10463" xr:uid="{00000000-0005-0000-0000-00006C280000}"/>
    <cellStyle name="Normal 15 2 4 2 6 3" xfId="10464" xr:uid="{00000000-0005-0000-0000-00006D280000}"/>
    <cellStyle name="Normal 15 2 4 2 7" xfId="10465" xr:uid="{00000000-0005-0000-0000-00006E280000}"/>
    <cellStyle name="Normal 15 2 4 2 7 2" xfId="10466" xr:uid="{00000000-0005-0000-0000-00006F280000}"/>
    <cellStyle name="Normal 15 2 4 2 8" xfId="10467" xr:uid="{00000000-0005-0000-0000-000070280000}"/>
    <cellStyle name="Normal 15 2 4 2 8 2" xfId="10468" xr:uid="{00000000-0005-0000-0000-000071280000}"/>
    <cellStyle name="Normal 15 2 4 2 9" xfId="10469" xr:uid="{00000000-0005-0000-0000-000072280000}"/>
    <cellStyle name="Normal 15 2 4 3" xfId="10470" xr:uid="{00000000-0005-0000-0000-000073280000}"/>
    <cellStyle name="Normal 15 2 4 3 2" xfId="10471" xr:uid="{00000000-0005-0000-0000-000074280000}"/>
    <cellStyle name="Normal 15 2 4 3 2 2" xfId="10472" xr:uid="{00000000-0005-0000-0000-000075280000}"/>
    <cellStyle name="Normal 15 2 4 3 2 2 2" xfId="10473" xr:uid="{00000000-0005-0000-0000-000076280000}"/>
    <cellStyle name="Normal 15 2 4 3 2 2 2 2" xfId="10474" xr:uid="{00000000-0005-0000-0000-000077280000}"/>
    <cellStyle name="Normal 15 2 4 3 2 2 3" xfId="10475" xr:uid="{00000000-0005-0000-0000-000078280000}"/>
    <cellStyle name="Normal 15 2 4 3 2 3" xfId="10476" xr:uid="{00000000-0005-0000-0000-000079280000}"/>
    <cellStyle name="Normal 15 2 4 3 2 3 2" xfId="10477" xr:uid="{00000000-0005-0000-0000-00007A280000}"/>
    <cellStyle name="Normal 15 2 4 3 2 3 2 2" xfId="10478" xr:uid="{00000000-0005-0000-0000-00007B280000}"/>
    <cellStyle name="Normal 15 2 4 3 2 3 3" xfId="10479" xr:uid="{00000000-0005-0000-0000-00007C280000}"/>
    <cellStyle name="Normal 15 2 4 3 2 4" xfId="10480" xr:uid="{00000000-0005-0000-0000-00007D280000}"/>
    <cellStyle name="Normal 15 2 4 3 2 4 2" xfId="10481" xr:uid="{00000000-0005-0000-0000-00007E280000}"/>
    <cellStyle name="Normal 15 2 4 3 2 4 2 2" xfId="10482" xr:uid="{00000000-0005-0000-0000-00007F280000}"/>
    <cellStyle name="Normal 15 2 4 3 2 4 3" xfId="10483" xr:uid="{00000000-0005-0000-0000-000080280000}"/>
    <cellStyle name="Normal 15 2 4 3 2 5" xfId="10484" xr:uid="{00000000-0005-0000-0000-000081280000}"/>
    <cellStyle name="Normal 15 2 4 3 2 5 2" xfId="10485" xr:uid="{00000000-0005-0000-0000-000082280000}"/>
    <cellStyle name="Normal 15 2 4 3 2 6" xfId="10486" xr:uid="{00000000-0005-0000-0000-000083280000}"/>
    <cellStyle name="Normal 15 2 4 3 2 6 2" xfId="10487" xr:uid="{00000000-0005-0000-0000-000084280000}"/>
    <cellStyle name="Normal 15 2 4 3 2 7" xfId="10488" xr:uid="{00000000-0005-0000-0000-000085280000}"/>
    <cellStyle name="Normal 15 2 4 3 3" xfId="10489" xr:uid="{00000000-0005-0000-0000-000086280000}"/>
    <cellStyle name="Normal 15 2 4 3 3 2" xfId="10490" xr:uid="{00000000-0005-0000-0000-000087280000}"/>
    <cellStyle name="Normal 15 2 4 3 3 2 2" xfId="10491" xr:uid="{00000000-0005-0000-0000-000088280000}"/>
    <cellStyle name="Normal 15 2 4 3 3 3" xfId="10492" xr:uid="{00000000-0005-0000-0000-000089280000}"/>
    <cellStyle name="Normal 15 2 4 3 4" xfId="10493" xr:uid="{00000000-0005-0000-0000-00008A280000}"/>
    <cellStyle name="Normal 15 2 4 3 4 2" xfId="10494" xr:uid="{00000000-0005-0000-0000-00008B280000}"/>
    <cellStyle name="Normal 15 2 4 3 4 2 2" xfId="10495" xr:uid="{00000000-0005-0000-0000-00008C280000}"/>
    <cellStyle name="Normal 15 2 4 3 4 3" xfId="10496" xr:uid="{00000000-0005-0000-0000-00008D280000}"/>
    <cellStyle name="Normal 15 2 4 3 5" xfId="10497" xr:uid="{00000000-0005-0000-0000-00008E280000}"/>
    <cellStyle name="Normal 15 2 4 3 5 2" xfId="10498" xr:uid="{00000000-0005-0000-0000-00008F280000}"/>
    <cellStyle name="Normal 15 2 4 3 5 2 2" xfId="10499" xr:uid="{00000000-0005-0000-0000-000090280000}"/>
    <cellStyle name="Normal 15 2 4 3 5 3" xfId="10500" xr:uid="{00000000-0005-0000-0000-000091280000}"/>
    <cellStyle name="Normal 15 2 4 3 6" xfId="10501" xr:uid="{00000000-0005-0000-0000-000092280000}"/>
    <cellStyle name="Normal 15 2 4 3 6 2" xfId="10502" xr:uid="{00000000-0005-0000-0000-000093280000}"/>
    <cellStyle name="Normal 15 2 4 3 7" xfId="10503" xr:uid="{00000000-0005-0000-0000-000094280000}"/>
    <cellStyle name="Normal 15 2 4 3 7 2" xfId="10504" xr:uid="{00000000-0005-0000-0000-000095280000}"/>
    <cellStyle name="Normal 15 2 4 3 8" xfId="10505" xr:uid="{00000000-0005-0000-0000-000096280000}"/>
    <cellStyle name="Normal 15 2 4 4" xfId="10506" xr:uid="{00000000-0005-0000-0000-000097280000}"/>
    <cellStyle name="Normal 15 2 4 4 2" xfId="10507" xr:uid="{00000000-0005-0000-0000-000098280000}"/>
    <cellStyle name="Normal 15 2 4 4 2 2" xfId="10508" xr:uid="{00000000-0005-0000-0000-000099280000}"/>
    <cellStyle name="Normal 15 2 4 4 2 2 2" xfId="10509" xr:uid="{00000000-0005-0000-0000-00009A280000}"/>
    <cellStyle name="Normal 15 2 4 4 2 3" xfId="10510" xr:uid="{00000000-0005-0000-0000-00009B280000}"/>
    <cellStyle name="Normal 15 2 4 4 3" xfId="10511" xr:uid="{00000000-0005-0000-0000-00009C280000}"/>
    <cellStyle name="Normal 15 2 4 4 3 2" xfId="10512" xr:uid="{00000000-0005-0000-0000-00009D280000}"/>
    <cellStyle name="Normal 15 2 4 4 3 2 2" xfId="10513" xr:uid="{00000000-0005-0000-0000-00009E280000}"/>
    <cellStyle name="Normal 15 2 4 4 3 3" xfId="10514" xr:uid="{00000000-0005-0000-0000-00009F280000}"/>
    <cellStyle name="Normal 15 2 4 4 4" xfId="10515" xr:uid="{00000000-0005-0000-0000-0000A0280000}"/>
    <cellStyle name="Normal 15 2 4 4 4 2" xfId="10516" xr:uid="{00000000-0005-0000-0000-0000A1280000}"/>
    <cellStyle name="Normal 15 2 4 4 4 2 2" xfId="10517" xr:uid="{00000000-0005-0000-0000-0000A2280000}"/>
    <cellStyle name="Normal 15 2 4 4 4 3" xfId="10518" xr:uid="{00000000-0005-0000-0000-0000A3280000}"/>
    <cellStyle name="Normal 15 2 4 4 5" xfId="10519" xr:uid="{00000000-0005-0000-0000-0000A4280000}"/>
    <cellStyle name="Normal 15 2 4 4 5 2" xfId="10520" xr:uid="{00000000-0005-0000-0000-0000A5280000}"/>
    <cellStyle name="Normal 15 2 4 4 6" xfId="10521" xr:uid="{00000000-0005-0000-0000-0000A6280000}"/>
    <cellStyle name="Normal 15 2 4 4 6 2" xfId="10522" xr:uid="{00000000-0005-0000-0000-0000A7280000}"/>
    <cellStyle name="Normal 15 2 4 4 7" xfId="10523" xr:uid="{00000000-0005-0000-0000-0000A8280000}"/>
    <cellStyle name="Normal 15 2 4 5" xfId="10524" xr:uid="{00000000-0005-0000-0000-0000A9280000}"/>
    <cellStyle name="Normal 15 2 4 5 2" xfId="10525" xr:uid="{00000000-0005-0000-0000-0000AA280000}"/>
    <cellStyle name="Normal 15 2 4 5 2 2" xfId="10526" xr:uid="{00000000-0005-0000-0000-0000AB280000}"/>
    <cellStyle name="Normal 15 2 4 5 2 2 2" xfId="10527" xr:uid="{00000000-0005-0000-0000-0000AC280000}"/>
    <cellStyle name="Normal 15 2 4 5 2 3" xfId="10528" xr:uid="{00000000-0005-0000-0000-0000AD280000}"/>
    <cellStyle name="Normal 15 2 4 5 3" xfId="10529" xr:uid="{00000000-0005-0000-0000-0000AE280000}"/>
    <cellStyle name="Normal 15 2 4 5 3 2" xfId="10530" xr:uid="{00000000-0005-0000-0000-0000AF280000}"/>
    <cellStyle name="Normal 15 2 4 5 3 2 2" xfId="10531" xr:uid="{00000000-0005-0000-0000-0000B0280000}"/>
    <cellStyle name="Normal 15 2 4 5 3 3" xfId="10532" xr:uid="{00000000-0005-0000-0000-0000B1280000}"/>
    <cellStyle name="Normal 15 2 4 5 4" xfId="10533" xr:uid="{00000000-0005-0000-0000-0000B2280000}"/>
    <cellStyle name="Normal 15 2 4 5 4 2" xfId="10534" xr:uid="{00000000-0005-0000-0000-0000B3280000}"/>
    <cellStyle name="Normal 15 2 4 5 4 2 2" xfId="10535" xr:uid="{00000000-0005-0000-0000-0000B4280000}"/>
    <cellStyle name="Normal 15 2 4 5 4 3" xfId="10536" xr:uid="{00000000-0005-0000-0000-0000B5280000}"/>
    <cellStyle name="Normal 15 2 4 5 5" xfId="10537" xr:uid="{00000000-0005-0000-0000-0000B6280000}"/>
    <cellStyle name="Normal 15 2 4 5 5 2" xfId="10538" xr:uid="{00000000-0005-0000-0000-0000B7280000}"/>
    <cellStyle name="Normal 15 2 4 5 6" xfId="10539" xr:uid="{00000000-0005-0000-0000-0000B8280000}"/>
    <cellStyle name="Normal 15 2 4 5 6 2" xfId="10540" xr:uid="{00000000-0005-0000-0000-0000B9280000}"/>
    <cellStyle name="Normal 15 2 4 5 7" xfId="10541" xr:uid="{00000000-0005-0000-0000-0000BA280000}"/>
    <cellStyle name="Normal 15 2 4 6" xfId="10542" xr:uid="{00000000-0005-0000-0000-0000BB280000}"/>
    <cellStyle name="Normal 15 2 4 6 2" xfId="10543" xr:uid="{00000000-0005-0000-0000-0000BC280000}"/>
    <cellStyle name="Normal 15 2 4 6 2 2" xfId="10544" xr:uid="{00000000-0005-0000-0000-0000BD280000}"/>
    <cellStyle name="Normal 15 2 4 6 3" xfId="10545" xr:uid="{00000000-0005-0000-0000-0000BE280000}"/>
    <cellStyle name="Normal 15 2 4 7" xfId="10546" xr:uid="{00000000-0005-0000-0000-0000BF280000}"/>
    <cellStyle name="Normal 15 2 4 7 2" xfId="10547" xr:uid="{00000000-0005-0000-0000-0000C0280000}"/>
    <cellStyle name="Normal 15 2 4 7 2 2" xfId="10548" xr:uid="{00000000-0005-0000-0000-0000C1280000}"/>
    <cellStyle name="Normal 15 2 4 7 3" xfId="10549" xr:uid="{00000000-0005-0000-0000-0000C2280000}"/>
    <cellStyle name="Normal 15 2 4 8" xfId="10550" xr:uid="{00000000-0005-0000-0000-0000C3280000}"/>
    <cellStyle name="Normal 15 2 4 8 2" xfId="10551" xr:uid="{00000000-0005-0000-0000-0000C4280000}"/>
    <cellStyle name="Normal 15 2 4 8 2 2" xfId="10552" xr:uid="{00000000-0005-0000-0000-0000C5280000}"/>
    <cellStyle name="Normal 15 2 4 8 3" xfId="10553" xr:uid="{00000000-0005-0000-0000-0000C6280000}"/>
    <cellStyle name="Normal 15 2 4 9" xfId="10554" xr:uid="{00000000-0005-0000-0000-0000C7280000}"/>
    <cellStyle name="Normal 15 2 4 9 2" xfId="10555" xr:uid="{00000000-0005-0000-0000-0000C8280000}"/>
    <cellStyle name="Normal 15 2 5" xfId="435" xr:uid="{00000000-0005-0000-0000-0000C9280000}"/>
    <cellStyle name="Normal 15 2 5 10" xfId="10556" xr:uid="{00000000-0005-0000-0000-0000CA280000}"/>
    <cellStyle name="Normal 15 2 5 10 2" xfId="10557" xr:uid="{00000000-0005-0000-0000-0000CB280000}"/>
    <cellStyle name="Normal 15 2 5 11" xfId="10558" xr:uid="{00000000-0005-0000-0000-0000CC280000}"/>
    <cellStyle name="Normal 15 2 5 2" xfId="10559" xr:uid="{00000000-0005-0000-0000-0000CD280000}"/>
    <cellStyle name="Normal 15 2 5 2 2" xfId="10560" xr:uid="{00000000-0005-0000-0000-0000CE280000}"/>
    <cellStyle name="Normal 15 2 5 2 2 2" xfId="10561" xr:uid="{00000000-0005-0000-0000-0000CF280000}"/>
    <cellStyle name="Normal 15 2 5 2 2 2 2" xfId="10562" xr:uid="{00000000-0005-0000-0000-0000D0280000}"/>
    <cellStyle name="Normal 15 2 5 2 2 2 2 2" xfId="10563" xr:uid="{00000000-0005-0000-0000-0000D1280000}"/>
    <cellStyle name="Normal 15 2 5 2 2 2 3" xfId="10564" xr:uid="{00000000-0005-0000-0000-0000D2280000}"/>
    <cellStyle name="Normal 15 2 5 2 2 3" xfId="10565" xr:uid="{00000000-0005-0000-0000-0000D3280000}"/>
    <cellStyle name="Normal 15 2 5 2 2 3 2" xfId="10566" xr:uid="{00000000-0005-0000-0000-0000D4280000}"/>
    <cellStyle name="Normal 15 2 5 2 2 3 2 2" xfId="10567" xr:uid="{00000000-0005-0000-0000-0000D5280000}"/>
    <cellStyle name="Normal 15 2 5 2 2 3 3" xfId="10568" xr:uid="{00000000-0005-0000-0000-0000D6280000}"/>
    <cellStyle name="Normal 15 2 5 2 2 4" xfId="10569" xr:uid="{00000000-0005-0000-0000-0000D7280000}"/>
    <cellStyle name="Normal 15 2 5 2 2 4 2" xfId="10570" xr:uid="{00000000-0005-0000-0000-0000D8280000}"/>
    <cellStyle name="Normal 15 2 5 2 2 4 2 2" xfId="10571" xr:uid="{00000000-0005-0000-0000-0000D9280000}"/>
    <cellStyle name="Normal 15 2 5 2 2 4 3" xfId="10572" xr:uid="{00000000-0005-0000-0000-0000DA280000}"/>
    <cellStyle name="Normal 15 2 5 2 2 5" xfId="10573" xr:uid="{00000000-0005-0000-0000-0000DB280000}"/>
    <cellStyle name="Normal 15 2 5 2 2 5 2" xfId="10574" xr:uid="{00000000-0005-0000-0000-0000DC280000}"/>
    <cellStyle name="Normal 15 2 5 2 2 6" xfId="10575" xr:uid="{00000000-0005-0000-0000-0000DD280000}"/>
    <cellStyle name="Normal 15 2 5 2 2 6 2" xfId="10576" xr:uid="{00000000-0005-0000-0000-0000DE280000}"/>
    <cellStyle name="Normal 15 2 5 2 2 7" xfId="10577" xr:uid="{00000000-0005-0000-0000-0000DF280000}"/>
    <cellStyle name="Normal 15 2 5 2 3" xfId="10578" xr:uid="{00000000-0005-0000-0000-0000E0280000}"/>
    <cellStyle name="Normal 15 2 5 2 3 2" xfId="10579" xr:uid="{00000000-0005-0000-0000-0000E1280000}"/>
    <cellStyle name="Normal 15 2 5 2 3 2 2" xfId="10580" xr:uid="{00000000-0005-0000-0000-0000E2280000}"/>
    <cellStyle name="Normal 15 2 5 2 3 2 2 2" xfId="10581" xr:uid="{00000000-0005-0000-0000-0000E3280000}"/>
    <cellStyle name="Normal 15 2 5 2 3 2 3" xfId="10582" xr:uid="{00000000-0005-0000-0000-0000E4280000}"/>
    <cellStyle name="Normal 15 2 5 2 3 3" xfId="10583" xr:uid="{00000000-0005-0000-0000-0000E5280000}"/>
    <cellStyle name="Normal 15 2 5 2 3 3 2" xfId="10584" xr:uid="{00000000-0005-0000-0000-0000E6280000}"/>
    <cellStyle name="Normal 15 2 5 2 3 3 2 2" xfId="10585" xr:uid="{00000000-0005-0000-0000-0000E7280000}"/>
    <cellStyle name="Normal 15 2 5 2 3 3 3" xfId="10586" xr:uid="{00000000-0005-0000-0000-0000E8280000}"/>
    <cellStyle name="Normal 15 2 5 2 3 4" xfId="10587" xr:uid="{00000000-0005-0000-0000-0000E9280000}"/>
    <cellStyle name="Normal 15 2 5 2 3 4 2" xfId="10588" xr:uid="{00000000-0005-0000-0000-0000EA280000}"/>
    <cellStyle name="Normal 15 2 5 2 3 4 2 2" xfId="10589" xr:uid="{00000000-0005-0000-0000-0000EB280000}"/>
    <cellStyle name="Normal 15 2 5 2 3 4 3" xfId="10590" xr:uid="{00000000-0005-0000-0000-0000EC280000}"/>
    <cellStyle name="Normal 15 2 5 2 3 5" xfId="10591" xr:uid="{00000000-0005-0000-0000-0000ED280000}"/>
    <cellStyle name="Normal 15 2 5 2 3 5 2" xfId="10592" xr:uid="{00000000-0005-0000-0000-0000EE280000}"/>
    <cellStyle name="Normal 15 2 5 2 3 6" xfId="10593" xr:uid="{00000000-0005-0000-0000-0000EF280000}"/>
    <cellStyle name="Normal 15 2 5 2 3 6 2" xfId="10594" xr:uid="{00000000-0005-0000-0000-0000F0280000}"/>
    <cellStyle name="Normal 15 2 5 2 3 7" xfId="10595" xr:uid="{00000000-0005-0000-0000-0000F1280000}"/>
    <cellStyle name="Normal 15 2 5 2 4" xfId="10596" xr:uid="{00000000-0005-0000-0000-0000F2280000}"/>
    <cellStyle name="Normal 15 2 5 2 4 2" xfId="10597" xr:uid="{00000000-0005-0000-0000-0000F3280000}"/>
    <cellStyle name="Normal 15 2 5 2 4 2 2" xfId="10598" xr:uid="{00000000-0005-0000-0000-0000F4280000}"/>
    <cellStyle name="Normal 15 2 5 2 4 3" xfId="10599" xr:uid="{00000000-0005-0000-0000-0000F5280000}"/>
    <cellStyle name="Normal 15 2 5 2 5" xfId="10600" xr:uid="{00000000-0005-0000-0000-0000F6280000}"/>
    <cellStyle name="Normal 15 2 5 2 5 2" xfId="10601" xr:uid="{00000000-0005-0000-0000-0000F7280000}"/>
    <cellStyle name="Normal 15 2 5 2 5 2 2" xfId="10602" xr:uid="{00000000-0005-0000-0000-0000F8280000}"/>
    <cellStyle name="Normal 15 2 5 2 5 3" xfId="10603" xr:uid="{00000000-0005-0000-0000-0000F9280000}"/>
    <cellStyle name="Normal 15 2 5 2 6" xfId="10604" xr:uid="{00000000-0005-0000-0000-0000FA280000}"/>
    <cellStyle name="Normal 15 2 5 2 6 2" xfId="10605" xr:uid="{00000000-0005-0000-0000-0000FB280000}"/>
    <cellStyle name="Normal 15 2 5 2 6 2 2" xfId="10606" xr:uid="{00000000-0005-0000-0000-0000FC280000}"/>
    <cellStyle name="Normal 15 2 5 2 6 3" xfId="10607" xr:uid="{00000000-0005-0000-0000-0000FD280000}"/>
    <cellStyle name="Normal 15 2 5 2 7" xfId="10608" xr:uid="{00000000-0005-0000-0000-0000FE280000}"/>
    <cellStyle name="Normal 15 2 5 2 7 2" xfId="10609" xr:uid="{00000000-0005-0000-0000-0000FF280000}"/>
    <cellStyle name="Normal 15 2 5 2 8" xfId="10610" xr:uid="{00000000-0005-0000-0000-000000290000}"/>
    <cellStyle name="Normal 15 2 5 2 8 2" xfId="10611" xr:uid="{00000000-0005-0000-0000-000001290000}"/>
    <cellStyle name="Normal 15 2 5 2 9" xfId="10612" xr:uid="{00000000-0005-0000-0000-000002290000}"/>
    <cellStyle name="Normal 15 2 5 3" xfId="10613" xr:uid="{00000000-0005-0000-0000-000003290000}"/>
    <cellStyle name="Normal 15 2 5 3 2" xfId="10614" xr:uid="{00000000-0005-0000-0000-000004290000}"/>
    <cellStyle name="Normal 15 2 5 3 2 2" xfId="10615" xr:uid="{00000000-0005-0000-0000-000005290000}"/>
    <cellStyle name="Normal 15 2 5 3 2 2 2" xfId="10616" xr:uid="{00000000-0005-0000-0000-000006290000}"/>
    <cellStyle name="Normal 15 2 5 3 2 2 2 2" xfId="10617" xr:uid="{00000000-0005-0000-0000-000007290000}"/>
    <cellStyle name="Normal 15 2 5 3 2 2 3" xfId="10618" xr:uid="{00000000-0005-0000-0000-000008290000}"/>
    <cellStyle name="Normal 15 2 5 3 2 3" xfId="10619" xr:uid="{00000000-0005-0000-0000-000009290000}"/>
    <cellStyle name="Normal 15 2 5 3 2 3 2" xfId="10620" xr:uid="{00000000-0005-0000-0000-00000A290000}"/>
    <cellStyle name="Normal 15 2 5 3 2 3 2 2" xfId="10621" xr:uid="{00000000-0005-0000-0000-00000B290000}"/>
    <cellStyle name="Normal 15 2 5 3 2 3 3" xfId="10622" xr:uid="{00000000-0005-0000-0000-00000C290000}"/>
    <cellStyle name="Normal 15 2 5 3 2 4" xfId="10623" xr:uid="{00000000-0005-0000-0000-00000D290000}"/>
    <cellStyle name="Normal 15 2 5 3 2 4 2" xfId="10624" xr:uid="{00000000-0005-0000-0000-00000E290000}"/>
    <cellStyle name="Normal 15 2 5 3 2 4 2 2" xfId="10625" xr:uid="{00000000-0005-0000-0000-00000F290000}"/>
    <cellStyle name="Normal 15 2 5 3 2 4 3" xfId="10626" xr:uid="{00000000-0005-0000-0000-000010290000}"/>
    <cellStyle name="Normal 15 2 5 3 2 5" xfId="10627" xr:uid="{00000000-0005-0000-0000-000011290000}"/>
    <cellStyle name="Normal 15 2 5 3 2 5 2" xfId="10628" xr:uid="{00000000-0005-0000-0000-000012290000}"/>
    <cellStyle name="Normal 15 2 5 3 2 6" xfId="10629" xr:uid="{00000000-0005-0000-0000-000013290000}"/>
    <cellStyle name="Normal 15 2 5 3 2 6 2" xfId="10630" xr:uid="{00000000-0005-0000-0000-000014290000}"/>
    <cellStyle name="Normal 15 2 5 3 2 7" xfId="10631" xr:uid="{00000000-0005-0000-0000-000015290000}"/>
    <cellStyle name="Normal 15 2 5 3 3" xfId="10632" xr:uid="{00000000-0005-0000-0000-000016290000}"/>
    <cellStyle name="Normal 15 2 5 3 3 2" xfId="10633" xr:uid="{00000000-0005-0000-0000-000017290000}"/>
    <cellStyle name="Normal 15 2 5 3 3 2 2" xfId="10634" xr:uid="{00000000-0005-0000-0000-000018290000}"/>
    <cellStyle name="Normal 15 2 5 3 3 3" xfId="10635" xr:uid="{00000000-0005-0000-0000-000019290000}"/>
    <cellStyle name="Normal 15 2 5 3 4" xfId="10636" xr:uid="{00000000-0005-0000-0000-00001A290000}"/>
    <cellStyle name="Normal 15 2 5 3 4 2" xfId="10637" xr:uid="{00000000-0005-0000-0000-00001B290000}"/>
    <cellStyle name="Normal 15 2 5 3 4 2 2" xfId="10638" xr:uid="{00000000-0005-0000-0000-00001C290000}"/>
    <cellStyle name="Normal 15 2 5 3 4 3" xfId="10639" xr:uid="{00000000-0005-0000-0000-00001D290000}"/>
    <cellStyle name="Normal 15 2 5 3 5" xfId="10640" xr:uid="{00000000-0005-0000-0000-00001E290000}"/>
    <cellStyle name="Normal 15 2 5 3 5 2" xfId="10641" xr:uid="{00000000-0005-0000-0000-00001F290000}"/>
    <cellStyle name="Normal 15 2 5 3 5 2 2" xfId="10642" xr:uid="{00000000-0005-0000-0000-000020290000}"/>
    <cellStyle name="Normal 15 2 5 3 5 3" xfId="10643" xr:uid="{00000000-0005-0000-0000-000021290000}"/>
    <cellStyle name="Normal 15 2 5 3 6" xfId="10644" xr:uid="{00000000-0005-0000-0000-000022290000}"/>
    <cellStyle name="Normal 15 2 5 3 6 2" xfId="10645" xr:uid="{00000000-0005-0000-0000-000023290000}"/>
    <cellStyle name="Normal 15 2 5 3 7" xfId="10646" xr:uid="{00000000-0005-0000-0000-000024290000}"/>
    <cellStyle name="Normal 15 2 5 3 7 2" xfId="10647" xr:uid="{00000000-0005-0000-0000-000025290000}"/>
    <cellStyle name="Normal 15 2 5 3 8" xfId="10648" xr:uid="{00000000-0005-0000-0000-000026290000}"/>
    <cellStyle name="Normal 15 2 5 4" xfId="10649" xr:uid="{00000000-0005-0000-0000-000027290000}"/>
    <cellStyle name="Normal 15 2 5 4 2" xfId="10650" xr:uid="{00000000-0005-0000-0000-000028290000}"/>
    <cellStyle name="Normal 15 2 5 4 2 2" xfId="10651" xr:uid="{00000000-0005-0000-0000-000029290000}"/>
    <cellStyle name="Normal 15 2 5 4 2 2 2" xfId="10652" xr:uid="{00000000-0005-0000-0000-00002A290000}"/>
    <cellStyle name="Normal 15 2 5 4 2 3" xfId="10653" xr:uid="{00000000-0005-0000-0000-00002B290000}"/>
    <cellStyle name="Normal 15 2 5 4 3" xfId="10654" xr:uid="{00000000-0005-0000-0000-00002C290000}"/>
    <cellStyle name="Normal 15 2 5 4 3 2" xfId="10655" xr:uid="{00000000-0005-0000-0000-00002D290000}"/>
    <cellStyle name="Normal 15 2 5 4 3 2 2" xfId="10656" xr:uid="{00000000-0005-0000-0000-00002E290000}"/>
    <cellStyle name="Normal 15 2 5 4 3 3" xfId="10657" xr:uid="{00000000-0005-0000-0000-00002F290000}"/>
    <cellStyle name="Normal 15 2 5 4 4" xfId="10658" xr:uid="{00000000-0005-0000-0000-000030290000}"/>
    <cellStyle name="Normal 15 2 5 4 4 2" xfId="10659" xr:uid="{00000000-0005-0000-0000-000031290000}"/>
    <cellStyle name="Normal 15 2 5 4 4 2 2" xfId="10660" xr:uid="{00000000-0005-0000-0000-000032290000}"/>
    <cellStyle name="Normal 15 2 5 4 4 3" xfId="10661" xr:uid="{00000000-0005-0000-0000-000033290000}"/>
    <cellStyle name="Normal 15 2 5 4 5" xfId="10662" xr:uid="{00000000-0005-0000-0000-000034290000}"/>
    <cellStyle name="Normal 15 2 5 4 5 2" xfId="10663" xr:uid="{00000000-0005-0000-0000-000035290000}"/>
    <cellStyle name="Normal 15 2 5 4 6" xfId="10664" xr:uid="{00000000-0005-0000-0000-000036290000}"/>
    <cellStyle name="Normal 15 2 5 4 6 2" xfId="10665" xr:uid="{00000000-0005-0000-0000-000037290000}"/>
    <cellStyle name="Normal 15 2 5 4 7" xfId="10666" xr:uid="{00000000-0005-0000-0000-000038290000}"/>
    <cellStyle name="Normal 15 2 5 5" xfId="10667" xr:uid="{00000000-0005-0000-0000-000039290000}"/>
    <cellStyle name="Normal 15 2 5 5 2" xfId="10668" xr:uid="{00000000-0005-0000-0000-00003A290000}"/>
    <cellStyle name="Normal 15 2 5 5 2 2" xfId="10669" xr:uid="{00000000-0005-0000-0000-00003B290000}"/>
    <cellStyle name="Normal 15 2 5 5 2 2 2" xfId="10670" xr:uid="{00000000-0005-0000-0000-00003C290000}"/>
    <cellStyle name="Normal 15 2 5 5 2 3" xfId="10671" xr:uid="{00000000-0005-0000-0000-00003D290000}"/>
    <cellStyle name="Normal 15 2 5 5 3" xfId="10672" xr:uid="{00000000-0005-0000-0000-00003E290000}"/>
    <cellStyle name="Normal 15 2 5 5 3 2" xfId="10673" xr:uid="{00000000-0005-0000-0000-00003F290000}"/>
    <cellStyle name="Normal 15 2 5 5 3 2 2" xfId="10674" xr:uid="{00000000-0005-0000-0000-000040290000}"/>
    <cellStyle name="Normal 15 2 5 5 3 3" xfId="10675" xr:uid="{00000000-0005-0000-0000-000041290000}"/>
    <cellStyle name="Normal 15 2 5 5 4" xfId="10676" xr:uid="{00000000-0005-0000-0000-000042290000}"/>
    <cellStyle name="Normal 15 2 5 5 4 2" xfId="10677" xr:uid="{00000000-0005-0000-0000-000043290000}"/>
    <cellStyle name="Normal 15 2 5 5 4 2 2" xfId="10678" xr:uid="{00000000-0005-0000-0000-000044290000}"/>
    <cellStyle name="Normal 15 2 5 5 4 3" xfId="10679" xr:uid="{00000000-0005-0000-0000-000045290000}"/>
    <cellStyle name="Normal 15 2 5 5 5" xfId="10680" xr:uid="{00000000-0005-0000-0000-000046290000}"/>
    <cellStyle name="Normal 15 2 5 5 5 2" xfId="10681" xr:uid="{00000000-0005-0000-0000-000047290000}"/>
    <cellStyle name="Normal 15 2 5 5 6" xfId="10682" xr:uid="{00000000-0005-0000-0000-000048290000}"/>
    <cellStyle name="Normal 15 2 5 5 6 2" xfId="10683" xr:uid="{00000000-0005-0000-0000-000049290000}"/>
    <cellStyle name="Normal 15 2 5 5 7" xfId="10684" xr:uid="{00000000-0005-0000-0000-00004A290000}"/>
    <cellStyle name="Normal 15 2 5 6" xfId="10685" xr:uid="{00000000-0005-0000-0000-00004B290000}"/>
    <cellStyle name="Normal 15 2 5 6 2" xfId="10686" xr:uid="{00000000-0005-0000-0000-00004C290000}"/>
    <cellStyle name="Normal 15 2 5 6 2 2" xfId="10687" xr:uid="{00000000-0005-0000-0000-00004D290000}"/>
    <cellStyle name="Normal 15 2 5 6 3" xfId="10688" xr:uid="{00000000-0005-0000-0000-00004E290000}"/>
    <cellStyle name="Normal 15 2 5 7" xfId="10689" xr:uid="{00000000-0005-0000-0000-00004F290000}"/>
    <cellStyle name="Normal 15 2 5 7 2" xfId="10690" xr:uid="{00000000-0005-0000-0000-000050290000}"/>
    <cellStyle name="Normal 15 2 5 7 2 2" xfId="10691" xr:uid="{00000000-0005-0000-0000-000051290000}"/>
    <cellStyle name="Normal 15 2 5 7 3" xfId="10692" xr:uid="{00000000-0005-0000-0000-000052290000}"/>
    <cellStyle name="Normal 15 2 5 8" xfId="10693" xr:uid="{00000000-0005-0000-0000-000053290000}"/>
    <cellStyle name="Normal 15 2 5 8 2" xfId="10694" xr:uid="{00000000-0005-0000-0000-000054290000}"/>
    <cellStyle name="Normal 15 2 5 8 2 2" xfId="10695" xr:uid="{00000000-0005-0000-0000-000055290000}"/>
    <cellStyle name="Normal 15 2 5 8 3" xfId="10696" xr:uid="{00000000-0005-0000-0000-000056290000}"/>
    <cellStyle name="Normal 15 2 5 9" xfId="10697" xr:uid="{00000000-0005-0000-0000-000057290000}"/>
    <cellStyle name="Normal 15 2 5 9 2" xfId="10698" xr:uid="{00000000-0005-0000-0000-000058290000}"/>
    <cellStyle name="Normal 15 2 6" xfId="10699" xr:uid="{00000000-0005-0000-0000-000059290000}"/>
    <cellStyle name="Normal 15 2 6 2" xfId="10700" xr:uid="{00000000-0005-0000-0000-00005A290000}"/>
    <cellStyle name="Normal 15 2 6 2 2" xfId="10701" xr:uid="{00000000-0005-0000-0000-00005B290000}"/>
    <cellStyle name="Normal 15 2 6 2 2 2" xfId="10702" xr:uid="{00000000-0005-0000-0000-00005C290000}"/>
    <cellStyle name="Normal 15 2 6 2 2 2 2" xfId="10703" xr:uid="{00000000-0005-0000-0000-00005D290000}"/>
    <cellStyle name="Normal 15 2 6 2 2 3" xfId="10704" xr:uid="{00000000-0005-0000-0000-00005E290000}"/>
    <cellStyle name="Normal 15 2 6 2 3" xfId="10705" xr:uid="{00000000-0005-0000-0000-00005F290000}"/>
    <cellStyle name="Normal 15 2 6 2 3 2" xfId="10706" xr:uid="{00000000-0005-0000-0000-000060290000}"/>
    <cellStyle name="Normal 15 2 6 2 3 2 2" xfId="10707" xr:uid="{00000000-0005-0000-0000-000061290000}"/>
    <cellStyle name="Normal 15 2 6 2 3 3" xfId="10708" xr:uid="{00000000-0005-0000-0000-000062290000}"/>
    <cellStyle name="Normal 15 2 6 2 4" xfId="10709" xr:uid="{00000000-0005-0000-0000-000063290000}"/>
    <cellStyle name="Normal 15 2 6 2 4 2" xfId="10710" xr:uid="{00000000-0005-0000-0000-000064290000}"/>
    <cellStyle name="Normal 15 2 6 2 4 2 2" xfId="10711" xr:uid="{00000000-0005-0000-0000-000065290000}"/>
    <cellStyle name="Normal 15 2 6 2 4 3" xfId="10712" xr:uid="{00000000-0005-0000-0000-000066290000}"/>
    <cellStyle name="Normal 15 2 6 2 5" xfId="10713" xr:uid="{00000000-0005-0000-0000-000067290000}"/>
    <cellStyle name="Normal 15 2 6 2 5 2" xfId="10714" xr:uid="{00000000-0005-0000-0000-000068290000}"/>
    <cellStyle name="Normal 15 2 6 2 6" xfId="10715" xr:uid="{00000000-0005-0000-0000-000069290000}"/>
    <cellStyle name="Normal 15 2 6 2 6 2" xfId="10716" xr:uid="{00000000-0005-0000-0000-00006A290000}"/>
    <cellStyle name="Normal 15 2 6 2 7" xfId="10717" xr:uid="{00000000-0005-0000-0000-00006B290000}"/>
    <cellStyle name="Normal 15 2 6 3" xfId="10718" xr:uid="{00000000-0005-0000-0000-00006C290000}"/>
    <cellStyle name="Normal 15 2 6 3 2" xfId="10719" xr:uid="{00000000-0005-0000-0000-00006D290000}"/>
    <cellStyle name="Normal 15 2 6 3 2 2" xfId="10720" xr:uid="{00000000-0005-0000-0000-00006E290000}"/>
    <cellStyle name="Normal 15 2 6 3 2 2 2" xfId="10721" xr:uid="{00000000-0005-0000-0000-00006F290000}"/>
    <cellStyle name="Normal 15 2 6 3 2 3" xfId="10722" xr:uid="{00000000-0005-0000-0000-000070290000}"/>
    <cellStyle name="Normal 15 2 6 3 3" xfId="10723" xr:uid="{00000000-0005-0000-0000-000071290000}"/>
    <cellStyle name="Normal 15 2 6 3 3 2" xfId="10724" xr:uid="{00000000-0005-0000-0000-000072290000}"/>
    <cellStyle name="Normal 15 2 6 3 3 2 2" xfId="10725" xr:uid="{00000000-0005-0000-0000-000073290000}"/>
    <cellStyle name="Normal 15 2 6 3 3 3" xfId="10726" xr:uid="{00000000-0005-0000-0000-000074290000}"/>
    <cellStyle name="Normal 15 2 6 3 4" xfId="10727" xr:uid="{00000000-0005-0000-0000-000075290000}"/>
    <cellStyle name="Normal 15 2 6 3 4 2" xfId="10728" xr:uid="{00000000-0005-0000-0000-000076290000}"/>
    <cellStyle name="Normal 15 2 6 3 4 2 2" xfId="10729" xr:uid="{00000000-0005-0000-0000-000077290000}"/>
    <cellStyle name="Normal 15 2 6 3 4 3" xfId="10730" xr:uid="{00000000-0005-0000-0000-000078290000}"/>
    <cellStyle name="Normal 15 2 6 3 5" xfId="10731" xr:uid="{00000000-0005-0000-0000-000079290000}"/>
    <cellStyle name="Normal 15 2 6 3 5 2" xfId="10732" xr:uid="{00000000-0005-0000-0000-00007A290000}"/>
    <cellStyle name="Normal 15 2 6 3 6" xfId="10733" xr:uid="{00000000-0005-0000-0000-00007B290000}"/>
    <cellStyle name="Normal 15 2 6 3 6 2" xfId="10734" xr:uid="{00000000-0005-0000-0000-00007C290000}"/>
    <cellStyle name="Normal 15 2 6 3 7" xfId="10735" xr:uid="{00000000-0005-0000-0000-00007D290000}"/>
    <cellStyle name="Normal 15 2 6 4" xfId="10736" xr:uid="{00000000-0005-0000-0000-00007E290000}"/>
    <cellStyle name="Normal 15 2 6 4 2" xfId="10737" xr:uid="{00000000-0005-0000-0000-00007F290000}"/>
    <cellStyle name="Normal 15 2 6 4 2 2" xfId="10738" xr:uid="{00000000-0005-0000-0000-000080290000}"/>
    <cellStyle name="Normal 15 2 6 4 3" xfId="10739" xr:uid="{00000000-0005-0000-0000-000081290000}"/>
    <cellStyle name="Normal 15 2 6 5" xfId="10740" xr:uid="{00000000-0005-0000-0000-000082290000}"/>
    <cellStyle name="Normal 15 2 6 5 2" xfId="10741" xr:uid="{00000000-0005-0000-0000-000083290000}"/>
    <cellStyle name="Normal 15 2 6 5 2 2" xfId="10742" xr:uid="{00000000-0005-0000-0000-000084290000}"/>
    <cellStyle name="Normal 15 2 6 5 3" xfId="10743" xr:uid="{00000000-0005-0000-0000-000085290000}"/>
    <cellStyle name="Normal 15 2 6 6" xfId="10744" xr:uid="{00000000-0005-0000-0000-000086290000}"/>
    <cellStyle name="Normal 15 2 6 6 2" xfId="10745" xr:uid="{00000000-0005-0000-0000-000087290000}"/>
    <cellStyle name="Normal 15 2 6 6 2 2" xfId="10746" xr:uid="{00000000-0005-0000-0000-000088290000}"/>
    <cellStyle name="Normal 15 2 6 6 3" xfId="10747" xr:uid="{00000000-0005-0000-0000-000089290000}"/>
    <cellStyle name="Normal 15 2 6 7" xfId="10748" xr:uid="{00000000-0005-0000-0000-00008A290000}"/>
    <cellStyle name="Normal 15 2 6 7 2" xfId="10749" xr:uid="{00000000-0005-0000-0000-00008B290000}"/>
    <cellStyle name="Normal 15 2 6 8" xfId="10750" xr:uid="{00000000-0005-0000-0000-00008C290000}"/>
    <cellStyle name="Normal 15 2 6 8 2" xfId="10751" xr:uid="{00000000-0005-0000-0000-00008D290000}"/>
    <cellStyle name="Normal 15 2 6 9" xfId="10752" xr:uid="{00000000-0005-0000-0000-00008E290000}"/>
    <cellStyle name="Normal 15 2 7" xfId="10753" xr:uid="{00000000-0005-0000-0000-00008F290000}"/>
    <cellStyle name="Normal 15 2 7 2" xfId="10754" xr:uid="{00000000-0005-0000-0000-000090290000}"/>
    <cellStyle name="Normal 15 2 7 2 2" xfId="10755" xr:uid="{00000000-0005-0000-0000-000091290000}"/>
    <cellStyle name="Normal 15 2 7 2 2 2" xfId="10756" xr:uid="{00000000-0005-0000-0000-000092290000}"/>
    <cellStyle name="Normal 15 2 7 2 3" xfId="10757" xr:uid="{00000000-0005-0000-0000-000093290000}"/>
    <cellStyle name="Normal 15 2 7 3" xfId="10758" xr:uid="{00000000-0005-0000-0000-000094290000}"/>
    <cellStyle name="Normal 15 2 7 3 2" xfId="10759" xr:uid="{00000000-0005-0000-0000-000095290000}"/>
    <cellStyle name="Normal 15 2 7 3 2 2" xfId="10760" xr:uid="{00000000-0005-0000-0000-000096290000}"/>
    <cellStyle name="Normal 15 2 7 3 3" xfId="10761" xr:uid="{00000000-0005-0000-0000-000097290000}"/>
    <cellStyle name="Normal 15 2 7 4" xfId="10762" xr:uid="{00000000-0005-0000-0000-000098290000}"/>
    <cellStyle name="Normal 15 2 7 4 2" xfId="10763" xr:uid="{00000000-0005-0000-0000-000099290000}"/>
    <cellStyle name="Normal 15 2 7 4 2 2" xfId="10764" xr:uid="{00000000-0005-0000-0000-00009A290000}"/>
    <cellStyle name="Normal 15 2 7 4 3" xfId="10765" xr:uid="{00000000-0005-0000-0000-00009B290000}"/>
    <cellStyle name="Normal 15 2 7 5" xfId="10766" xr:uid="{00000000-0005-0000-0000-00009C290000}"/>
    <cellStyle name="Normal 15 2 7 5 2" xfId="10767" xr:uid="{00000000-0005-0000-0000-00009D290000}"/>
    <cellStyle name="Normal 15 2 7 6" xfId="10768" xr:uid="{00000000-0005-0000-0000-00009E290000}"/>
    <cellStyle name="Normal 15 2 7 6 2" xfId="10769" xr:uid="{00000000-0005-0000-0000-00009F290000}"/>
    <cellStyle name="Normal 15 2 7 7" xfId="10770" xr:uid="{00000000-0005-0000-0000-0000A0290000}"/>
    <cellStyle name="Normal 15 2 8" xfId="10771" xr:uid="{00000000-0005-0000-0000-0000A1290000}"/>
    <cellStyle name="Normal 15 2 8 2" xfId="10772" xr:uid="{00000000-0005-0000-0000-0000A2290000}"/>
    <cellStyle name="Normal 15 2 8 2 2" xfId="10773" xr:uid="{00000000-0005-0000-0000-0000A3290000}"/>
    <cellStyle name="Normal 15 2 8 2 2 2" xfId="10774" xr:uid="{00000000-0005-0000-0000-0000A4290000}"/>
    <cellStyle name="Normal 15 2 8 2 3" xfId="10775" xr:uid="{00000000-0005-0000-0000-0000A5290000}"/>
    <cellStyle name="Normal 15 2 8 3" xfId="10776" xr:uid="{00000000-0005-0000-0000-0000A6290000}"/>
    <cellStyle name="Normal 15 2 8 3 2" xfId="10777" xr:uid="{00000000-0005-0000-0000-0000A7290000}"/>
    <cellStyle name="Normal 15 2 8 3 2 2" xfId="10778" xr:uid="{00000000-0005-0000-0000-0000A8290000}"/>
    <cellStyle name="Normal 15 2 8 3 3" xfId="10779" xr:uid="{00000000-0005-0000-0000-0000A9290000}"/>
    <cellStyle name="Normal 15 2 8 4" xfId="10780" xr:uid="{00000000-0005-0000-0000-0000AA290000}"/>
    <cellStyle name="Normal 15 2 8 4 2" xfId="10781" xr:uid="{00000000-0005-0000-0000-0000AB290000}"/>
    <cellStyle name="Normal 15 2 8 4 2 2" xfId="10782" xr:uid="{00000000-0005-0000-0000-0000AC290000}"/>
    <cellStyle name="Normal 15 2 8 4 3" xfId="10783" xr:uid="{00000000-0005-0000-0000-0000AD290000}"/>
    <cellStyle name="Normal 15 2 8 5" xfId="10784" xr:uid="{00000000-0005-0000-0000-0000AE290000}"/>
    <cellStyle name="Normal 15 2 8 5 2" xfId="10785" xr:uid="{00000000-0005-0000-0000-0000AF290000}"/>
    <cellStyle name="Normal 15 2 8 6" xfId="10786" xr:uid="{00000000-0005-0000-0000-0000B0290000}"/>
    <cellStyle name="Normal 15 2 8 6 2" xfId="10787" xr:uid="{00000000-0005-0000-0000-0000B1290000}"/>
    <cellStyle name="Normal 15 2 8 7" xfId="10788" xr:uid="{00000000-0005-0000-0000-0000B2290000}"/>
    <cellStyle name="Normal 15 2 9" xfId="10789" xr:uid="{00000000-0005-0000-0000-0000B3290000}"/>
    <cellStyle name="Normal 15 2 9 2" xfId="10790" xr:uid="{00000000-0005-0000-0000-0000B4290000}"/>
    <cellStyle name="Normal 15 2 9 2 2" xfId="10791" xr:uid="{00000000-0005-0000-0000-0000B5290000}"/>
    <cellStyle name="Normal 15 2 9 3" xfId="10792" xr:uid="{00000000-0005-0000-0000-0000B6290000}"/>
    <cellStyle name="Normal 15 2_Confidential Information" xfId="10793" xr:uid="{00000000-0005-0000-0000-0000B7290000}"/>
    <cellStyle name="Normal 15 3" xfId="436" xr:uid="{00000000-0005-0000-0000-0000B8290000}"/>
    <cellStyle name="Normal 15 3 10" xfId="10794" xr:uid="{00000000-0005-0000-0000-0000B9290000}"/>
    <cellStyle name="Normal 15 3 10 2" xfId="10795" xr:uid="{00000000-0005-0000-0000-0000BA290000}"/>
    <cellStyle name="Normal 15 3 10 2 2" xfId="10796" xr:uid="{00000000-0005-0000-0000-0000BB290000}"/>
    <cellStyle name="Normal 15 3 10 3" xfId="10797" xr:uid="{00000000-0005-0000-0000-0000BC290000}"/>
    <cellStyle name="Normal 15 3 11" xfId="10798" xr:uid="{00000000-0005-0000-0000-0000BD290000}"/>
    <cellStyle name="Normal 15 3 11 2" xfId="10799" xr:uid="{00000000-0005-0000-0000-0000BE290000}"/>
    <cellStyle name="Normal 15 3 12" xfId="10800" xr:uid="{00000000-0005-0000-0000-0000BF290000}"/>
    <cellStyle name="Normal 15 3 12 2" xfId="10801" xr:uid="{00000000-0005-0000-0000-0000C0290000}"/>
    <cellStyle name="Normal 15 3 13" xfId="10802" xr:uid="{00000000-0005-0000-0000-0000C1290000}"/>
    <cellStyle name="Normal 15 3 2" xfId="437" xr:uid="{00000000-0005-0000-0000-0000C2290000}"/>
    <cellStyle name="Normal 15 3 2 10" xfId="10803" xr:uid="{00000000-0005-0000-0000-0000C3290000}"/>
    <cellStyle name="Normal 15 3 2 10 2" xfId="10804" xr:uid="{00000000-0005-0000-0000-0000C4290000}"/>
    <cellStyle name="Normal 15 3 2 11" xfId="10805" xr:uid="{00000000-0005-0000-0000-0000C5290000}"/>
    <cellStyle name="Normal 15 3 2 2" xfId="10806" xr:uid="{00000000-0005-0000-0000-0000C6290000}"/>
    <cellStyle name="Normal 15 3 2 2 2" xfId="10807" xr:uid="{00000000-0005-0000-0000-0000C7290000}"/>
    <cellStyle name="Normal 15 3 2 2 2 2" xfId="10808" xr:uid="{00000000-0005-0000-0000-0000C8290000}"/>
    <cellStyle name="Normal 15 3 2 2 2 2 2" xfId="10809" xr:uid="{00000000-0005-0000-0000-0000C9290000}"/>
    <cellStyle name="Normal 15 3 2 2 2 2 2 2" xfId="10810" xr:uid="{00000000-0005-0000-0000-0000CA290000}"/>
    <cellStyle name="Normal 15 3 2 2 2 2 3" xfId="10811" xr:uid="{00000000-0005-0000-0000-0000CB290000}"/>
    <cellStyle name="Normal 15 3 2 2 2 3" xfId="10812" xr:uid="{00000000-0005-0000-0000-0000CC290000}"/>
    <cellStyle name="Normal 15 3 2 2 2 3 2" xfId="10813" xr:uid="{00000000-0005-0000-0000-0000CD290000}"/>
    <cellStyle name="Normal 15 3 2 2 2 3 2 2" xfId="10814" xr:uid="{00000000-0005-0000-0000-0000CE290000}"/>
    <cellStyle name="Normal 15 3 2 2 2 3 3" xfId="10815" xr:uid="{00000000-0005-0000-0000-0000CF290000}"/>
    <cellStyle name="Normal 15 3 2 2 2 4" xfId="10816" xr:uid="{00000000-0005-0000-0000-0000D0290000}"/>
    <cellStyle name="Normal 15 3 2 2 2 4 2" xfId="10817" xr:uid="{00000000-0005-0000-0000-0000D1290000}"/>
    <cellStyle name="Normal 15 3 2 2 2 4 2 2" xfId="10818" xr:uid="{00000000-0005-0000-0000-0000D2290000}"/>
    <cellStyle name="Normal 15 3 2 2 2 4 3" xfId="10819" xr:uid="{00000000-0005-0000-0000-0000D3290000}"/>
    <cellStyle name="Normal 15 3 2 2 2 5" xfId="10820" xr:uid="{00000000-0005-0000-0000-0000D4290000}"/>
    <cellStyle name="Normal 15 3 2 2 2 5 2" xfId="10821" xr:uid="{00000000-0005-0000-0000-0000D5290000}"/>
    <cellStyle name="Normal 15 3 2 2 2 6" xfId="10822" xr:uid="{00000000-0005-0000-0000-0000D6290000}"/>
    <cellStyle name="Normal 15 3 2 2 2 6 2" xfId="10823" xr:uid="{00000000-0005-0000-0000-0000D7290000}"/>
    <cellStyle name="Normal 15 3 2 2 2 7" xfId="10824" xr:uid="{00000000-0005-0000-0000-0000D8290000}"/>
    <cellStyle name="Normal 15 3 2 2 3" xfId="10825" xr:uid="{00000000-0005-0000-0000-0000D9290000}"/>
    <cellStyle name="Normal 15 3 2 2 3 2" xfId="10826" xr:uid="{00000000-0005-0000-0000-0000DA290000}"/>
    <cellStyle name="Normal 15 3 2 2 3 2 2" xfId="10827" xr:uid="{00000000-0005-0000-0000-0000DB290000}"/>
    <cellStyle name="Normal 15 3 2 2 3 2 2 2" xfId="10828" xr:uid="{00000000-0005-0000-0000-0000DC290000}"/>
    <cellStyle name="Normal 15 3 2 2 3 2 3" xfId="10829" xr:uid="{00000000-0005-0000-0000-0000DD290000}"/>
    <cellStyle name="Normal 15 3 2 2 3 3" xfId="10830" xr:uid="{00000000-0005-0000-0000-0000DE290000}"/>
    <cellStyle name="Normal 15 3 2 2 3 3 2" xfId="10831" xr:uid="{00000000-0005-0000-0000-0000DF290000}"/>
    <cellStyle name="Normal 15 3 2 2 3 3 2 2" xfId="10832" xr:uid="{00000000-0005-0000-0000-0000E0290000}"/>
    <cellStyle name="Normal 15 3 2 2 3 3 3" xfId="10833" xr:uid="{00000000-0005-0000-0000-0000E1290000}"/>
    <cellStyle name="Normal 15 3 2 2 3 4" xfId="10834" xr:uid="{00000000-0005-0000-0000-0000E2290000}"/>
    <cellStyle name="Normal 15 3 2 2 3 4 2" xfId="10835" xr:uid="{00000000-0005-0000-0000-0000E3290000}"/>
    <cellStyle name="Normal 15 3 2 2 3 4 2 2" xfId="10836" xr:uid="{00000000-0005-0000-0000-0000E4290000}"/>
    <cellStyle name="Normal 15 3 2 2 3 4 3" xfId="10837" xr:uid="{00000000-0005-0000-0000-0000E5290000}"/>
    <cellStyle name="Normal 15 3 2 2 3 5" xfId="10838" xr:uid="{00000000-0005-0000-0000-0000E6290000}"/>
    <cellStyle name="Normal 15 3 2 2 3 5 2" xfId="10839" xr:uid="{00000000-0005-0000-0000-0000E7290000}"/>
    <cellStyle name="Normal 15 3 2 2 3 6" xfId="10840" xr:uid="{00000000-0005-0000-0000-0000E8290000}"/>
    <cellStyle name="Normal 15 3 2 2 3 6 2" xfId="10841" xr:uid="{00000000-0005-0000-0000-0000E9290000}"/>
    <cellStyle name="Normal 15 3 2 2 3 7" xfId="10842" xr:uid="{00000000-0005-0000-0000-0000EA290000}"/>
    <cellStyle name="Normal 15 3 2 2 4" xfId="10843" xr:uid="{00000000-0005-0000-0000-0000EB290000}"/>
    <cellStyle name="Normal 15 3 2 2 4 2" xfId="10844" xr:uid="{00000000-0005-0000-0000-0000EC290000}"/>
    <cellStyle name="Normal 15 3 2 2 4 2 2" xfId="10845" xr:uid="{00000000-0005-0000-0000-0000ED290000}"/>
    <cellStyle name="Normal 15 3 2 2 4 3" xfId="10846" xr:uid="{00000000-0005-0000-0000-0000EE290000}"/>
    <cellStyle name="Normal 15 3 2 2 5" xfId="10847" xr:uid="{00000000-0005-0000-0000-0000EF290000}"/>
    <cellStyle name="Normal 15 3 2 2 5 2" xfId="10848" xr:uid="{00000000-0005-0000-0000-0000F0290000}"/>
    <cellStyle name="Normal 15 3 2 2 5 2 2" xfId="10849" xr:uid="{00000000-0005-0000-0000-0000F1290000}"/>
    <cellStyle name="Normal 15 3 2 2 5 3" xfId="10850" xr:uid="{00000000-0005-0000-0000-0000F2290000}"/>
    <cellStyle name="Normal 15 3 2 2 6" xfId="10851" xr:uid="{00000000-0005-0000-0000-0000F3290000}"/>
    <cellStyle name="Normal 15 3 2 2 6 2" xfId="10852" xr:uid="{00000000-0005-0000-0000-0000F4290000}"/>
    <cellStyle name="Normal 15 3 2 2 6 2 2" xfId="10853" xr:uid="{00000000-0005-0000-0000-0000F5290000}"/>
    <cellStyle name="Normal 15 3 2 2 6 3" xfId="10854" xr:uid="{00000000-0005-0000-0000-0000F6290000}"/>
    <cellStyle name="Normal 15 3 2 2 7" xfId="10855" xr:uid="{00000000-0005-0000-0000-0000F7290000}"/>
    <cellStyle name="Normal 15 3 2 2 7 2" xfId="10856" xr:uid="{00000000-0005-0000-0000-0000F8290000}"/>
    <cellStyle name="Normal 15 3 2 2 8" xfId="10857" xr:uid="{00000000-0005-0000-0000-0000F9290000}"/>
    <cellStyle name="Normal 15 3 2 2 8 2" xfId="10858" xr:uid="{00000000-0005-0000-0000-0000FA290000}"/>
    <cellStyle name="Normal 15 3 2 2 9" xfId="10859" xr:uid="{00000000-0005-0000-0000-0000FB290000}"/>
    <cellStyle name="Normal 15 3 2 3" xfId="10860" xr:uid="{00000000-0005-0000-0000-0000FC290000}"/>
    <cellStyle name="Normal 15 3 2 3 2" xfId="10861" xr:uid="{00000000-0005-0000-0000-0000FD290000}"/>
    <cellStyle name="Normal 15 3 2 3 2 2" xfId="10862" xr:uid="{00000000-0005-0000-0000-0000FE290000}"/>
    <cellStyle name="Normal 15 3 2 3 2 2 2" xfId="10863" xr:uid="{00000000-0005-0000-0000-0000FF290000}"/>
    <cellStyle name="Normal 15 3 2 3 2 2 2 2" xfId="10864" xr:uid="{00000000-0005-0000-0000-0000002A0000}"/>
    <cellStyle name="Normal 15 3 2 3 2 2 3" xfId="10865" xr:uid="{00000000-0005-0000-0000-0000012A0000}"/>
    <cellStyle name="Normal 15 3 2 3 2 3" xfId="10866" xr:uid="{00000000-0005-0000-0000-0000022A0000}"/>
    <cellStyle name="Normal 15 3 2 3 2 3 2" xfId="10867" xr:uid="{00000000-0005-0000-0000-0000032A0000}"/>
    <cellStyle name="Normal 15 3 2 3 2 3 2 2" xfId="10868" xr:uid="{00000000-0005-0000-0000-0000042A0000}"/>
    <cellStyle name="Normal 15 3 2 3 2 3 3" xfId="10869" xr:uid="{00000000-0005-0000-0000-0000052A0000}"/>
    <cellStyle name="Normal 15 3 2 3 2 4" xfId="10870" xr:uid="{00000000-0005-0000-0000-0000062A0000}"/>
    <cellStyle name="Normal 15 3 2 3 2 4 2" xfId="10871" xr:uid="{00000000-0005-0000-0000-0000072A0000}"/>
    <cellStyle name="Normal 15 3 2 3 2 4 2 2" xfId="10872" xr:uid="{00000000-0005-0000-0000-0000082A0000}"/>
    <cellStyle name="Normal 15 3 2 3 2 4 3" xfId="10873" xr:uid="{00000000-0005-0000-0000-0000092A0000}"/>
    <cellStyle name="Normal 15 3 2 3 2 5" xfId="10874" xr:uid="{00000000-0005-0000-0000-00000A2A0000}"/>
    <cellStyle name="Normal 15 3 2 3 2 5 2" xfId="10875" xr:uid="{00000000-0005-0000-0000-00000B2A0000}"/>
    <cellStyle name="Normal 15 3 2 3 2 6" xfId="10876" xr:uid="{00000000-0005-0000-0000-00000C2A0000}"/>
    <cellStyle name="Normal 15 3 2 3 2 6 2" xfId="10877" xr:uid="{00000000-0005-0000-0000-00000D2A0000}"/>
    <cellStyle name="Normal 15 3 2 3 2 7" xfId="10878" xr:uid="{00000000-0005-0000-0000-00000E2A0000}"/>
    <cellStyle name="Normal 15 3 2 3 3" xfId="10879" xr:uid="{00000000-0005-0000-0000-00000F2A0000}"/>
    <cellStyle name="Normal 15 3 2 3 3 2" xfId="10880" xr:uid="{00000000-0005-0000-0000-0000102A0000}"/>
    <cellStyle name="Normal 15 3 2 3 3 2 2" xfId="10881" xr:uid="{00000000-0005-0000-0000-0000112A0000}"/>
    <cellStyle name="Normal 15 3 2 3 3 3" xfId="10882" xr:uid="{00000000-0005-0000-0000-0000122A0000}"/>
    <cellStyle name="Normal 15 3 2 3 4" xfId="10883" xr:uid="{00000000-0005-0000-0000-0000132A0000}"/>
    <cellStyle name="Normal 15 3 2 3 4 2" xfId="10884" xr:uid="{00000000-0005-0000-0000-0000142A0000}"/>
    <cellStyle name="Normal 15 3 2 3 4 2 2" xfId="10885" xr:uid="{00000000-0005-0000-0000-0000152A0000}"/>
    <cellStyle name="Normal 15 3 2 3 4 3" xfId="10886" xr:uid="{00000000-0005-0000-0000-0000162A0000}"/>
    <cellStyle name="Normal 15 3 2 3 5" xfId="10887" xr:uid="{00000000-0005-0000-0000-0000172A0000}"/>
    <cellStyle name="Normal 15 3 2 3 5 2" xfId="10888" xr:uid="{00000000-0005-0000-0000-0000182A0000}"/>
    <cellStyle name="Normal 15 3 2 3 5 2 2" xfId="10889" xr:uid="{00000000-0005-0000-0000-0000192A0000}"/>
    <cellStyle name="Normal 15 3 2 3 5 3" xfId="10890" xr:uid="{00000000-0005-0000-0000-00001A2A0000}"/>
    <cellStyle name="Normal 15 3 2 3 6" xfId="10891" xr:uid="{00000000-0005-0000-0000-00001B2A0000}"/>
    <cellStyle name="Normal 15 3 2 3 6 2" xfId="10892" xr:uid="{00000000-0005-0000-0000-00001C2A0000}"/>
    <cellStyle name="Normal 15 3 2 3 7" xfId="10893" xr:uid="{00000000-0005-0000-0000-00001D2A0000}"/>
    <cellStyle name="Normal 15 3 2 3 7 2" xfId="10894" xr:uid="{00000000-0005-0000-0000-00001E2A0000}"/>
    <cellStyle name="Normal 15 3 2 3 8" xfId="10895" xr:uid="{00000000-0005-0000-0000-00001F2A0000}"/>
    <cellStyle name="Normal 15 3 2 4" xfId="10896" xr:uid="{00000000-0005-0000-0000-0000202A0000}"/>
    <cellStyle name="Normal 15 3 2 4 2" xfId="10897" xr:uid="{00000000-0005-0000-0000-0000212A0000}"/>
    <cellStyle name="Normal 15 3 2 4 2 2" xfId="10898" xr:uid="{00000000-0005-0000-0000-0000222A0000}"/>
    <cellStyle name="Normal 15 3 2 4 2 2 2" xfId="10899" xr:uid="{00000000-0005-0000-0000-0000232A0000}"/>
    <cellStyle name="Normal 15 3 2 4 2 3" xfId="10900" xr:uid="{00000000-0005-0000-0000-0000242A0000}"/>
    <cellStyle name="Normal 15 3 2 4 3" xfId="10901" xr:uid="{00000000-0005-0000-0000-0000252A0000}"/>
    <cellStyle name="Normal 15 3 2 4 3 2" xfId="10902" xr:uid="{00000000-0005-0000-0000-0000262A0000}"/>
    <cellStyle name="Normal 15 3 2 4 3 2 2" xfId="10903" xr:uid="{00000000-0005-0000-0000-0000272A0000}"/>
    <cellStyle name="Normal 15 3 2 4 3 3" xfId="10904" xr:uid="{00000000-0005-0000-0000-0000282A0000}"/>
    <cellStyle name="Normal 15 3 2 4 4" xfId="10905" xr:uid="{00000000-0005-0000-0000-0000292A0000}"/>
    <cellStyle name="Normal 15 3 2 4 4 2" xfId="10906" xr:uid="{00000000-0005-0000-0000-00002A2A0000}"/>
    <cellStyle name="Normal 15 3 2 4 4 2 2" xfId="10907" xr:uid="{00000000-0005-0000-0000-00002B2A0000}"/>
    <cellStyle name="Normal 15 3 2 4 4 3" xfId="10908" xr:uid="{00000000-0005-0000-0000-00002C2A0000}"/>
    <cellStyle name="Normal 15 3 2 4 5" xfId="10909" xr:uid="{00000000-0005-0000-0000-00002D2A0000}"/>
    <cellStyle name="Normal 15 3 2 4 5 2" xfId="10910" xr:uid="{00000000-0005-0000-0000-00002E2A0000}"/>
    <cellStyle name="Normal 15 3 2 4 6" xfId="10911" xr:uid="{00000000-0005-0000-0000-00002F2A0000}"/>
    <cellStyle name="Normal 15 3 2 4 6 2" xfId="10912" xr:uid="{00000000-0005-0000-0000-0000302A0000}"/>
    <cellStyle name="Normal 15 3 2 4 7" xfId="10913" xr:uid="{00000000-0005-0000-0000-0000312A0000}"/>
    <cellStyle name="Normal 15 3 2 5" xfId="10914" xr:uid="{00000000-0005-0000-0000-0000322A0000}"/>
    <cellStyle name="Normal 15 3 2 5 2" xfId="10915" xr:uid="{00000000-0005-0000-0000-0000332A0000}"/>
    <cellStyle name="Normal 15 3 2 5 2 2" xfId="10916" xr:uid="{00000000-0005-0000-0000-0000342A0000}"/>
    <cellStyle name="Normal 15 3 2 5 2 2 2" xfId="10917" xr:uid="{00000000-0005-0000-0000-0000352A0000}"/>
    <cellStyle name="Normal 15 3 2 5 2 3" xfId="10918" xr:uid="{00000000-0005-0000-0000-0000362A0000}"/>
    <cellStyle name="Normal 15 3 2 5 3" xfId="10919" xr:uid="{00000000-0005-0000-0000-0000372A0000}"/>
    <cellStyle name="Normal 15 3 2 5 3 2" xfId="10920" xr:uid="{00000000-0005-0000-0000-0000382A0000}"/>
    <cellStyle name="Normal 15 3 2 5 3 2 2" xfId="10921" xr:uid="{00000000-0005-0000-0000-0000392A0000}"/>
    <cellStyle name="Normal 15 3 2 5 3 3" xfId="10922" xr:uid="{00000000-0005-0000-0000-00003A2A0000}"/>
    <cellStyle name="Normal 15 3 2 5 4" xfId="10923" xr:uid="{00000000-0005-0000-0000-00003B2A0000}"/>
    <cellStyle name="Normal 15 3 2 5 4 2" xfId="10924" xr:uid="{00000000-0005-0000-0000-00003C2A0000}"/>
    <cellStyle name="Normal 15 3 2 5 4 2 2" xfId="10925" xr:uid="{00000000-0005-0000-0000-00003D2A0000}"/>
    <cellStyle name="Normal 15 3 2 5 4 3" xfId="10926" xr:uid="{00000000-0005-0000-0000-00003E2A0000}"/>
    <cellStyle name="Normal 15 3 2 5 5" xfId="10927" xr:uid="{00000000-0005-0000-0000-00003F2A0000}"/>
    <cellStyle name="Normal 15 3 2 5 5 2" xfId="10928" xr:uid="{00000000-0005-0000-0000-0000402A0000}"/>
    <cellStyle name="Normal 15 3 2 5 6" xfId="10929" xr:uid="{00000000-0005-0000-0000-0000412A0000}"/>
    <cellStyle name="Normal 15 3 2 5 6 2" xfId="10930" xr:uid="{00000000-0005-0000-0000-0000422A0000}"/>
    <cellStyle name="Normal 15 3 2 5 7" xfId="10931" xr:uid="{00000000-0005-0000-0000-0000432A0000}"/>
    <cellStyle name="Normal 15 3 2 6" xfId="10932" xr:uid="{00000000-0005-0000-0000-0000442A0000}"/>
    <cellStyle name="Normal 15 3 2 6 2" xfId="10933" xr:uid="{00000000-0005-0000-0000-0000452A0000}"/>
    <cellStyle name="Normal 15 3 2 6 2 2" xfId="10934" xr:uid="{00000000-0005-0000-0000-0000462A0000}"/>
    <cellStyle name="Normal 15 3 2 6 3" xfId="10935" xr:uid="{00000000-0005-0000-0000-0000472A0000}"/>
    <cellStyle name="Normal 15 3 2 7" xfId="10936" xr:uid="{00000000-0005-0000-0000-0000482A0000}"/>
    <cellStyle name="Normal 15 3 2 7 2" xfId="10937" xr:uid="{00000000-0005-0000-0000-0000492A0000}"/>
    <cellStyle name="Normal 15 3 2 7 2 2" xfId="10938" xr:uid="{00000000-0005-0000-0000-00004A2A0000}"/>
    <cellStyle name="Normal 15 3 2 7 3" xfId="10939" xr:uid="{00000000-0005-0000-0000-00004B2A0000}"/>
    <cellStyle name="Normal 15 3 2 8" xfId="10940" xr:uid="{00000000-0005-0000-0000-00004C2A0000}"/>
    <cellStyle name="Normal 15 3 2 8 2" xfId="10941" xr:uid="{00000000-0005-0000-0000-00004D2A0000}"/>
    <cellStyle name="Normal 15 3 2 8 2 2" xfId="10942" xr:uid="{00000000-0005-0000-0000-00004E2A0000}"/>
    <cellStyle name="Normal 15 3 2 8 3" xfId="10943" xr:uid="{00000000-0005-0000-0000-00004F2A0000}"/>
    <cellStyle name="Normal 15 3 2 9" xfId="10944" xr:uid="{00000000-0005-0000-0000-0000502A0000}"/>
    <cellStyle name="Normal 15 3 2 9 2" xfId="10945" xr:uid="{00000000-0005-0000-0000-0000512A0000}"/>
    <cellStyle name="Normal 15 3 3" xfId="438" xr:uid="{00000000-0005-0000-0000-0000522A0000}"/>
    <cellStyle name="Normal 15 3 3 10" xfId="10946" xr:uid="{00000000-0005-0000-0000-0000532A0000}"/>
    <cellStyle name="Normal 15 3 3 10 2" xfId="10947" xr:uid="{00000000-0005-0000-0000-0000542A0000}"/>
    <cellStyle name="Normal 15 3 3 11" xfId="10948" xr:uid="{00000000-0005-0000-0000-0000552A0000}"/>
    <cellStyle name="Normal 15 3 3 2" xfId="10949" xr:uid="{00000000-0005-0000-0000-0000562A0000}"/>
    <cellStyle name="Normal 15 3 3 2 2" xfId="10950" xr:uid="{00000000-0005-0000-0000-0000572A0000}"/>
    <cellStyle name="Normal 15 3 3 2 2 2" xfId="10951" xr:uid="{00000000-0005-0000-0000-0000582A0000}"/>
    <cellStyle name="Normal 15 3 3 2 2 2 2" xfId="10952" xr:uid="{00000000-0005-0000-0000-0000592A0000}"/>
    <cellStyle name="Normal 15 3 3 2 2 2 2 2" xfId="10953" xr:uid="{00000000-0005-0000-0000-00005A2A0000}"/>
    <cellStyle name="Normal 15 3 3 2 2 2 3" xfId="10954" xr:uid="{00000000-0005-0000-0000-00005B2A0000}"/>
    <cellStyle name="Normal 15 3 3 2 2 3" xfId="10955" xr:uid="{00000000-0005-0000-0000-00005C2A0000}"/>
    <cellStyle name="Normal 15 3 3 2 2 3 2" xfId="10956" xr:uid="{00000000-0005-0000-0000-00005D2A0000}"/>
    <cellStyle name="Normal 15 3 3 2 2 3 2 2" xfId="10957" xr:uid="{00000000-0005-0000-0000-00005E2A0000}"/>
    <cellStyle name="Normal 15 3 3 2 2 3 3" xfId="10958" xr:uid="{00000000-0005-0000-0000-00005F2A0000}"/>
    <cellStyle name="Normal 15 3 3 2 2 4" xfId="10959" xr:uid="{00000000-0005-0000-0000-0000602A0000}"/>
    <cellStyle name="Normal 15 3 3 2 2 4 2" xfId="10960" xr:uid="{00000000-0005-0000-0000-0000612A0000}"/>
    <cellStyle name="Normal 15 3 3 2 2 4 2 2" xfId="10961" xr:uid="{00000000-0005-0000-0000-0000622A0000}"/>
    <cellStyle name="Normal 15 3 3 2 2 4 3" xfId="10962" xr:uid="{00000000-0005-0000-0000-0000632A0000}"/>
    <cellStyle name="Normal 15 3 3 2 2 5" xfId="10963" xr:uid="{00000000-0005-0000-0000-0000642A0000}"/>
    <cellStyle name="Normal 15 3 3 2 2 5 2" xfId="10964" xr:uid="{00000000-0005-0000-0000-0000652A0000}"/>
    <cellStyle name="Normal 15 3 3 2 2 6" xfId="10965" xr:uid="{00000000-0005-0000-0000-0000662A0000}"/>
    <cellStyle name="Normal 15 3 3 2 2 6 2" xfId="10966" xr:uid="{00000000-0005-0000-0000-0000672A0000}"/>
    <cellStyle name="Normal 15 3 3 2 2 7" xfId="10967" xr:uid="{00000000-0005-0000-0000-0000682A0000}"/>
    <cellStyle name="Normal 15 3 3 2 3" xfId="10968" xr:uid="{00000000-0005-0000-0000-0000692A0000}"/>
    <cellStyle name="Normal 15 3 3 2 3 2" xfId="10969" xr:uid="{00000000-0005-0000-0000-00006A2A0000}"/>
    <cellStyle name="Normal 15 3 3 2 3 2 2" xfId="10970" xr:uid="{00000000-0005-0000-0000-00006B2A0000}"/>
    <cellStyle name="Normal 15 3 3 2 3 2 2 2" xfId="10971" xr:uid="{00000000-0005-0000-0000-00006C2A0000}"/>
    <cellStyle name="Normal 15 3 3 2 3 2 3" xfId="10972" xr:uid="{00000000-0005-0000-0000-00006D2A0000}"/>
    <cellStyle name="Normal 15 3 3 2 3 3" xfId="10973" xr:uid="{00000000-0005-0000-0000-00006E2A0000}"/>
    <cellStyle name="Normal 15 3 3 2 3 3 2" xfId="10974" xr:uid="{00000000-0005-0000-0000-00006F2A0000}"/>
    <cellStyle name="Normal 15 3 3 2 3 3 2 2" xfId="10975" xr:uid="{00000000-0005-0000-0000-0000702A0000}"/>
    <cellStyle name="Normal 15 3 3 2 3 3 3" xfId="10976" xr:uid="{00000000-0005-0000-0000-0000712A0000}"/>
    <cellStyle name="Normal 15 3 3 2 3 4" xfId="10977" xr:uid="{00000000-0005-0000-0000-0000722A0000}"/>
    <cellStyle name="Normal 15 3 3 2 3 4 2" xfId="10978" xr:uid="{00000000-0005-0000-0000-0000732A0000}"/>
    <cellStyle name="Normal 15 3 3 2 3 4 2 2" xfId="10979" xr:uid="{00000000-0005-0000-0000-0000742A0000}"/>
    <cellStyle name="Normal 15 3 3 2 3 4 3" xfId="10980" xr:uid="{00000000-0005-0000-0000-0000752A0000}"/>
    <cellStyle name="Normal 15 3 3 2 3 5" xfId="10981" xr:uid="{00000000-0005-0000-0000-0000762A0000}"/>
    <cellStyle name="Normal 15 3 3 2 3 5 2" xfId="10982" xr:uid="{00000000-0005-0000-0000-0000772A0000}"/>
    <cellStyle name="Normal 15 3 3 2 3 6" xfId="10983" xr:uid="{00000000-0005-0000-0000-0000782A0000}"/>
    <cellStyle name="Normal 15 3 3 2 3 6 2" xfId="10984" xr:uid="{00000000-0005-0000-0000-0000792A0000}"/>
    <cellStyle name="Normal 15 3 3 2 3 7" xfId="10985" xr:uid="{00000000-0005-0000-0000-00007A2A0000}"/>
    <cellStyle name="Normal 15 3 3 2 4" xfId="10986" xr:uid="{00000000-0005-0000-0000-00007B2A0000}"/>
    <cellStyle name="Normal 15 3 3 2 4 2" xfId="10987" xr:uid="{00000000-0005-0000-0000-00007C2A0000}"/>
    <cellStyle name="Normal 15 3 3 2 4 2 2" xfId="10988" xr:uid="{00000000-0005-0000-0000-00007D2A0000}"/>
    <cellStyle name="Normal 15 3 3 2 4 3" xfId="10989" xr:uid="{00000000-0005-0000-0000-00007E2A0000}"/>
    <cellStyle name="Normal 15 3 3 2 5" xfId="10990" xr:uid="{00000000-0005-0000-0000-00007F2A0000}"/>
    <cellStyle name="Normal 15 3 3 2 5 2" xfId="10991" xr:uid="{00000000-0005-0000-0000-0000802A0000}"/>
    <cellStyle name="Normal 15 3 3 2 5 2 2" xfId="10992" xr:uid="{00000000-0005-0000-0000-0000812A0000}"/>
    <cellStyle name="Normal 15 3 3 2 5 3" xfId="10993" xr:uid="{00000000-0005-0000-0000-0000822A0000}"/>
    <cellStyle name="Normal 15 3 3 2 6" xfId="10994" xr:uid="{00000000-0005-0000-0000-0000832A0000}"/>
    <cellStyle name="Normal 15 3 3 2 6 2" xfId="10995" xr:uid="{00000000-0005-0000-0000-0000842A0000}"/>
    <cellStyle name="Normal 15 3 3 2 6 2 2" xfId="10996" xr:uid="{00000000-0005-0000-0000-0000852A0000}"/>
    <cellStyle name="Normal 15 3 3 2 6 3" xfId="10997" xr:uid="{00000000-0005-0000-0000-0000862A0000}"/>
    <cellStyle name="Normal 15 3 3 2 7" xfId="10998" xr:uid="{00000000-0005-0000-0000-0000872A0000}"/>
    <cellStyle name="Normal 15 3 3 2 7 2" xfId="10999" xr:uid="{00000000-0005-0000-0000-0000882A0000}"/>
    <cellStyle name="Normal 15 3 3 2 8" xfId="11000" xr:uid="{00000000-0005-0000-0000-0000892A0000}"/>
    <cellStyle name="Normal 15 3 3 2 8 2" xfId="11001" xr:uid="{00000000-0005-0000-0000-00008A2A0000}"/>
    <cellStyle name="Normal 15 3 3 2 9" xfId="11002" xr:uid="{00000000-0005-0000-0000-00008B2A0000}"/>
    <cellStyle name="Normal 15 3 3 3" xfId="11003" xr:uid="{00000000-0005-0000-0000-00008C2A0000}"/>
    <cellStyle name="Normal 15 3 3 3 2" xfId="11004" xr:uid="{00000000-0005-0000-0000-00008D2A0000}"/>
    <cellStyle name="Normal 15 3 3 3 2 2" xfId="11005" xr:uid="{00000000-0005-0000-0000-00008E2A0000}"/>
    <cellStyle name="Normal 15 3 3 3 2 2 2" xfId="11006" xr:uid="{00000000-0005-0000-0000-00008F2A0000}"/>
    <cellStyle name="Normal 15 3 3 3 2 2 2 2" xfId="11007" xr:uid="{00000000-0005-0000-0000-0000902A0000}"/>
    <cellStyle name="Normal 15 3 3 3 2 2 3" xfId="11008" xr:uid="{00000000-0005-0000-0000-0000912A0000}"/>
    <cellStyle name="Normal 15 3 3 3 2 3" xfId="11009" xr:uid="{00000000-0005-0000-0000-0000922A0000}"/>
    <cellStyle name="Normal 15 3 3 3 2 3 2" xfId="11010" xr:uid="{00000000-0005-0000-0000-0000932A0000}"/>
    <cellStyle name="Normal 15 3 3 3 2 3 2 2" xfId="11011" xr:uid="{00000000-0005-0000-0000-0000942A0000}"/>
    <cellStyle name="Normal 15 3 3 3 2 3 3" xfId="11012" xr:uid="{00000000-0005-0000-0000-0000952A0000}"/>
    <cellStyle name="Normal 15 3 3 3 2 4" xfId="11013" xr:uid="{00000000-0005-0000-0000-0000962A0000}"/>
    <cellStyle name="Normal 15 3 3 3 2 4 2" xfId="11014" xr:uid="{00000000-0005-0000-0000-0000972A0000}"/>
    <cellStyle name="Normal 15 3 3 3 2 4 2 2" xfId="11015" xr:uid="{00000000-0005-0000-0000-0000982A0000}"/>
    <cellStyle name="Normal 15 3 3 3 2 4 3" xfId="11016" xr:uid="{00000000-0005-0000-0000-0000992A0000}"/>
    <cellStyle name="Normal 15 3 3 3 2 5" xfId="11017" xr:uid="{00000000-0005-0000-0000-00009A2A0000}"/>
    <cellStyle name="Normal 15 3 3 3 2 5 2" xfId="11018" xr:uid="{00000000-0005-0000-0000-00009B2A0000}"/>
    <cellStyle name="Normal 15 3 3 3 2 6" xfId="11019" xr:uid="{00000000-0005-0000-0000-00009C2A0000}"/>
    <cellStyle name="Normal 15 3 3 3 2 6 2" xfId="11020" xr:uid="{00000000-0005-0000-0000-00009D2A0000}"/>
    <cellStyle name="Normal 15 3 3 3 2 7" xfId="11021" xr:uid="{00000000-0005-0000-0000-00009E2A0000}"/>
    <cellStyle name="Normal 15 3 3 3 3" xfId="11022" xr:uid="{00000000-0005-0000-0000-00009F2A0000}"/>
    <cellStyle name="Normal 15 3 3 3 3 2" xfId="11023" xr:uid="{00000000-0005-0000-0000-0000A02A0000}"/>
    <cellStyle name="Normal 15 3 3 3 3 2 2" xfId="11024" xr:uid="{00000000-0005-0000-0000-0000A12A0000}"/>
    <cellStyle name="Normal 15 3 3 3 3 3" xfId="11025" xr:uid="{00000000-0005-0000-0000-0000A22A0000}"/>
    <cellStyle name="Normal 15 3 3 3 4" xfId="11026" xr:uid="{00000000-0005-0000-0000-0000A32A0000}"/>
    <cellStyle name="Normal 15 3 3 3 4 2" xfId="11027" xr:uid="{00000000-0005-0000-0000-0000A42A0000}"/>
    <cellStyle name="Normal 15 3 3 3 4 2 2" xfId="11028" xr:uid="{00000000-0005-0000-0000-0000A52A0000}"/>
    <cellStyle name="Normal 15 3 3 3 4 3" xfId="11029" xr:uid="{00000000-0005-0000-0000-0000A62A0000}"/>
    <cellStyle name="Normal 15 3 3 3 5" xfId="11030" xr:uid="{00000000-0005-0000-0000-0000A72A0000}"/>
    <cellStyle name="Normal 15 3 3 3 5 2" xfId="11031" xr:uid="{00000000-0005-0000-0000-0000A82A0000}"/>
    <cellStyle name="Normal 15 3 3 3 5 2 2" xfId="11032" xr:uid="{00000000-0005-0000-0000-0000A92A0000}"/>
    <cellStyle name="Normal 15 3 3 3 5 3" xfId="11033" xr:uid="{00000000-0005-0000-0000-0000AA2A0000}"/>
    <cellStyle name="Normal 15 3 3 3 6" xfId="11034" xr:uid="{00000000-0005-0000-0000-0000AB2A0000}"/>
    <cellStyle name="Normal 15 3 3 3 6 2" xfId="11035" xr:uid="{00000000-0005-0000-0000-0000AC2A0000}"/>
    <cellStyle name="Normal 15 3 3 3 7" xfId="11036" xr:uid="{00000000-0005-0000-0000-0000AD2A0000}"/>
    <cellStyle name="Normal 15 3 3 3 7 2" xfId="11037" xr:uid="{00000000-0005-0000-0000-0000AE2A0000}"/>
    <cellStyle name="Normal 15 3 3 3 8" xfId="11038" xr:uid="{00000000-0005-0000-0000-0000AF2A0000}"/>
    <cellStyle name="Normal 15 3 3 4" xfId="11039" xr:uid="{00000000-0005-0000-0000-0000B02A0000}"/>
    <cellStyle name="Normal 15 3 3 4 2" xfId="11040" xr:uid="{00000000-0005-0000-0000-0000B12A0000}"/>
    <cellStyle name="Normal 15 3 3 4 2 2" xfId="11041" xr:uid="{00000000-0005-0000-0000-0000B22A0000}"/>
    <cellStyle name="Normal 15 3 3 4 2 2 2" xfId="11042" xr:uid="{00000000-0005-0000-0000-0000B32A0000}"/>
    <cellStyle name="Normal 15 3 3 4 2 3" xfId="11043" xr:uid="{00000000-0005-0000-0000-0000B42A0000}"/>
    <cellStyle name="Normal 15 3 3 4 3" xfId="11044" xr:uid="{00000000-0005-0000-0000-0000B52A0000}"/>
    <cellStyle name="Normal 15 3 3 4 3 2" xfId="11045" xr:uid="{00000000-0005-0000-0000-0000B62A0000}"/>
    <cellStyle name="Normal 15 3 3 4 3 2 2" xfId="11046" xr:uid="{00000000-0005-0000-0000-0000B72A0000}"/>
    <cellStyle name="Normal 15 3 3 4 3 3" xfId="11047" xr:uid="{00000000-0005-0000-0000-0000B82A0000}"/>
    <cellStyle name="Normal 15 3 3 4 4" xfId="11048" xr:uid="{00000000-0005-0000-0000-0000B92A0000}"/>
    <cellStyle name="Normal 15 3 3 4 4 2" xfId="11049" xr:uid="{00000000-0005-0000-0000-0000BA2A0000}"/>
    <cellStyle name="Normal 15 3 3 4 4 2 2" xfId="11050" xr:uid="{00000000-0005-0000-0000-0000BB2A0000}"/>
    <cellStyle name="Normal 15 3 3 4 4 3" xfId="11051" xr:uid="{00000000-0005-0000-0000-0000BC2A0000}"/>
    <cellStyle name="Normal 15 3 3 4 5" xfId="11052" xr:uid="{00000000-0005-0000-0000-0000BD2A0000}"/>
    <cellStyle name="Normal 15 3 3 4 5 2" xfId="11053" xr:uid="{00000000-0005-0000-0000-0000BE2A0000}"/>
    <cellStyle name="Normal 15 3 3 4 6" xfId="11054" xr:uid="{00000000-0005-0000-0000-0000BF2A0000}"/>
    <cellStyle name="Normal 15 3 3 4 6 2" xfId="11055" xr:uid="{00000000-0005-0000-0000-0000C02A0000}"/>
    <cellStyle name="Normal 15 3 3 4 7" xfId="11056" xr:uid="{00000000-0005-0000-0000-0000C12A0000}"/>
    <cellStyle name="Normal 15 3 3 5" xfId="11057" xr:uid="{00000000-0005-0000-0000-0000C22A0000}"/>
    <cellStyle name="Normal 15 3 3 5 2" xfId="11058" xr:uid="{00000000-0005-0000-0000-0000C32A0000}"/>
    <cellStyle name="Normal 15 3 3 5 2 2" xfId="11059" xr:uid="{00000000-0005-0000-0000-0000C42A0000}"/>
    <cellStyle name="Normal 15 3 3 5 2 2 2" xfId="11060" xr:uid="{00000000-0005-0000-0000-0000C52A0000}"/>
    <cellStyle name="Normal 15 3 3 5 2 3" xfId="11061" xr:uid="{00000000-0005-0000-0000-0000C62A0000}"/>
    <cellStyle name="Normal 15 3 3 5 3" xfId="11062" xr:uid="{00000000-0005-0000-0000-0000C72A0000}"/>
    <cellStyle name="Normal 15 3 3 5 3 2" xfId="11063" xr:uid="{00000000-0005-0000-0000-0000C82A0000}"/>
    <cellStyle name="Normal 15 3 3 5 3 2 2" xfId="11064" xr:uid="{00000000-0005-0000-0000-0000C92A0000}"/>
    <cellStyle name="Normal 15 3 3 5 3 3" xfId="11065" xr:uid="{00000000-0005-0000-0000-0000CA2A0000}"/>
    <cellStyle name="Normal 15 3 3 5 4" xfId="11066" xr:uid="{00000000-0005-0000-0000-0000CB2A0000}"/>
    <cellStyle name="Normal 15 3 3 5 4 2" xfId="11067" xr:uid="{00000000-0005-0000-0000-0000CC2A0000}"/>
    <cellStyle name="Normal 15 3 3 5 4 2 2" xfId="11068" xr:uid="{00000000-0005-0000-0000-0000CD2A0000}"/>
    <cellStyle name="Normal 15 3 3 5 4 3" xfId="11069" xr:uid="{00000000-0005-0000-0000-0000CE2A0000}"/>
    <cellStyle name="Normal 15 3 3 5 5" xfId="11070" xr:uid="{00000000-0005-0000-0000-0000CF2A0000}"/>
    <cellStyle name="Normal 15 3 3 5 5 2" xfId="11071" xr:uid="{00000000-0005-0000-0000-0000D02A0000}"/>
    <cellStyle name="Normal 15 3 3 5 6" xfId="11072" xr:uid="{00000000-0005-0000-0000-0000D12A0000}"/>
    <cellStyle name="Normal 15 3 3 5 6 2" xfId="11073" xr:uid="{00000000-0005-0000-0000-0000D22A0000}"/>
    <cellStyle name="Normal 15 3 3 5 7" xfId="11074" xr:uid="{00000000-0005-0000-0000-0000D32A0000}"/>
    <cellStyle name="Normal 15 3 3 6" xfId="11075" xr:uid="{00000000-0005-0000-0000-0000D42A0000}"/>
    <cellStyle name="Normal 15 3 3 6 2" xfId="11076" xr:uid="{00000000-0005-0000-0000-0000D52A0000}"/>
    <cellStyle name="Normal 15 3 3 6 2 2" xfId="11077" xr:uid="{00000000-0005-0000-0000-0000D62A0000}"/>
    <cellStyle name="Normal 15 3 3 6 3" xfId="11078" xr:uid="{00000000-0005-0000-0000-0000D72A0000}"/>
    <cellStyle name="Normal 15 3 3 7" xfId="11079" xr:uid="{00000000-0005-0000-0000-0000D82A0000}"/>
    <cellStyle name="Normal 15 3 3 7 2" xfId="11080" xr:uid="{00000000-0005-0000-0000-0000D92A0000}"/>
    <cellStyle name="Normal 15 3 3 7 2 2" xfId="11081" xr:uid="{00000000-0005-0000-0000-0000DA2A0000}"/>
    <cellStyle name="Normal 15 3 3 7 3" xfId="11082" xr:uid="{00000000-0005-0000-0000-0000DB2A0000}"/>
    <cellStyle name="Normal 15 3 3 8" xfId="11083" xr:uid="{00000000-0005-0000-0000-0000DC2A0000}"/>
    <cellStyle name="Normal 15 3 3 8 2" xfId="11084" xr:uid="{00000000-0005-0000-0000-0000DD2A0000}"/>
    <cellStyle name="Normal 15 3 3 8 2 2" xfId="11085" xr:uid="{00000000-0005-0000-0000-0000DE2A0000}"/>
    <cellStyle name="Normal 15 3 3 8 3" xfId="11086" xr:uid="{00000000-0005-0000-0000-0000DF2A0000}"/>
    <cellStyle name="Normal 15 3 3 9" xfId="11087" xr:uid="{00000000-0005-0000-0000-0000E02A0000}"/>
    <cellStyle name="Normal 15 3 3 9 2" xfId="11088" xr:uid="{00000000-0005-0000-0000-0000E12A0000}"/>
    <cellStyle name="Normal 15 3 4" xfId="11089" xr:uid="{00000000-0005-0000-0000-0000E22A0000}"/>
    <cellStyle name="Normal 15 3 4 2" xfId="11090" xr:uid="{00000000-0005-0000-0000-0000E32A0000}"/>
    <cellStyle name="Normal 15 3 4 2 2" xfId="11091" xr:uid="{00000000-0005-0000-0000-0000E42A0000}"/>
    <cellStyle name="Normal 15 3 4 2 2 2" xfId="11092" xr:uid="{00000000-0005-0000-0000-0000E52A0000}"/>
    <cellStyle name="Normal 15 3 4 2 2 2 2" xfId="11093" xr:uid="{00000000-0005-0000-0000-0000E62A0000}"/>
    <cellStyle name="Normal 15 3 4 2 2 3" xfId="11094" xr:uid="{00000000-0005-0000-0000-0000E72A0000}"/>
    <cellStyle name="Normal 15 3 4 2 3" xfId="11095" xr:uid="{00000000-0005-0000-0000-0000E82A0000}"/>
    <cellStyle name="Normal 15 3 4 2 3 2" xfId="11096" xr:uid="{00000000-0005-0000-0000-0000E92A0000}"/>
    <cellStyle name="Normal 15 3 4 2 3 2 2" xfId="11097" xr:uid="{00000000-0005-0000-0000-0000EA2A0000}"/>
    <cellStyle name="Normal 15 3 4 2 3 3" xfId="11098" xr:uid="{00000000-0005-0000-0000-0000EB2A0000}"/>
    <cellStyle name="Normal 15 3 4 2 4" xfId="11099" xr:uid="{00000000-0005-0000-0000-0000EC2A0000}"/>
    <cellStyle name="Normal 15 3 4 2 4 2" xfId="11100" xr:uid="{00000000-0005-0000-0000-0000ED2A0000}"/>
    <cellStyle name="Normal 15 3 4 2 4 2 2" xfId="11101" xr:uid="{00000000-0005-0000-0000-0000EE2A0000}"/>
    <cellStyle name="Normal 15 3 4 2 4 3" xfId="11102" xr:uid="{00000000-0005-0000-0000-0000EF2A0000}"/>
    <cellStyle name="Normal 15 3 4 2 5" xfId="11103" xr:uid="{00000000-0005-0000-0000-0000F02A0000}"/>
    <cellStyle name="Normal 15 3 4 2 5 2" xfId="11104" xr:uid="{00000000-0005-0000-0000-0000F12A0000}"/>
    <cellStyle name="Normal 15 3 4 2 6" xfId="11105" xr:uid="{00000000-0005-0000-0000-0000F22A0000}"/>
    <cellStyle name="Normal 15 3 4 2 6 2" xfId="11106" xr:uid="{00000000-0005-0000-0000-0000F32A0000}"/>
    <cellStyle name="Normal 15 3 4 2 7" xfId="11107" xr:uid="{00000000-0005-0000-0000-0000F42A0000}"/>
    <cellStyle name="Normal 15 3 4 3" xfId="11108" xr:uid="{00000000-0005-0000-0000-0000F52A0000}"/>
    <cellStyle name="Normal 15 3 4 3 2" xfId="11109" xr:uid="{00000000-0005-0000-0000-0000F62A0000}"/>
    <cellStyle name="Normal 15 3 4 3 2 2" xfId="11110" xr:uid="{00000000-0005-0000-0000-0000F72A0000}"/>
    <cellStyle name="Normal 15 3 4 3 2 2 2" xfId="11111" xr:uid="{00000000-0005-0000-0000-0000F82A0000}"/>
    <cellStyle name="Normal 15 3 4 3 2 3" xfId="11112" xr:uid="{00000000-0005-0000-0000-0000F92A0000}"/>
    <cellStyle name="Normal 15 3 4 3 3" xfId="11113" xr:uid="{00000000-0005-0000-0000-0000FA2A0000}"/>
    <cellStyle name="Normal 15 3 4 3 3 2" xfId="11114" xr:uid="{00000000-0005-0000-0000-0000FB2A0000}"/>
    <cellStyle name="Normal 15 3 4 3 3 2 2" xfId="11115" xr:uid="{00000000-0005-0000-0000-0000FC2A0000}"/>
    <cellStyle name="Normal 15 3 4 3 3 3" xfId="11116" xr:uid="{00000000-0005-0000-0000-0000FD2A0000}"/>
    <cellStyle name="Normal 15 3 4 3 4" xfId="11117" xr:uid="{00000000-0005-0000-0000-0000FE2A0000}"/>
    <cellStyle name="Normal 15 3 4 3 4 2" xfId="11118" xr:uid="{00000000-0005-0000-0000-0000FF2A0000}"/>
    <cellStyle name="Normal 15 3 4 3 4 2 2" xfId="11119" xr:uid="{00000000-0005-0000-0000-0000002B0000}"/>
    <cellStyle name="Normal 15 3 4 3 4 3" xfId="11120" xr:uid="{00000000-0005-0000-0000-0000012B0000}"/>
    <cellStyle name="Normal 15 3 4 3 5" xfId="11121" xr:uid="{00000000-0005-0000-0000-0000022B0000}"/>
    <cellStyle name="Normal 15 3 4 3 5 2" xfId="11122" xr:uid="{00000000-0005-0000-0000-0000032B0000}"/>
    <cellStyle name="Normal 15 3 4 3 6" xfId="11123" xr:uid="{00000000-0005-0000-0000-0000042B0000}"/>
    <cellStyle name="Normal 15 3 4 3 6 2" xfId="11124" xr:uid="{00000000-0005-0000-0000-0000052B0000}"/>
    <cellStyle name="Normal 15 3 4 3 7" xfId="11125" xr:uid="{00000000-0005-0000-0000-0000062B0000}"/>
    <cellStyle name="Normal 15 3 4 4" xfId="11126" xr:uid="{00000000-0005-0000-0000-0000072B0000}"/>
    <cellStyle name="Normal 15 3 4 4 2" xfId="11127" xr:uid="{00000000-0005-0000-0000-0000082B0000}"/>
    <cellStyle name="Normal 15 3 4 4 2 2" xfId="11128" xr:uid="{00000000-0005-0000-0000-0000092B0000}"/>
    <cellStyle name="Normal 15 3 4 4 3" xfId="11129" xr:uid="{00000000-0005-0000-0000-00000A2B0000}"/>
    <cellStyle name="Normal 15 3 4 5" xfId="11130" xr:uid="{00000000-0005-0000-0000-00000B2B0000}"/>
    <cellStyle name="Normal 15 3 4 5 2" xfId="11131" xr:uid="{00000000-0005-0000-0000-00000C2B0000}"/>
    <cellStyle name="Normal 15 3 4 5 2 2" xfId="11132" xr:uid="{00000000-0005-0000-0000-00000D2B0000}"/>
    <cellStyle name="Normal 15 3 4 5 3" xfId="11133" xr:uid="{00000000-0005-0000-0000-00000E2B0000}"/>
    <cellStyle name="Normal 15 3 4 6" xfId="11134" xr:uid="{00000000-0005-0000-0000-00000F2B0000}"/>
    <cellStyle name="Normal 15 3 4 6 2" xfId="11135" xr:uid="{00000000-0005-0000-0000-0000102B0000}"/>
    <cellStyle name="Normal 15 3 4 6 2 2" xfId="11136" xr:uid="{00000000-0005-0000-0000-0000112B0000}"/>
    <cellStyle name="Normal 15 3 4 6 3" xfId="11137" xr:uid="{00000000-0005-0000-0000-0000122B0000}"/>
    <cellStyle name="Normal 15 3 4 7" xfId="11138" xr:uid="{00000000-0005-0000-0000-0000132B0000}"/>
    <cellStyle name="Normal 15 3 4 7 2" xfId="11139" xr:uid="{00000000-0005-0000-0000-0000142B0000}"/>
    <cellStyle name="Normal 15 3 4 8" xfId="11140" xr:uid="{00000000-0005-0000-0000-0000152B0000}"/>
    <cellStyle name="Normal 15 3 4 8 2" xfId="11141" xr:uid="{00000000-0005-0000-0000-0000162B0000}"/>
    <cellStyle name="Normal 15 3 4 9" xfId="11142" xr:uid="{00000000-0005-0000-0000-0000172B0000}"/>
    <cellStyle name="Normal 15 3 5" xfId="11143" xr:uid="{00000000-0005-0000-0000-0000182B0000}"/>
    <cellStyle name="Normal 15 3 5 2" xfId="11144" xr:uid="{00000000-0005-0000-0000-0000192B0000}"/>
    <cellStyle name="Normal 15 3 5 2 2" xfId="11145" xr:uid="{00000000-0005-0000-0000-00001A2B0000}"/>
    <cellStyle name="Normal 15 3 5 2 2 2" xfId="11146" xr:uid="{00000000-0005-0000-0000-00001B2B0000}"/>
    <cellStyle name="Normal 15 3 5 2 2 2 2" xfId="11147" xr:uid="{00000000-0005-0000-0000-00001C2B0000}"/>
    <cellStyle name="Normal 15 3 5 2 2 3" xfId="11148" xr:uid="{00000000-0005-0000-0000-00001D2B0000}"/>
    <cellStyle name="Normal 15 3 5 2 3" xfId="11149" xr:uid="{00000000-0005-0000-0000-00001E2B0000}"/>
    <cellStyle name="Normal 15 3 5 2 3 2" xfId="11150" xr:uid="{00000000-0005-0000-0000-00001F2B0000}"/>
    <cellStyle name="Normal 15 3 5 2 3 2 2" xfId="11151" xr:uid="{00000000-0005-0000-0000-0000202B0000}"/>
    <cellStyle name="Normal 15 3 5 2 3 3" xfId="11152" xr:uid="{00000000-0005-0000-0000-0000212B0000}"/>
    <cellStyle name="Normal 15 3 5 2 4" xfId="11153" xr:uid="{00000000-0005-0000-0000-0000222B0000}"/>
    <cellStyle name="Normal 15 3 5 2 4 2" xfId="11154" xr:uid="{00000000-0005-0000-0000-0000232B0000}"/>
    <cellStyle name="Normal 15 3 5 2 4 2 2" xfId="11155" xr:uid="{00000000-0005-0000-0000-0000242B0000}"/>
    <cellStyle name="Normal 15 3 5 2 4 3" xfId="11156" xr:uid="{00000000-0005-0000-0000-0000252B0000}"/>
    <cellStyle name="Normal 15 3 5 2 5" xfId="11157" xr:uid="{00000000-0005-0000-0000-0000262B0000}"/>
    <cellStyle name="Normal 15 3 5 2 5 2" xfId="11158" xr:uid="{00000000-0005-0000-0000-0000272B0000}"/>
    <cellStyle name="Normal 15 3 5 2 6" xfId="11159" xr:uid="{00000000-0005-0000-0000-0000282B0000}"/>
    <cellStyle name="Normal 15 3 5 2 6 2" xfId="11160" xr:uid="{00000000-0005-0000-0000-0000292B0000}"/>
    <cellStyle name="Normal 15 3 5 2 7" xfId="11161" xr:uid="{00000000-0005-0000-0000-00002A2B0000}"/>
    <cellStyle name="Normal 15 3 5 3" xfId="11162" xr:uid="{00000000-0005-0000-0000-00002B2B0000}"/>
    <cellStyle name="Normal 15 3 5 3 2" xfId="11163" xr:uid="{00000000-0005-0000-0000-00002C2B0000}"/>
    <cellStyle name="Normal 15 3 5 3 2 2" xfId="11164" xr:uid="{00000000-0005-0000-0000-00002D2B0000}"/>
    <cellStyle name="Normal 15 3 5 3 3" xfId="11165" xr:uid="{00000000-0005-0000-0000-00002E2B0000}"/>
    <cellStyle name="Normal 15 3 5 4" xfId="11166" xr:uid="{00000000-0005-0000-0000-00002F2B0000}"/>
    <cellStyle name="Normal 15 3 5 4 2" xfId="11167" xr:uid="{00000000-0005-0000-0000-0000302B0000}"/>
    <cellStyle name="Normal 15 3 5 4 2 2" xfId="11168" xr:uid="{00000000-0005-0000-0000-0000312B0000}"/>
    <cellStyle name="Normal 15 3 5 4 3" xfId="11169" xr:uid="{00000000-0005-0000-0000-0000322B0000}"/>
    <cellStyle name="Normal 15 3 5 5" xfId="11170" xr:uid="{00000000-0005-0000-0000-0000332B0000}"/>
    <cellStyle name="Normal 15 3 5 5 2" xfId="11171" xr:uid="{00000000-0005-0000-0000-0000342B0000}"/>
    <cellStyle name="Normal 15 3 5 5 2 2" xfId="11172" xr:uid="{00000000-0005-0000-0000-0000352B0000}"/>
    <cellStyle name="Normal 15 3 5 5 3" xfId="11173" xr:uid="{00000000-0005-0000-0000-0000362B0000}"/>
    <cellStyle name="Normal 15 3 5 6" xfId="11174" xr:uid="{00000000-0005-0000-0000-0000372B0000}"/>
    <cellStyle name="Normal 15 3 5 6 2" xfId="11175" xr:uid="{00000000-0005-0000-0000-0000382B0000}"/>
    <cellStyle name="Normal 15 3 5 7" xfId="11176" xr:uid="{00000000-0005-0000-0000-0000392B0000}"/>
    <cellStyle name="Normal 15 3 5 7 2" xfId="11177" xr:uid="{00000000-0005-0000-0000-00003A2B0000}"/>
    <cellStyle name="Normal 15 3 5 8" xfId="11178" xr:uid="{00000000-0005-0000-0000-00003B2B0000}"/>
    <cellStyle name="Normal 15 3 6" xfId="11179" xr:uid="{00000000-0005-0000-0000-00003C2B0000}"/>
    <cellStyle name="Normal 15 3 6 2" xfId="11180" xr:uid="{00000000-0005-0000-0000-00003D2B0000}"/>
    <cellStyle name="Normal 15 3 6 2 2" xfId="11181" xr:uid="{00000000-0005-0000-0000-00003E2B0000}"/>
    <cellStyle name="Normal 15 3 6 2 2 2" xfId="11182" xr:uid="{00000000-0005-0000-0000-00003F2B0000}"/>
    <cellStyle name="Normal 15 3 6 2 3" xfId="11183" xr:uid="{00000000-0005-0000-0000-0000402B0000}"/>
    <cellStyle name="Normal 15 3 6 3" xfId="11184" xr:uid="{00000000-0005-0000-0000-0000412B0000}"/>
    <cellStyle name="Normal 15 3 6 3 2" xfId="11185" xr:uid="{00000000-0005-0000-0000-0000422B0000}"/>
    <cellStyle name="Normal 15 3 6 3 2 2" xfId="11186" xr:uid="{00000000-0005-0000-0000-0000432B0000}"/>
    <cellStyle name="Normal 15 3 6 3 3" xfId="11187" xr:uid="{00000000-0005-0000-0000-0000442B0000}"/>
    <cellStyle name="Normal 15 3 6 4" xfId="11188" xr:uid="{00000000-0005-0000-0000-0000452B0000}"/>
    <cellStyle name="Normal 15 3 6 4 2" xfId="11189" xr:uid="{00000000-0005-0000-0000-0000462B0000}"/>
    <cellStyle name="Normal 15 3 6 4 2 2" xfId="11190" xr:uid="{00000000-0005-0000-0000-0000472B0000}"/>
    <cellStyle name="Normal 15 3 6 4 3" xfId="11191" xr:uid="{00000000-0005-0000-0000-0000482B0000}"/>
    <cellStyle name="Normal 15 3 6 5" xfId="11192" xr:uid="{00000000-0005-0000-0000-0000492B0000}"/>
    <cellStyle name="Normal 15 3 6 5 2" xfId="11193" xr:uid="{00000000-0005-0000-0000-00004A2B0000}"/>
    <cellStyle name="Normal 15 3 6 6" xfId="11194" xr:uid="{00000000-0005-0000-0000-00004B2B0000}"/>
    <cellStyle name="Normal 15 3 6 6 2" xfId="11195" xr:uid="{00000000-0005-0000-0000-00004C2B0000}"/>
    <cellStyle name="Normal 15 3 6 7" xfId="11196" xr:uid="{00000000-0005-0000-0000-00004D2B0000}"/>
    <cellStyle name="Normal 15 3 7" xfId="11197" xr:uid="{00000000-0005-0000-0000-00004E2B0000}"/>
    <cellStyle name="Normal 15 3 7 2" xfId="11198" xr:uid="{00000000-0005-0000-0000-00004F2B0000}"/>
    <cellStyle name="Normal 15 3 7 2 2" xfId="11199" xr:uid="{00000000-0005-0000-0000-0000502B0000}"/>
    <cellStyle name="Normal 15 3 7 2 2 2" xfId="11200" xr:uid="{00000000-0005-0000-0000-0000512B0000}"/>
    <cellStyle name="Normal 15 3 7 2 3" xfId="11201" xr:uid="{00000000-0005-0000-0000-0000522B0000}"/>
    <cellStyle name="Normal 15 3 7 3" xfId="11202" xr:uid="{00000000-0005-0000-0000-0000532B0000}"/>
    <cellStyle name="Normal 15 3 7 3 2" xfId="11203" xr:uid="{00000000-0005-0000-0000-0000542B0000}"/>
    <cellStyle name="Normal 15 3 7 3 2 2" xfId="11204" xr:uid="{00000000-0005-0000-0000-0000552B0000}"/>
    <cellStyle name="Normal 15 3 7 3 3" xfId="11205" xr:uid="{00000000-0005-0000-0000-0000562B0000}"/>
    <cellStyle name="Normal 15 3 7 4" xfId="11206" xr:uid="{00000000-0005-0000-0000-0000572B0000}"/>
    <cellStyle name="Normal 15 3 7 4 2" xfId="11207" xr:uid="{00000000-0005-0000-0000-0000582B0000}"/>
    <cellStyle name="Normal 15 3 7 4 2 2" xfId="11208" xr:uid="{00000000-0005-0000-0000-0000592B0000}"/>
    <cellStyle name="Normal 15 3 7 4 3" xfId="11209" xr:uid="{00000000-0005-0000-0000-00005A2B0000}"/>
    <cellStyle name="Normal 15 3 7 5" xfId="11210" xr:uid="{00000000-0005-0000-0000-00005B2B0000}"/>
    <cellStyle name="Normal 15 3 7 5 2" xfId="11211" xr:uid="{00000000-0005-0000-0000-00005C2B0000}"/>
    <cellStyle name="Normal 15 3 7 6" xfId="11212" xr:uid="{00000000-0005-0000-0000-00005D2B0000}"/>
    <cellStyle name="Normal 15 3 7 6 2" xfId="11213" xr:uid="{00000000-0005-0000-0000-00005E2B0000}"/>
    <cellStyle name="Normal 15 3 7 7" xfId="11214" xr:uid="{00000000-0005-0000-0000-00005F2B0000}"/>
    <cellStyle name="Normal 15 3 8" xfId="11215" xr:uid="{00000000-0005-0000-0000-0000602B0000}"/>
    <cellStyle name="Normal 15 3 8 2" xfId="11216" xr:uid="{00000000-0005-0000-0000-0000612B0000}"/>
    <cellStyle name="Normal 15 3 8 2 2" xfId="11217" xr:uid="{00000000-0005-0000-0000-0000622B0000}"/>
    <cellStyle name="Normal 15 3 8 3" xfId="11218" xr:uid="{00000000-0005-0000-0000-0000632B0000}"/>
    <cellStyle name="Normal 15 3 9" xfId="11219" xr:uid="{00000000-0005-0000-0000-0000642B0000}"/>
    <cellStyle name="Normal 15 3 9 2" xfId="11220" xr:uid="{00000000-0005-0000-0000-0000652B0000}"/>
    <cellStyle name="Normal 15 3 9 2 2" xfId="11221" xr:uid="{00000000-0005-0000-0000-0000662B0000}"/>
    <cellStyle name="Normal 15 3 9 3" xfId="11222" xr:uid="{00000000-0005-0000-0000-0000672B0000}"/>
    <cellStyle name="Normal 15 3_Confidential Information" xfId="11223" xr:uid="{00000000-0005-0000-0000-0000682B0000}"/>
    <cellStyle name="Normal 15 4" xfId="439" xr:uid="{00000000-0005-0000-0000-0000692B0000}"/>
    <cellStyle name="Normal 15 4 10" xfId="11224" xr:uid="{00000000-0005-0000-0000-00006A2B0000}"/>
    <cellStyle name="Normal 15 4 10 2" xfId="11225" xr:uid="{00000000-0005-0000-0000-00006B2B0000}"/>
    <cellStyle name="Normal 15 4 10 2 2" xfId="11226" xr:uid="{00000000-0005-0000-0000-00006C2B0000}"/>
    <cellStyle name="Normal 15 4 10 3" xfId="11227" xr:uid="{00000000-0005-0000-0000-00006D2B0000}"/>
    <cellStyle name="Normal 15 4 11" xfId="11228" xr:uid="{00000000-0005-0000-0000-00006E2B0000}"/>
    <cellStyle name="Normal 15 4 11 2" xfId="11229" xr:uid="{00000000-0005-0000-0000-00006F2B0000}"/>
    <cellStyle name="Normal 15 4 12" xfId="11230" xr:uid="{00000000-0005-0000-0000-0000702B0000}"/>
    <cellStyle name="Normal 15 4 12 2" xfId="11231" xr:uid="{00000000-0005-0000-0000-0000712B0000}"/>
    <cellStyle name="Normal 15 4 13" xfId="11232" xr:uid="{00000000-0005-0000-0000-0000722B0000}"/>
    <cellStyle name="Normal 15 4 2" xfId="440" xr:uid="{00000000-0005-0000-0000-0000732B0000}"/>
    <cellStyle name="Normal 15 4 2 10" xfId="11233" xr:uid="{00000000-0005-0000-0000-0000742B0000}"/>
    <cellStyle name="Normal 15 4 2 10 2" xfId="11234" xr:uid="{00000000-0005-0000-0000-0000752B0000}"/>
    <cellStyle name="Normal 15 4 2 11" xfId="11235" xr:uid="{00000000-0005-0000-0000-0000762B0000}"/>
    <cellStyle name="Normal 15 4 2 2" xfId="11236" xr:uid="{00000000-0005-0000-0000-0000772B0000}"/>
    <cellStyle name="Normal 15 4 2 2 2" xfId="11237" xr:uid="{00000000-0005-0000-0000-0000782B0000}"/>
    <cellStyle name="Normal 15 4 2 2 2 2" xfId="11238" xr:uid="{00000000-0005-0000-0000-0000792B0000}"/>
    <cellStyle name="Normal 15 4 2 2 2 2 2" xfId="11239" xr:uid="{00000000-0005-0000-0000-00007A2B0000}"/>
    <cellStyle name="Normal 15 4 2 2 2 2 2 2" xfId="11240" xr:uid="{00000000-0005-0000-0000-00007B2B0000}"/>
    <cellStyle name="Normal 15 4 2 2 2 2 3" xfId="11241" xr:uid="{00000000-0005-0000-0000-00007C2B0000}"/>
    <cellStyle name="Normal 15 4 2 2 2 3" xfId="11242" xr:uid="{00000000-0005-0000-0000-00007D2B0000}"/>
    <cellStyle name="Normal 15 4 2 2 2 3 2" xfId="11243" xr:uid="{00000000-0005-0000-0000-00007E2B0000}"/>
    <cellStyle name="Normal 15 4 2 2 2 3 2 2" xfId="11244" xr:uid="{00000000-0005-0000-0000-00007F2B0000}"/>
    <cellStyle name="Normal 15 4 2 2 2 3 3" xfId="11245" xr:uid="{00000000-0005-0000-0000-0000802B0000}"/>
    <cellStyle name="Normal 15 4 2 2 2 4" xfId="11246" xr:uid="{00000000-0005-0000-0000-0000812B0000}"/>
    <cellStyle name="Normal 15 4 2 2 2 4 2" xfId="11247" xr:uid="{00000000-0005-0000-0000-0000822B0000}"/>
    <cellStyle name="Normal 15 4 2 2 2 4 2 2" xfId="11248" xr:uid="{00000000-0005-0000-0000-0000832B0000}"/>
    <cellStyle name="Normal 15 4 2 2 2 4 3" xfId="11249" xr:uid="{00000000-0005-0000-0000-0000842B0000}"/>
    <cellStyle name="Normal 15 4 2 2 2 5" xfId="11250" xr:uid="{00000000-0005-0000-0000-0000852B0000}"/>
    <cellStyle name="Normal 15 4 2 2 2 5 2" xfId="11251" xr:uid="{00000000-0005-0000-0000-0000862B0000}"/>
    <cellStyle name="Normal 15 4 2 2 2 6" xfId="11252" xr:uid="{00000000-0005-0000-0000-0000872B0000}"/>
    <cellStyle name="Normal 15 4 2 2 2 6 2" xfId="11253" xr:uid="{00000000-0005-0000-0000-0000882B0000}"/>
    <cellStyle name="Normal 15 4 2 2 2 7" xfId="11254" xr:uid="{00000000-0005-0000-0000-0000892B0000}"/>
    <cellStyle name="Normal 15 4 2 2 3" xfId="11255" xr:uid="{00000000-0005-0000-0000-00008A2B0000}"/>
    <cellStyle name="Normal 15 4 2 2 3 2" xfId="11256" xr:uid="{00000000-0005-0000-0000-00008B2B0000}"/>
    <cellStyle name="Normal 15 4 2 2 3 2 2" xfId="11257" xr:uid="{00000000-0005-0000-0000-00008C2B0000}"/>
    <cellStyle name="Normal 15 4 2 2 3 2 2 2" xfId="11258" xr:uid="{00000000-0005-0000-0000-00008D2B0000}"/>
    <cellStyle name="Normal 15 4 2 2 3 2 3" xfId="11259" xr:uid="{00000000-0005-0000-0000-00008E2B0000}"/>
    <cellStyle name="Normal 15 4 2 2 3 3" xfId="11260" xr:uid="{00000000-0005-0000-0000-00008F2B0000}"/>
    <cellStyle name="Normal 15 4 2 2 3 3 2" xfId="11261" xr:uid="{00000000-0005-0000-0000-0000902B0000}"/>
    <cellStyle name="Normal 15 4 2 2 3 3 2 2" xfId="11262" xr:uid="{00000000-0005-0000-0000-0000912B0000}"/>
    <cellStyle name="Normal 15 4 2 2 3 3 3" xfId="11263" xr:uid="{00000000-0005-0000-0000-0000922B0000}"/>
    <cellStyle name="Normal 15 4 2 2 3 4" xfId="11264" xr:uid="{00000000-0005-0000-0000-0000932B0000}"/>
    <cellStyle name="Normal 15 4 2 2 3 4 2" xfId="11265" xr:uid="{00000000-0005-0000-0000-0000942B0000}"/>
    <cellStyle name="Normal 15 4 2 2 3 4 2 2" xfId="11266" xr:uid="{00000000-0005-0000-0000-0000952B0000}"/>
    <cellStyle name="Normal 15 4 2 2 3 4 3" xfId="11267" xr:uid="{00000000-0005-0000-0000-0000962B0000}"/>
    <cellStyle name="Normal 15 4 2 2 3 5" xfId="11268" xr:uid="{00000000-0005-0000-0000-0000972B0000}"/>
    <cellStyle name="Normal 15 4 2 2 3 5 2" xfId="11269" xr:uid="{00000000-0005-0000-0000-0000982B0000}"/>
    <cellStyle name="Normal 15 4 2 2 3 6" xfId="11270" xr:uid="{00000000-0005-0000-0000-0000992B0000}"/>
    <cellStyle name="Normal 15 4 2 2 3 6 2" xfId="11271" xr:uid="{00000000-0005-0000-0000-00009A2B0000}"/>
    <cellStyle name="Normal 15 4 2 2 3 7" xfId="11272" xr:uid="{00000000-0005-0000-0000-00009B2B0000}"/>
    <cellStyle name="Normal 15 4 2 2 4" xfId="11273" xr:uid="{00000000-0005-0000-0000-00009C2B0000}"/>
    <cellStyle name="Normal 15 4 2 2 4 2" xfId="11274" xr:uid="{00000000-0005-0000-0000-00009D2B0000}"/>
    <cellStyle name="Normal 15 4 2 2 4 2 2" xfId="11275" xr:uid="{00000000-0005-0000-0000-00009E2B0000}"/>
    <cellStyle name="Normal 15 4 2 2 4 3" xfId="11276" xr:uid="{00000000-0005-0000-0000-00009F2B0000}"/>
    <cellStyle name="Normal 15 4 2 2 5" xfId="11277" xr:uid="{00000000-0005-0000-0000-0000A02B0000}"/>
    <cellStyle name="Normal 15 4 2 2 5 2" xfId="11278" xr:uid="{00000000-0005-0000-0000-0000A12B0000}"/>
    <cellStyle name="Normal 15 4 2 2 5 2 2" xfId="11279" xr:uid="{00000000-0005-0000-0000-0000A22B0000}"/>
    <cellStyle name="Normal 15 4 2 2 5 3" xfId="11280" xr:uid="{00000000-0005-0000-0000-0000A32B0000}"/>
    <cellStyle name="Normal 15 4 2 2 6" xfId="11281" xr:uid="{00000000-0005-0000-0000-0000A42B0000}"/>
    <cellStyle name="Normal 15 4 2 2 6 2" xfId="11282" xr:uid="{00000000-0005-0000-0000-0000A52B0000}"/>
    <cellStyle name="Normal 15 4 2 2 6 2 2" xfId="11283" xr:uid="{00000000-0005-0000-0000-0000A62B0000}"/>
    <cellStyle name="Normal 15 4 2 2 6 3" xfId="11284" xr:uid="{00000000-0005-0000-0000-0000A72B0000}"/>
    <cellStyle name="Normal 15 4 2 2 7" xfId="11285" xr:uid="{00000000-0005-0000-0000-0000A82B0000}"/>
    <cellStyle name="Normal 15 4 2 2 7 2" xfId="11286" xr:uid="{00000000-0005-0000-0000-0000A92B0000}"/>
    <cellStyle name="Normal 15 4 2 2 8" xfId="11287" xr:uid="{00000000-0005-0000-0000-0000AA2B0000}"/>
    <cellStyle name="Normal 15 4 2 2 8 2" xfId="11288" xr:uid="{00000000-0005-0000-0000-0000AB2B0000}"/>
    <cellStyle name="Normal 15 4 2 2 9" xfId="11289" xr:uid="{00000000-0005-0000-0000-0000AC2B0000}"/>
    <cellStyle name="Normal 15 4 2 3" xfId="11290" xr:uid="{00000000-0005-0000-0000-0000AD2B0000}"/>
    <cellStyle name="Normal 15 4 2 3 2" xfId="11291" xr:uid="{00000000-0005-0000-0000-0000AE2B0000}"/>
    <cellStyle name="Normal 15 4 2 3 2 2" xfId="11292" xr:uid="{00000000-0005-0000-0000-0000AF2B0000}"/>
    <cellStyle name="Normal 15 4 2 3 2 2 2" xfId="11293" xr:uid="{00000000-0005-0000-0000-0000B02B0000}"/>
    <cellStyle name="Normal 15 4 2 3 2 2 2 2" xfId="11294" xr:uid="{00000000-0005-0000-0000-0000B12B0000}"/>
    <cellStyle name="Normal 15 4 2 3 2 2 3" xfId="11295" xr:uid="{00000000-0005-0000-0000-0000B22B0000}"/>
    <cellStyle name="Normal 15 4 2 3 2 3" xfId="11296" xr:uid="{00000000-0005-0000-0000-0000B32B0000}"/>
    <cellStyle name="Normal 15 4 2 3 2 3 2" xfId="11297" xr:uid="{00000000-0005-0000-0000-0000B42B0000}"/>
    <cellStyle name="Normal 15 4 2 3 2 3 2 2" xfId="11298" xr:uid="{00000000-0005-0000-0000-0000B52B0000}"/>
    <cellStyle name="Normal 15 4 2 3 2 3 3" xfId="11299" xr:uid="{00000000-0005-0000-0000-0000B62B0000}"/>
    <cellStyle name="Normal 15 4 2 3 2 4" xfId="11300" xr:uid="{00000000-0005-0000-0000-0000B72B0000}"/>
    <cellStyle name="Normal 15 4 2 3 2 4 2" xfId="11301" xr:uid="{00000000-0005-0000-0000-0000B82B0000}"/>
    <cellStyle name="Normal 15 4 2 3 2 4 2 2" xfId="11302" xr:uid="{00000000-0005-0000-0000-0000B92B0000}"/>
    <cellStyle name="Normal 15 4 2 3 2 4 3" xfId="11303" xr:uid="{00000000-0005-0000-0000-0000BA2B0000}"/>
    <cellStyle name="Normal 15 4 2 3 2 5" xfId="11304" xr:uid="{00000000-0005-0000-0000-0000BB2B0000}"/>
    <cellStyle name="Normal 15 4 2 3 2 5 2" xfId="11305" xr:uid="{00000000-0005-0000-0000-0000BC2B0000}"/>
    <cellStyle name="Normal 15 4 2 3 2 6" xfId="11306" xr:uid="{00000000-0005-0000-0000-0000BD2B0000}"/>
    <cellStyle name="Normal 15 4 2 3 2 6 2" xfId="11307" xr:uid="{00000000-0005-0000-0000-0000BE2B0000}"/>
    <cellStyle name="Normal 15 4 2 3 2 7" xfId="11308" xr:uid="{00000000-0005-0000-0000-0000BF2B0000}"/>
    <cellStyle name="Normal 15 4 2 3 3" xfId="11309" xr:uid="{00000000-0005-0000-0000-0000C02B0000}"/>
    <cellStyle name="Normal 15 4 2 3 3 2" xfId="11310" xr:uid="{00000000-0005-0000-0000-0000C12B0000}"/>
    <cellStyle name="Normal 15 4 2 3 3 2 2" xfId="11311" xr:uid="{00000000-0005-0000-0000-0000C22B0000}"/>
    <cellStyle name="Normal 15 4 2 3 3 3" xfId="11312" xr:uid="{00000000-0005-0000-0000-0000C32B0000}"/>
    <cellStyle name="Normal 15 4 2 3 4" xfId="11313" xr:uid="{00000000-0005-0000-0000-0000C42B0000}"/>
    <cellStyle name="Normal 15 4 2 3 4 2" xfId="11314" xr:uid="{00000000-0005-0000-0000-0000C52B0000}"/>
    <cellStyle name="Normal 15 4 2 3 4 2 2" xfId="11315" xr:uid="{00000000-0005-0000-0000-0000C62B0000}"/>
    <cellStyle name="Normal 15 4 2 3 4 3" xfId="11316" xr:uid="{00000000-0005-0000-0000-0000C72B0000}"/>
    <cellStyle name="Normal 15 4 2 3 5" xfId="11317" xr:uid="{00000000-0005-0000-0000-0000C82B0000}"/>
    <cellStyle name="Normal 15 4 2 3 5 2" xfId="11318" xr:uid="{00000000-0005-0000-0000-0000C92B0000}"/>
    <cellStyle name="Normal 15 4 2 3 5 2 2" xfId="11319" xr:uid="{00000000-0005-0000-0000-0000CA2B0000}"/>
    <cellStyle name="Normal 15 4 2 3 5 3" xfId="11320" xr:uid="{00000000-0005-0000-0000-0000CB2B0000}"/>
    <cellStyle name="Normal 15 4 2 3 6" xfId="11321" xr:uid="{00000000-0005-0000-0000-0000CC2B0000}"/>
    <cellStyle name="Normal 15 4 2 3 6 2" xfId="11322" xr:uid="{00000000-0005-0000-0000-0000CD2B0000}"/>
    <cellStyle name="Normal 15 4 2 3 7" xfId="11323" xr:uid="{00000000-0005-0000-0000-0000CE2B0000}"/>
    <cellStyle name="Normal 15 4 2 3 7 2" xfId="11324" xr:uid="{00000000-0005-0000-0000-0000CF2B0000}"/>
    <cellStyle name="Normal 15 4 2 3 8" xfId="11325" xr:uid="{00000000-0005-0000-0000-0000D02B0000}"/>
    <cellStyle name="Normal 15 4 2 4" xfId="11326" xr:uid="{00000000-0005-0000-0000-0000D12B0000}"/>
    <cellStyle name="Normal 15 4 2 4 2" xfId="11327" xr:uid="{00000000-0005-0000-0000-0000D22B0000}"/>
    <cellStyle name="Normal 15 4 2 4 2 2" xfId="11328" xr:uid="{00000000-0005-0000-0000-0000D32B0000}"/>
    <cellStyle name="Normal 15 4 2 4 2 2 2" xfId="11329" xr:uid="{00000000-0005-0000-0000-0000D42B0000}"/>
    <cellStyle name="Normal 15 4 2 4 2 3" xfId="11330" xr:uid="{00000000-0005-0000-0000-0000D52B0000}"/>
    <cellStyle name="Normal 15 4 2 4 3" xfId="11331" xr:uid="{00000000-0005-0000-0000-0000D62B0000}"/>
    <cellStyle name="Normal 15 4 2 4 3 2" xfId="11332" xr:uid="{00000000-0005-0000-0000-0000D72B0000}"/>
    <cellStyle name="Normal 15 4 2 4 3 2 2" xfId="11333" xr:uid="{00000000-0005-0000-0000-0000D82B0000}"/>
    <cellStyle name="Normal 15 4 2 4 3 3" xfId="11334" xr:uid="{00000000-0005-0000-0000-0000D92B0000}"/>
    <cellStyle name="Normal 15 4 2 4 4" xfId="11335" xr:uid="{00000000-0005-0000-0000-0000DA2B0000}"/>
    <cellStyle name="Normal 15 4 2 4 4 2" xfId="11336" xr:uid="{00000000-0005-0000-0000-0000DB2B0000}"/>
    <cellStyle name="Normal 15 4 2 4 4 2 2" xfId="11337" xr:uid="{00000000-0005-0000-0000-0000DC2B0000}"/>
    <cellStyle name="Normal 15 4 2 4 4 3" xfId="11338" xr:uid="{00000000-0005-0000-0000-0000DD2B0000}"/>
    <cellStyle name="Normal 15 4 2 4 5" xfId="11339" xr:uid="{00000000-0005-0000-0000-0000DE2B0000}"/>
    <cellStyle name="Normal 15 4 2 4 5 2" xfId="11340" xr:uid="{00000000-0005-0000-0000-0000DF2B0000}"/>
    <cellStyle name="Normal 15 4 2 4 6" xfId="11341" xr:uid="{00000000-0005-0000-0000-0000E02B0000}"/>
    <cellStyle name="Normal 15 4 2 4 6 2" xfId="11342" xr:uid="{00000000-0005-0000-0000-0000E12B0000}"/>
    <cellStyle name="Normal 15 4 2 4 7" xfId="11343" xr:uid="{00000000-0005-0000-0000-0000E22B0000}"/>
    <cellStyle name="Normal 15 4 2 5" xfId="11344" xr:uid="{00000000-0005-0000-0000-0000E32B0000}"/>
    <cellStyle name="Normal 15 4 2 5 2" xfId="11345" xr:uid="{00000000-0005-0000-0000-0000E42B0000}"/>
    <cellStyle name="Normal 15 4 2 5 2 2" xfId="11346" xr:uid="{00000000-0005-0000-0000-0000E52B0000}"/>
    <cellStyle name="Normal 15 4 2 5 2 2 2" xfId="11347" xr:uid="{00000000-0005-0000-0000-0000E62B0000}"/>
    <cellStyle name="Normal 15 4 2 5 2 3" xfId="11348" xr:uid="{00000000-0005-0000-0000-0000E72B0000}"/>
    <cellStyle name="Normal 15 4 2 5 3" xfId="11349" xr:uid="{00000000-0005-0000-0000-0000E82B0000}"/>
    <cellStyle name="Normal 15 4 2 5 3 2" xfId="11350" xr:uid="{00000000-0005-0000-0000-0000E92B0000}"/>
    <cellStyle name="Normal 15 4 2 5 3 2 2" xfId="11351" xr:uid="{00000000-0005-0000-0000-0000EA2B0000}"/>
    <cellStyle name="Normal 15 4 2 5 3 3" xfId="11352" xr:uid="{00000000-0005-0000-0000-0000EB2B0000}"/>
    <cellStyle name="Normal 15 4 2 5 4" xfId="11353" xr:uid="{00000000-0005-0000-0000-0000EC2B0000}"/>
    <cellStyle name="Normal 15 4 2 5 4 2" xfId="11354" xr:uid="{00000000-0005-0000-0000-0000ED2B0000}"/>
    <cellStyle name="Normal 15 4 2 5 4 2 2" xfId="11355" xr:uid="{00000000-0005-0000-0000-0000EE2B0000}"/>
    <cellStyle name="Normal 15 4 2 5 4 3" xfId="11356" xr:uid="{00000000-0005-0000-0000-0000EF2B0000}"/>
    <cellStyle name="Normal 15 4 2 5 5" xfId="11357" xr:uid="{00000000-0005-0000-0000-0000F02B0000}"/>
    <cellStyle name="Normal 15 4 2 5 5 2" xfId="11358" xr:uid="{00000000-0005-0000-0000-0000F12B0000}"/>
    <cellStyle name="Normal 15 4 2 5 6" xfId="11359" xr:uid="{00000000-0005-0000-0000-0000F22B0000}"/>
    <cellStyle name="Normal 15 4 2 5 6 2" xfId="11360" xr:uid="{00000000-0005-0000-0000-0000F32B0000}"/>
    <cellStyle name="Normal 15 4 2 5 7" xfId="11361" xr:uid="{00000000-0005-0000-0000-0000F42B0000}"/>
    <cellStyle name="Normal 15 4 2 6" xfId="11362" xr:uid="{00000000-0005-0000-0000-0000F52B0000}"/>
    <cellStyle name="Normal 15 4 2 6 2" xfId="11363" xr:uid="{00000000-0005-0000-0000-0000F62B0000}"/>
    <cellStyle name="Normal 15 4 2 6 2 2" xfId="11364" xr:uid="{00000000-0005-0000-0000-0000F72B0000}"/>
    <cellStyle name="Normal 15 4 2 6 3" xfId="11365" xr:uid="{00000000-0005-0000-0000-0000F82B0000}"/>
    <cellStyle name="Normal 15 4 2 7" xfId="11366" xr:uid="{00000000-0005-0000-0000-0000F92B0000}"/>
    <cellStyle name="Normal 15 4 2 7 2" xfId="11367" xr:uid="{00000000-0005-0000-0000-0000FA2B0000}"/>
    <cellStyle name="Normal 15 4 2 7 2 2" xfId="11368" xr:uid="{00000000-0005-0000-0000-0000FB2B0000}"/>
    <cellStyle name="Normal 15 4 2 7 3" xfId="11369" xr:uid="{00000000-0005-0000-0000-0000FC2B0000}"/>
    <cellStyle name="Normal 15 4 2 8" xfId="11370" xr:uid="{00000000-0005-0000-0000-0000FD2B0000}"/>
    <cellStyle name="Normal 15 4 2 8 2" xfId="11371" xr:uid="{00000000-0005-0000-0000-0000FE2B0000}"/>
    <cellStyle name="Normal 15 4 2 8 2 2" xfId="11372" xr:uid="{00000000-0005-0000-0000-0000FF2B0000}"/>
    <cellStyle name="Normal 15 4 2 8 3" xfId="11373" xr:uid="{00000000-0005-0000-0000-0000002C0000}"/>
    <cellStyle name="Normal 15 4 2 9" xfId="11374" xr:uid="{00000000-0005-0000-0000-0000012C0000}"/>
    <cellStyle name="Normal 15 4 2 9 2" xfId="11375" xr:uid="{00000000-0005-0000-0000-0000022C0000}"/>
    <cellStyle name="Normal 15 4 3" xfId="441" xr:uid="{00000000-0005-0000-0000-0000032C0000}"/>
    <cellStyle name="Normal 15 4 3 10" xfId="11376" xr:uid="{00000000-0005-0000-0000-0000042C0000}"/>
    <cellStyle name="Normal 15 4 3 10 2" xfId="11377" xr:uid="{00000000-0005-0000-0000-0000052C0000}"/>
    <cellStyle name="Normal 15 4 3 11" xfId="11378" xr:uid="{00000000-0005-0000-0000-0000062C0000}"/>
    <cellStyle name="Normal 15 4 3 2" xfId="11379" xr:uid="{00000000-0005-0000-0000-0000072C0000}"/>
    <cellStyle name="Normal 15 4 3 2 2" xfId="11380" xr:uid="{00000000-0005-0000-0000-0000082C0000}"/>
    <cellStyle name="Normal 15 4 3 2 2 2" xfId="11381" xr:uid="{00000000-0005-0000-0000-0000092C0000}"/>
    <cellStyle name="Normal 15 4 3 2 2 2 2" xfId="11382" xr:uid="{00000000-0005-0000-0000-00000A2C0000}"/>
    <cellStyle name="Normal 15 4 3 2 2 2 2 2" xfId="11383" xr:uid="{00000000-0005-0000-0000-00000B2C0000}"/>
    <cellStyle name="Normal 15 4 3 2 2 2 3" xfId="11384" xr:uid="{00000000-0005-0000-0000-00000C2C0000}"/>
    <cellStyle name="Normal 15 4 3 2 2 3" xfId="11385" xr:uid="{00000000-0005-0000-0000-00000D2C0000}"/>
    <cellStyle name="Normal 15 4 3 2 2 3 2" xfId="11386" xr:uid="{00000000-0005-0000-0000-00000E2C0000}"/>
    <cellStyle name="Normal 15 4 3 2 2 3 2 2" xfId="11387" xr:uid="{00000000-0005-0000-0000-00000F2C0000}"/>
    <cellStyle name="Normal 15 4 3 2 2 3 3" xfId="11388" xr:uid="{00000000-0005-0000-0000-0000102C0000}"/>
    <cellStyle name="Normal 15 4 3 2 2 4" xfId="11389" xr:uid="{00000000-0005-0000-0000-0000112C0000}"/>
    <cellStyle name="Normal 15 4 3 2 2 4 2" xfId="11390" xr:uid="{00000000-0005-0000-0000-0000122C0000}"/>
    <cellStyle name="Normal 15 4 3 2 2 4 2 2" xfId="11391" xr:uid="{00000000-0005-0000-0000-0000132C0000}"/>
    <cellStyle name="Normal 15 4 3 2 2 4 3" xfId="11392" xr:uid="{00000000-0005-0000-0000-0000142C0000}"/>
    <cellStyle name="Normal 15 4 3 2 2 5" xfId="11393" xr:uid="{00000000-0005-0000-0000-0000152C0000}"/>
    <cellStyle name="Normal 15 4 3 2 2 5 2" xfId="11394" xr:uid="{00000000-0005-0000-0000-0000162C0000}"/>
    <cellStyle name="Normal 15 4 3 2 2 6" xfId="11395" xr:uid="{00000000-0005-0000-0000-0000172C0000}"/>
    <cellStyle name="Normal 15 4 3 2 2 6 2" xfId="11396" xr:uid="{00000000-0005-0000-0000-0000182C0000}"/>
    <cellStyle name="Normal 15 4 3 2 2 7" xfId="11397" xr:uid="{00000000-0005-0000-0000-0000192C0000}"/>
    <cellStyle name="Normal 15 4 3 2 3" xfId="11398" xr:uid="{00000000-0005-0000-0000-00001A2C0000}"/>
    <cellStyle name="Normal 15 4 3 2 3 2" xfId="11399" xr:uid="{00000000-0005-0000-0000-00001B2C0000}"/>
    <cellStyle name="Normal 15 4 3 2 3 2 2" xfId="11400" xr:uid="{00000000-0005-0000-0000-00001C2C0000}"/>
    <cellStyle name="Normal 15 4 3 2 3 2 2 2" xfId="11401" xr:uid="{00000000-0005-0000-0000-00001D2C0000}"/>
    <cellStyle name="Normal 15 4 3 2 3 2 3" xfId="11402" xr:uid="{00000000-0005-0000-0000-00001E2C0000}"/>
    <cellStyle name="Normal 15 4 3 2 3 3" xfId="11403" xr:uid="{00000000-0005-0000-0000-00001F2C0000}"/>
    <cellStyle name="Normal 15 4 3 2 3 3 2" xfId="11404" xr:uid="{00000000-0005-0000-0000-0000202C0000}"/>
    <cellStyle name="Normal 15 4 3 2 3 3 2 2" xfId="11405" xr:uid="{00000000-0005-0000-0000-0000212C0000}"/>
    <cellStyle name="Normal 15 4 3 2 3 3 3" xfId="11406" xr:uid="{00000000-0005-0000-0000-0000222C0000}"/>
    <cellStyle name="Normal 15 4 3 2 3 4" xfId="11407" xr:uid="{00000000-0005-0000-0000-0000232C0000}"/>
    <cellStyle name="Normal 15 4 3 2 3 4 2" xfId="11408" xr:uid="{00000000-0005-0000-0000-0000242C0000}"/>
    <cellStyle name="Normal 15 4 3 2 3 4 2 2" xfId="11409" xr:uid="{00000000-0005-0000-0000-0000252C0000}"/>
    <cellStyle name="Normal 15 4 3 2 3 4 3" xfId="11410" xr:uid="{00000000-0005-0000-0000-0000262C0000}"/>
    <cellStyle name="Normal 15 4 3 2 3 5" xfId="11411" xr:uid="{00000000-0005-0000-0000-0000272C0000}"/>
    <cellStyle name="Normal 15 4 3 2 3 5 2" xfId="11412" xr:uid="{00000000-0005-0000-0000-0000282C0000}"/>
    <cellStyle name="Normal 15 4 3 2 3 6" xfId="11413" xr:uid="{00000000-0005-0000-0000-0000292C0000}"/>
    <cellStyle name="Normal 15 4 3 2 3 6 2" xfId="11414" xr:uid="{00000000-0005-0000-0000-00002A2C0000}"/>
    <cellStyle name="Normal 15 4 3 2 3 7" xfId="11415" xr:uid="{00000000-0005-0000-0000-00002B2C0000}"/>
    <cellStyle name="Normal 15 4 3 2 4" xfId="11416" xr:uid="{00000000-0005-0000-0000-00002C2C0000}"/>
    <cellStyle name="Normal 15 4 3 2 4 2" xfId="11417" xr:uid="{00000000-0005-0000-0000-00002D2C0000}"/>
    <cellStyle name="Normal 15 4 3 2 4 2 2" xfId="11418" xr:uid="{00000000-0005-0000-0000-00002E2C0000}"/>
    <cellStyle name="Normal 15 4 3 2 4 3" xfId="11419" xr:uid="{00000000-0005-0000-0000-00002F2C0000}"/>
    <cellStyle name="Normal 15 4 3 2 5" xfId="11420" xr:uid="{00000000-0005-0000-0000-0000302C0000}"/>
    <cellStyle name="Normal 15 4 3 2 5 2" xfId="11421" xr:uid="{00000000-0005-0000-0000-0000312C0000}"/>
    <cellStyle name="Normal 15 4 3 2 5 2 2" xfId="11422" xr:uid="{00000000-0005-0000-0000-0000322C0000}"/>
    <cellStyle name="Normal 15 4 3 2 5 3" xfId="11423" xr:uid="{00000000-0005-0000-0000-0000332C0000}"/>
    <cellStyle name="Normal 15 4 3 2 6" xfId="11424" xr:uid="{00000000-0005-0000-0000-0000342C0000}"/>
    <cellStyle name="Normal 15 4 3 2 6 2" xfId="11425" xr:uid="{00000000-0005-0000-0000-0000352C0000}"/>
    <cellStyle name="Normal 15 4 3 2 6 2 2" xfId="11426" xr:uid="{00000000-0005-0000-0000-0000362C0000}"/>
    <cellStyle name="Normal 15 4 3 2 6 3" xfId="11427" xr:uid="{00000000-0005-0000-0000-0000372C0000}"/>
    <cellStyle name="Normal 15 4 3 2 7" xfId="11428" xr:uid="{00000000-0005-0000-0000-0000382C0000}"/>
    <cellStyle name="Normal 15 4 3 2 7 2" xfId="11429" xr:uid="{00000000-0005-0000-0000-0000392C0000}"/>
    <cellStyle name="Normal 15 4 3 2 8" xfId="11430" xr:uid="{00000000-0005-0000-0000-00003A2C0000}"/>
    <cellStyle name="Normal 15 4 3 2 8 2" xfId="11431" xr:uid="{00000000-0005-0000-0000-00003B2C0000}"/>
    <cellStyle name="Normal 15 4 3 2 9" xfId="11432" xr:uid="{00000000-0005-0000-0000-00003C2C0000}"/>
    <cellStyle name="Normal 15 4 3 3" xfId="11433" xr:uid="{00000000-0005-0000-0000-00003D2C0000}"/>
    <cellStyle name="Normal 15 4 3 3 2" xfId="11434" xr:uid="{00000000-0005-0000-0000-00003E2C0000}"/>
    <cellStyle name="Normal 15 4 3 3 2 2" xfId="11435" xr:uid="{00000000-0005-0000-0000-00003F2C0000}"/>
    <cellStyle name="Normal 15 4 3 3 2 2 2" xfId="11436" xr:uid="{00000000-0005-0000-0000-0000402C0000}"/>
    <cellStyle name="Normal 15 4 3 3 2 2 2 2" xfId="11437" xr:uid="{00000000-0005-0000-0000-0000412C0000}"/>
    <cellStyle name="Normal 15 4 3 3 2 2 3" xfId="11438" xr:uid="{00000000-0005-0000-0000-0000422C0000}"/>
    <cellStyle name="Normal 15 4 3 3 2 3" xfId="11439" xr:uid="{00000000-0005-0000-0000-0000432C0000}"/>
    <cellStyle name="Normal 15 4 3 3 2 3 2" xfId="11440" xr:uid="{00000000-0005-0000-0000-0000442C0000}"/>
    <cellStyle name="Normal 15 4 3 3 2 3 2 2" xfId="11441" xr:uid="{00000000-0005-0000-0000-0000452C0000}"/>
    <cellStyle name="Normal 15 4 3 3 2 3 3" xfId="11442" xr:uid="{00000000-0005-0000-0000-0000462C0000}"/>
    <cellStyle name="Normal 15 4 3 3 2 4" xfId="11443" xr:uid="{00000000-0005-0000-0000-0000472C0000}"/>
    <cellStyle name="Normal 15 4 3 3 2 4 2" xfId="11444" xr:uid="{00000000-0005-0000-0000-0000482C0000}"/>
    <cellStyle name="Normal 15 4 3 3 2 4 2 2" xfId="11445" xr:uid="{00000000-0005-0000-0000-0000492C0000}"/>
    <cellStyle name="Normal 15 4 3 3 2 4 3" xfId="11446" xr:uid="{00000000-0005-0000-0000-00004A2C0000}"/>
    <cellStyle name="Normal 15 4 3 3 2 5" xfId="11447" xr:uid="{00000000-0005-0000-0000-00004B2C0000}"/>
    <cellStyle name="Normal 15 4 3 3 2 5 2" xfId="11448" xr:uid="{00000000-0005-0000-0000-00004C2C0000}"/>
    <cellStyle name="Normal 15 4 3 3 2 6" xfId="11449" xr:uid="{00000000-0005-0000-0000-00004D2C0000}"/>
    <cellStyle name="Normal 15 4 3 3 2 6 2" xfId="11450" xr:uid="{00000000-0005-0000-0000-00004E2C0000}"/>
    <cellStyle name="Normal 15 4 3 3 2 7" xfId="11451" xr:uid="{00000000-0005-0000-0000-00004F2C0000}"/>
    <cellStyle name="Normal 15 4 3 3 3" xfId="11452" xr:uid="{00000000-0005-0000-0000-0000502C0000}"/>
    <cellStyle name="Normal 15 4 3 3 3 2" xfId="11453" xr:uid="{00000000-0005-0000-0000-0000512C0000}"/>
    <cellStyle name="Normal 15 4 3 3 3 2 2" xfId="11454" xr:uid="{00000000-0005-0000-0000-0000522C0000}"/>
    <cellStyle name="Normal 15 4 3 3 3 3" xfId="11455" xr:uid="{00000000-0005-0000-0000-0000532C0000}"/>
    <cellStyle name="Normal 15 4 3 3 4" xfId="11456" xr:uid="{00000000-0005-0000-0000-0000542C0000}"/>
    <cellStyle name="Normal 15 4 3 3 4 2" xfId="11457" xr:uid="{00000000-0005-0000-0000-0000552C0000}"/>
    <cellStyle name="Normal 15 4 3 3 4 2 2" xfId="11458" xr:uid="{00000000-0005-0000-0000-0000562C0000}"/>
    <cellStyle name="Normal 15 4 3 3 4 3" xfId="11459" xr:uid="{00000000-0005-0000-0000-0000572C0000}"/>
    <cellStyle name="Normal 15 4 3 3 5" xfId="11460" xr:uid="{00000000-0005-0000-0000-0000582C0000}"/>
    <cellStyle name="Normal 15 4 3 3 5 2" xfId="11461" xr:uid="{00000000-0005-0000-0000-0000592C0000}"/>
    <cellStyle name="Normal 15 4 3 3 5 2 2" xfId="11462" xr:uid="{00000000-0005-0000-0000-00005A2C0000}"/>
    <cellStyle name="Normal 15 4 3 3 5 3" xfId="11463" xr:uid="{00000000-0005-0000-0000-00005B2C0000}"/>
    <cellStyle name="Normal 15 4 3 3 6" xfId="11464" xr:uid="{00000000-0005-0000-0000-00005C2C0000}"/>
    <cellStyle name="Normal 15 4 3 3 6 2" xfId="11465" xr:uid="{00000000-0005-0000-0000-00005D2C0000}"/>
    <cellStyle name="Normal 15 4 3 3 7" xfId="11466" xr:uid="{00000000-0005-0000-0000-00005E2C0000}"/>
    <cellStyle name="Normal 15 4 3 3 7 2" xfId="11467" xr:uid="{00000000-0005-0000-0000-00005F2C0000}"/>
    <cellStyle name="Normal 15 4 3 3 8" xfId="11468" xr:uid="{00000000-0005-0000-0000-0000602C0000}"/>
    <cellStyle name="Normal 15 4 3 4" xfId="11469" xr:uid="{00000000-0005-0000-0000-0000612C0000}"/>
    <cellStyle name="Normal 15 4 3 4 2" xfId="11470" xr:uid="{00000000-0005-0000-0000-0000622C0000}"/>
    <cellStyle name="Normal 15 4 3 4 2 2" xfId="11471" xr:uid="{00000000-0005-0000-0000-0000632C0000}"/>
    <cellStyle name="Normal 15 4 3 4 2 2 2" xfId="11472" xr:uid="{00000000-0005-0000-0000-0000642C0000}"/>
    <cellStyle name="Normal 15 4 3 4 2 3" xfId="11473" xr:uid="{00000000-0005-0000-0000-0000652C0000}"/>
    <cellStyle name="Normal 15 4 3 4 3" xfId="11474" xr:uid="{00000000-0005-0000-0000-0000662C0000}"/>
    <cellStyle name="Normal 15 4 3 4 3 2" xfId="11475" xr:uid="{00000000-0005-0000-0000-0000672C0000}"/>
    <cellStyle name="Normal 15 4 3 4 3 2 2" xfId="11476" xr:uid="{00000000-0005-0000-0000-0000682C0000}"/>
    <cellStyle name="Normal 15 4 3 4 3 3" xfId="11477" xr:uid="{00000000-0005-0000-0000-0000692C0000}"/>
    <cellStyle name="Normal 15 4 3 4 4" xfId="11478" xr:uid="{00000000-0005-0000-0000-00006A2C0000}"/>
    <cellStyle name="Normal 15 4 3 4 4 2" xfId="11479" xr:uid="{00000000-0005-0000-0000-00006B2C0000}"/>
    <cellStyle name="Normal 15 4 3 4 4 2 2" xfId="11480" xr:uid="{00000000-0005-0000-0000-00006C2C0000}"/>
    <cellStyle name="Normal 15 4 3 4 4 3" xfId="11481" xr:uid="{00000000-0005-0000-0000-00006D2C0000}"/>
    <cellStyle name="Normal 15 4 3 4 5" xfId="11482" xr:uid="{00000000-0005-0000-0000-00006E2C0000}"/>
    <cellStyle name="Normal 15 4 3 4 5 2" xfId="11483" xr:uid="{00000000-0005-0000-0000-00006F2C0000}"/>
    <cellStyle name="Normal 15 4 3 4 6" xfId="11484" xr:uid="{00000000-0005-0000-0000-0000702C0000}"/>
    <cellStyle name="Normal 15 4 3 4 6 2" xfId="11485" xr:uid="{00000000-0005-0000-0000-0000712C0000}"/>
    <cellStyle name="Normal 15 4 3 4 7" xfId="11486" xr:uid="{00000000-0005-0000-0000-0000722C0000}"/>
    <cellStyle name="Normal 15 4 3 5" xfId="11487" xr:uid="{00000000-0005-0000-0000-0000732C0000}"/>
    <cellStyle name="Normal 15 4 3 5 2" xfId="11488" xr:uid="{00000000-0005-0000-0000-0000742C0000}"/>
    <cellStyle name="Normal 15 4 3 5 2 2" xfId="11489" xr:uid="{00000000-0005-0000-0000-0000752C0000}"/>
    <cellStyle name="Normal 15 4 3 5 2 2 2" xfId="11490" xr:uid="{00000000-0005-0000-0000-0000762C0000}"/>
    <cellStyle name="Normal 15 4 3 5 2 3" xfId="11491" xr:uid="{00000000-0005-0000-0000-0000772C0000}"/>
    <cellStyle name="Normal 15 4 3 5 3" xfId="11492" xr:uid="{00000000-0005-0000-0000-0000782C0000}"/>
    <cellStyle name="Normal 15 4 3 5 3 2" xfId="11493" xr:uid="{00000000-0005-0000-0000-0000792C0000}"/>
    <cellStyle name="Normal 15 4 3 5 3 2 2" xfId="11494" xr:uid="{00000000-0005-0000-0000-00007A2C0000}"/>
    <cellStyle name="Normal 15 4 3 5 3 3" xfId="11495" xr:uid="{00000000-0005-0000-0000-00007B2C0000}"/>
    <cellStyle name="Normal 15 4 3 5 4" xfId="11496" xr:uid="{00000000-0005-0000-0000-00007C2C0000}"/>
    <cellStyle name="Normal 15 4 3 5 4 2" xfId="11497" xr:uid="{00000000-0005-0000-0000-00007D2C0000}"/>
    <cellStyle name="Normal 15 4 3 5 4 2 2" xfId="11498" xr:uid="{00000000-0005-0000-0000-00007E2C0000}"/>
    <cellStyle name="Normal 15 4 3 5 4 3" xfId="11499" xr:uid="{00000000-0005-0000-0000-00007F2C0000}"/>
    <cellStyle name="Normal 15 4 3 5 5" xfId="11500" xr:uid="{00000000-0005-0000-0000-0000802C0000}"/>
    <cellStyle name="Normal 15 4 3 5 5 2" xfId="11501" xr:uid="{00000000-0005-0000-0000-0000812C0000}"/>
    <cellStyle name="Normal 15 4 3 5 6" xfId="11502" xr:uid="{00000000-0005-0000-0000-0000822C0000}"/>
    <cellStyle name="Normal 15 4 3 5 6 2" xfId="11503" xr:uid="{00000000-0005-0000-0000-0000832C0000}"/>
    <cellStyle name="Normal 15 4 3 5 7" xfId="11504" xr:uid="{00000000-0005-0000-0000-0000842C0000}"/>
    <cellStyle name="Normal 15 4 3 6" xfId="11505" xr:uid="{00000000-0005-0000-0000-0000852C0000}"/>
    <cellStyle name="Normal 15 4 3 6 2" xfId="11506" xr:uid="{00000000-0005-0000-0000-0000862C0000}"/>
    <cellStyle name="Normal 15 4 3 6 2 2" xfId="11507" xr:uid="{00000000-0005-0000-0000-0000872C0000}"/>
    <cellStyle name="Normal 15 4 3 6 3" xfId="11508" xr:uid="{00000000-0005-0000-0000-0000882C0000}"/>
    <cellStyle name="Normal 15 4 3 7" xfId="11509" xr:uid="{00000000-0005-0000-0000-0000892C0000}"/>
    <cellStyle name="Normal 15 4 3 7 2" xfId="11510" xr:uid="{00000000-0005-0000-0000-00008A2C0000}"/>
    <cellStyle name="Normal 15 4 3 7 2 2" xfId="11511" xr:uid="{00000000-0005-0000-0000-00008B2C0000}"/>
    <cellStyle name="Normal 15 4 3 7 3" xfId="11512" xr:uid="{00000000-0005-0000-0000-00008C2C0000}"/>
    <cellStyle name="Normal 15 4 3 8" xfId="11513" xr:uid="{00000000-0005-0000-0000-00008D2C0000}"/>
    <cellStyle name="Normal 15 4 3 8 2" xfId="11514" xr:uid="{00000000-0005-0000-0000-00008E2C0000}"/>
    <cellStyle name="Normal 15 4 3 8 2 2" xfId="11515" xr:uid="{00000000-0005-0000-0000-00008F2C0000}"/>
    <cellStyle name="Normal 15 4 3 8 3" xfId="11516" xr:uid="{00000000-0005-0000-0000-0000902C0000}"/>
    <cellStyle name="Normal 15 4 3 9" xfId="11517" xr:uid="{00000000-0005-0000-0000-0000912C0000}"/>
    <cellStyle name="Normal 15 4 3 9 2" xfId="11518" xr:uid="{00000000-0005-0000-0000-0000922C0000}"/>
    <cellStyle name="Normal 15 4 4" xfId="11519" xr:uid="{00000000-0005-0000-0000-0000932C0000}"/>
    <cellStyle name="Normal 15 4 4 2" xfId="11520" xr:uid="{00000000-0005-0000-0000-0000942C0000}"/>
    <cellStyle name="Normal 15 4 4 2 2" xfId="11521" xr:uid="{00000000-0005-0000-0000-0000952C0000}"/>
    <cellStyle name="Normal 15 4 4 2 2 2" xfId="11522" xr:uid="{00000000-0005-0000-0000-0000962C0000}"/>
    <cellStyle name="Normal 15 4 4 2 2 2 2" xfId="11523" xr:uid="{00000000-0005-0000-0000-0000972C0000}"/>
    <cellStyle name="Normal 15 4 4 2 2 3" xfId="11524" xr:uid="{00000000-0005-0000-0000-0000982C0000}"/>
    <cellStyle name="Normal 15 4 4 2 3" xfId="11525" xr:uid="{00000000-0005-0000-0000-0000992C0000}"/>
    <cellStyle name="Normal 15 4 4 2 3 2" xfId="11526" xr:uid="{00000000-0005-0000-0000-00009A2C0000}"/>
    <cellStyle name="Normal 15 4 4 2 3 2 2" xfId="11527" xr:uid="{00000000-0005-0000-0000-00009B2C0000}"/>
    <cellStyle name="Normal 15 4 4 2 3 3" xfId="11528" xr:uid="{00000000-0005-0000-0000-00009C2C0000}"/>
    <cellStyle name="Normal 15 4 4 2 4" xfId="11529" xr:uid="{00000000-0005-0000-0000-00009D2C0000}"/>
    <cellStyle name="Normal 15 4 4 2 4 2" xfId="11530" xr:uid="{00000000-0005-0000-0000-00009E2C0000}"/>
    <cellStyle name="Normal 15 4 4 2 4 2 2" xfId="11531" xr:uid="{00000000-0005-0000-0000-00009F2C0000}"/>
    <cellStyle name="Normal 15 4 4 2 4 3" xfId="11532" xr:uid="{00000000-0005-0000-0000-0000A02C0000}"/>
    <cellStyle name="Normal 15 4 4 2 5" xfId="11533" xr:uid="{00000000-0005-0000-0000-0000A12C0000}"/>
    <cellStyle name="Normal 15 4 4 2 5 2" xfId="11534" xr:uid="{00000000-0005-0000-0000-0000A22C0000}"/>
    <cellStyle name="Normal 15 4 4 2 6" xfId="11535" xr:uid="{00000000-0005-0000-0000-0000A32C0000}"/>
    <cellStyle name="Normal 15 4 4 2 6 2" xfId="11536" xr:uid="{00000000-0005-0000-0000-0000A42C0000}"/>
    <cellStyle name="Normal 15 4 4 2 7" xfId="11537" xr:uid="{00000000-0005-0000-0000-0000A52C0000}"/>
    <cellStyle name="Normal 15 4 4 3" xfId="11538" xr:uid="{00000000-0005-0000-0000-0000A62C0000}"/>
    <cellStyle name="Normal 15 4 4 3 2" xfId="11539" xr:uid="{00000000-0005-0000-0000-0000A72C0000}"/>
    <cellStyle name="Normal 15 4 4 3 2 2" xfId="11540" xr:uid="{00000000-0005-0000-0000-0000A82C0000}"/>
    <cellStyle name="Normal 15 4 4 3 2 2 2" xfId="11541" xr:uid="{00000000-0005-0000-0000-0000A92C0000}"/>
    <cellStyle name="Normal 15 4 4 3 2 3" xfId="11542" xr:uid="{00000000-0005-0000-0000-0000AA2C0000}"/>
    <cellStyle name="Normal 15 4 4 3 3" xfId="11543" xr:uid="{00000000-0005-0000-0000-0000AB2C0000}"/>
    <cellStyle name="Normal 15 4 4 3 3 2" xfId="11544" xr:uid="{00000000-0005-0000-0000-0000AC2C0000}"/>
    <cellStyle name="Normal 15 4 4 3 3 2 2" xfId="11545" xr:uid="{00000000-0005-0000-0000-0000AD2C0000}"/>
    <cellStyle name="Normal 15 4 4 3 3 3" xfId="11546" xr:uid="{00000000-0005-0000-0000-0000AE2C0000}"/>
    <cellStyle name="Normal 15 4 4 3 4" xfId="11547" xr:uid="{00000000-0005-0000-0000-0000AF2C0000}"/>
    <cellStyle name="Normal 15 4 4 3 4 2" xfId="11548" xr:uid="{00000000-0005-0000-0000-0000B02C0000}"/>
    <cellStyle name="Normal 15 4 4 3 4 2 2" xfId="11549" xr:uid="{00000000-0005-0000-0000-0000B12C0000}"/>
    <cellStyle name="Normal 15 4 4 3 4 3" xfId="11550" xr:uid="{00000000-0005-0000-0000-0000B22C0000}"/>
    <cellStyle name="Normal 15 4 4 3 5" xfId="11551" xr:uid="{00000000-0005-0000-0000-0000B32C0000}"/>
    <cellStyle name="Normal 15 4 4 3 5 2" xfId="11552" xr:uid="{00000000-0005-0000-0000-0000B42C0000}"/>
    <cellStyle name="Normal 15 4 4 3 6" xfId="11553" xr:uid="{00000000-0005-0000-0000-0000B52C0000}"/>
    <cellStyle name="Normal 15 4 4 3 6 2" xfId="11554" xr:uid="{00000000-0005-0000-0000-0000B62C0000}"/>
    <cellStyle name="Normal 15 4 4 3 7" xfId="11555" xr:uid="{00000000-0005-0000-0000-0000B72C0000}"/>
    <cellStyle name="Normal 15 4 4 4" xfId="11556" xr:uid="{00000000-0005-0000-0000-0000B82C0000}"/>
    <cellStyle name="Normal 15 4 4 4 2" xfId="11557" xr:uid="{00000000-0005-0000-0000-0000B92C0000}"/>
    <cellStyle name="Normal 15 4 4 4 2 2" xfId="11558" xr:uid="{00000000-0005-0000-0000-0000BA2C0000}"/>
    <cellStyle name="Normal 15 4 4 4 3" xfId="11559" xr:uid="{00000000-0005-0000-0000-0000BB2C0000}"/>
    <cellStyle name="Normal 15 4 4 5" xfId="11560" xr:uid="{00000000-0005-0000-0000-0000BC2C0000}"/>
    <cellStyle name="Normal 15 4 4 5 2" xfId="11561" xr:uid="{00000000-0005-0000-0000-0000BD2C0000}"/>
    <cellStyle name="Normal 15 4 4 5 2 2" xfId="11562" xr:uid="{00000000-0005-0000-0000-0000BE2C0000}"/>
    <cellStyle name="Normal 15 4 4 5 3" xfId="11563" xr:uid="{00000000-0005-0000-0000-0000BF2C0000}"/>
    <cellStyle name="Normal 15 4 4 6" xfId="11564" xr:uid="{00000000-0005-0000-0000-0000C02C0000}"/>
    <cellStyle name="Normal 15 4 4 6 2" xfId="11565" xr:uid="{00000000-0005-0000-0000-0000C12C0000}"/>
    <cellStyle name="Normal 15 4 4 6 2 2" xfId="11566" xr:uid="{00000000-0005-0000-0000-0000C22C0000}"/>
    <cellStyle name="Normal 15 4 4 6 3" xfId="11567" xr:uid="{00000000-0005-0000-0000-0000C32C0000}"/>
    <cellStyle name="Normal 15 4 4 7" xfId="11568" xr:uid="{00000000-0005-0000-0000-0000C42C0000}"/>
    <cellStyle name="Normal 15 4 4 7 2" xfId="11569" xr:uid="{00000000-0005-0000-0000-0000C52C0000}"/>
    <cellStyle name="Normal 15 4 4 8" xfId="11570" xr:uid="{00000000-0005-0000-0000-0000C62C0000}"/>
    <cellStyle name="Normal 15 4 4 8 2" xfId="11571" xr:uid="{00000000-0005-0000-0000-0000C72C0000}"/>
    <cellStyle name="Normal 15 4 4 9" xfId="11572" xr:uid="{00000000-0005-0000-0000-0000C82C0000}"/>
    <cellStyle name="Normal 15 4 5" xfId="11573" xr:uid="{00000000-0005-0000-0000-0000C92C0000}"/>
    <cellStyle name="Normal 15 4 5 2" xfId="11574" xr:uid="{00000000-0005-0000-0000-0000CA2C0000}"/>
    <cellStyle name="Normal 15 4 5 2 2" xfId="11575" xr:uid="{00000000-0005-0000-0000-0000CB2C0000}"/>
    <cellStyle name="Normal 15 4 5 2 2 2" xfId="11576" xr:uid="{00000000-0005-0000-0000-0000CC2C0000}"/>
    <cellStyle name="Normal 15 4 5 2 2 2 2" xfId="11577" xr:uid="{00000000-0005-0000-0000-0000CD2C0000}"/>
    <cellStyle name="Normal 15 4 5 2 2 3" xfId="11578" xr:uid="{00000000-0005-0000-0000-0000CE2C0000}"/>
    <cellStyle name="Normal 15 4 5 2 3" xfId="11579" xr:uid="{00000000-0005-0000-0000-0000CF2C0000}"/>
    <cellStyle name="Normal 15 4 5 2 3 2" xfId="11580" xr:uid="{00000000-0005-0000-0000-0000D02C0000}"/>
    <cellStyle name="Normal 15 4 5 2 3 2 2" xfId="11581" xr:uid="{00000000-0005-0000-0000-0000D12C0000}"/>
    <cellStyle name="Normal 15 4 5 2 3 3" xfId="11582" xr:uid="{00000000-0005-0000-0000-0000D22C0000}"/>
    <cellStyle name="Normal 15 4 5 2 4" xfId="11583" xr:uid="{00000000-0005-0000-0000-0000D32C0000}"/>
    <cellStyle name="Normal 15 4 5 2 4 2" xfId="11584" xr:uid="{00000000-0005-0000-0000-0000D42C0000}"/>
    <cellStyle name="Normal 15 4 5 2 4 2 2" xfId="11585" xr:uid="{00000000-0005-0000-0000-0000D52C0000}"/>
    <cellStyle name="Normal 15 4 5 2 4 3" xfId="11586" xr:uid="{00000000-0005-0000-0000-0000D62C0000}"/>
    <cellStyle name="Normal 15 4 5 2 5" xfId="11587" xr:uid="{00000000-0005-0000-0000-0000D72C0000}"/>
    <cellStyle name="Normal 15 4 5 2 5 2" xfId="11588" xr:uid="{00000000-0005-0000-0000-0000D82C0000}"/>
    <cellStyle name="Normal 15 4 5 2 6" xfId="11589" xr:uid="{00000000-0005-0000-0000-0000D92C0000}"/>
    <cellStyle name="Normal 15 4 5 2 6 2" xfId="11590" xr:uid="{00000000-0005-0000-0000-0000DA2C0000}"/>
    <cellStyle name="Normal 15 4 5 2 7" xfId="11591" xr:uid="{00000000-0005-0000-0000-0000DB2C0000}"/>
    <cellStyle name="Normal 15 4 5 3" xfId="11592" xr:uid="{00000000-0005-0000-0000-0000DC2C0000}"/>
    <cellStyle name="Normal 15 4 5 3 2" xfId="11593" xr:uid="{00000000-0005-0000-0000-0000DD2C0000}"/>
    <cellStyle name="Normal 15 4 5 3 2 2" xfId="11594" xr:uid="{00000000-0005-0000-0000-0000DE2C0000}"/>
    <cellStyle name="Normal 15 4 5 3 3" xfId="11595" xr:uid="{00000000-0005-0000-0000-0000DF2C0000}"/>
    <cellStyle name="Normal 15 4 5 4" xfId="11596" xr:uid="{00000000-0005-0000-0000-0000E02C0000}"/>
    <cellStyle name="Normal 15 4 5 4 2" xfId="11597" xr:uid="{00000000-0005-0000-0000-0000E12C0000}"/>
    <cellStyle name="Normal 15 4 5 4 2 2" xfId="11598" xr:uid="{00000000-0005-0000-0000-0000E22C0000}"/>
    <cellStyle name="Normal 15 4 5 4 3" xfId="11599" xr:uid="{00000000-0005-0000-0000-0000E32C0000}"/>
    <cellStyle name="Normal 15 4 5 5" xfId="11600" xr:uid="{00000000-0005-0000-0000-0000E42C0000}"/>
    <cellStyle name="Normal 15 4 5 5 2" xfId="11601" xr:uid="{00000000-0005-0000-0000-0000E52C0000}"/>
    <cellStyle name="Normal 15 4 5 5 2 2" xfId="11602" xr:uid="{00000000-0005-0000-0000-0000E62C0000}"/>
    <cellStyle name="Normal 15 4 5 5 3" xfId="11603" xr:uid="{00000000-0005-0000-0000-0000E72C0000}"/>
    <cellStyle name="Normal 15 4 5 6" xfId="11604" xr:uid="{00000000-0005-0000-0000-0000E82C0000}"/>
    <cellStyle name="Normal 15 4 5 6 2" xfId="11605" xr:uid="{00000000-0005-0000-0000-0000E92C0000}"/>
    <cellStyle name="Normal 15 4 5 7" xfId="11606" xr:uid="{00000000-0005-0000-0000-0000EA2C0000}"/>
    <cellStyle name="Normal 15 4 5 7 2" xfId="11607" xr:uid="{00000000-0005-0000-0000-0000EB2C0000}"/>
    <cellStyle name="Normal 15 4 5 8" xfId="11608" xr:uid="{00000000-0005-0000-0000-0000EC2C0000}"/>
    <cellStyle name="Normal 15 4 6" xfId="11609" xr:uid="{00000000-0005-0000-0000-0000ED2C0000}"/>
    <cellStyle name="Normal 15 4 6 2" xfId="11610" xr:uid="{00000000-0005-0000-0000-0000EE2C0000}"/>
    <cellStyle name="Normal 15 4 6 2 2" xfId="11611" xr:uid="{00000000-0005-0000-0000-0000EF2C0000}"/>
    <cellStyle name="Normal 15 4 6 2 2 2" xfId="11612" xr:uid="{00000000-0005-0000-0000-0000F02C0000}"/>
    <cellStyle name="Normal 15 4 6 2 3" xfId="11613" xr:uid="{00000000-0005-0000-0000-0000F12C0000}"/>
    <cellStyle name="Normal 15 4 6 3" xfId="11614" xr:uid="{00000000-0005-0000-0000-0000F22C0000}"/>
    <cellStyle name="Normal 15 4 6 3 2" xfId="11615" xr:uid="{00000000-0005-0000-0000-0000F32C0000}"/>
    <cellStyle name="Normal 15 4 6 3 2 2" xfId="11616" xr:uid="{00000000-0005-0000-0000-0000F42C0000}"/>
    <cellStyle name="Normal 15 4 6 3 3" xfId="11617" xr:uid="{00000000-0005-0000-0000-0000F52C0000}"/>
    <cellStyle name="Normal 15 4 6 4" xfId="11618" xr:uid="{00000000-0005-0000-0000-0000F62C0000}"/>
    <cellStyle name="Normal 15 4 6 4 2" xfId="11619" xr:uid="{00000000-0005-0000-0000-0000F72C0000}"/>
    <cellStyle name="Normal 15 4 6 4 2 2" xfId="11620" xr:uid="{00000000-0005-0000-0000-0000F82C0000}"/>
    <cellStyle name="Normal 15 4 6 4 3" xfId="11621" xr:uid="{00000000-0005-0000-0000-0000F92C0000}"/>
    <cellStyle name="Normal 15 4 6 5" xfId="11622" xr:uid="{00000000-0005-0000-0000-0000FA2C0000}"/>
    <cellStyle name="Normal 15 4 6 5 2" xfId="11623" xr:uid="{00000000-0005-0000-0000-0000FB2C0000}"/>
    <cellStyle name="Normal 15 4 6 6" xfId="11624" xr:uid="{00000000-0005-0000-0000-0000FC2C0000}"/>
    <cellStyle name="Normal 15 4 6 6 2" xfId="11625" xr:uid="{00000000-0005-0000-0000-0000FD2C0000}"/>
    <cellStyle name="Normal 15 4 6 7" xfId="11626" xr:uid="{00000000-0005-0000-0000-0000FE2C0000}"/>
    <cellStyle name="Normal 15 4 7" xfId="11627" xr:uid="{00000000-0005-0000-0000-0000FF2C0000}"/>
    <cellStyle name="Normal 15 4 7 2" xfId="11628" xr:uid="{00000000-0005-0000-0000-0000002D0000}"/>
    <cellStyle name="Normal 15 4 7 2 2" xfId="11629" xr:uid="{00000000-0005-0000-0000-0000012D0000}"/>
    <cellStyle name="Normal 15 4 7 2 2 2" xfId="11630" xr:uid="{00000000-0005-0000-0000-0000022D0000}"/>
    <cellStyle name="Normal 15 4 7 2 3" xfId="11631" xr:uid="{00000000-0005-0000-0000-0000032D0000}"/>
    <cellStyle name="Normal 15 4 7 3" xfId="11632" xr:uid="{00000000-0005-0000-0000-0000042D0000}"/>
    <cellStyle name="Normal 15 4 7 3 2" xfId="11633" xr:uid="{00000000-0005-0000-0000-0000052D0000}"/>
    <cellStyle name="Normal 15 4 7 3 2 2" xfId="11634" xr:uid="{00000000-0005-0000-0000-0000062D0000}"/>
    <cellStyle name="Normal 15 4 7 3 3" xfId="11635" xr:uid="{00000000-0005-0000-0000-0000072D0000}"/>
    <cellStyle name="Normal 15 4 7 4" xfId="11636" xr:uid="{00000000-0005-0000-0000-0000082D0000}"/>
    <cellStyle name="Normal 15 4 7 4 2" xfId="11637" xr:uid="{00000000-0005-0000-0000-0000092D0000}"/>
    <cellStyle name="Normal 15 4 7 4 2 2" xfId="11638" xr:uid="{00000000-0005-0000-0000-00000A2D0000}"/>
    <cellStyle name="Normal 15 4 7 4 3" xfId="11639" xr:uid="{00000000-0005-0000-0000-00000B2D0000}"/>
    <cellStyle name="Normal 15 4 7 5" xfId="11640" xr:uid="{00000000-0005-0000-0000-00000C2D0000}"/>
    <cellStyle name="Normal 15 4 7 5 2" xfId="11641" xr:uid="{00000000-0005-0000-0000-00000D2D0000}"/>
    <cellStyle name="Normal 15 4 7 6" xfId="11642" xr:uid="{00000000-0005-0000-0000-00000E2D0000}"/>
    <cellStyle name="Normal 15 4 7 6 2" xfId="11643" xr:uid="{00000000-0005-0000-0000-00000F2D0000}"/>
    <cellStyle name="Normal 15 4 7 7" xfId="11644" xr:uid="{00000000-0005-0000-0000-0000102D0000}"/>
    <cellStyle name="Normal 15 4 8" xfId="11645" xr:uid="{00000000-0005-0000-0000-0000112D0000}"/>
    <cellStyle name="Normal 15 4 8 2" xfId="11646" xr:uid="{00000000-0005-0000-0000-0000122D0000}"/>
    <cellStyle name="Normal 15 4 8 2 2" xfId="11647" xr:uid="{00000000-0005-0000-0000-0000132D0000}"/>
    <cellStyle name="Normal 15 4 8 3" xfId="11648" xr:uid="{00000000-0005-0000-0000-0000142D0000}"/>
    <cellStyle name="Normal 15 4 9" xfId="11649" xr:uid="{00000000-0005-0000-0000-0000152D0000}"/>
    <cellStyle name="Normal 15 4 9 2" xfId="11650" xr:uid="{00000000-0005-0000-0000-0000162D0000}"/>
    <cellStyle name="Normal 15 4 9 2 2" xfId="11651" xr:uid="{00000000-0005-0000-0000-0000172D0000}"/>
    <cellStyle name="Normal 15 4 9 3" xfId="11652" xr:uid="{00000000-0005-0000-0000-0000182D0000}"/>
    <cellStyle name="Normal 15 4_Confidential Information" xfId="11653" xr:uid="{00000000-0005-0000-0000-0000192D0000}"/>
    <cellStyle name="Normal 15 5" xfId="442" xr:uid="{00000000-0005-0000-0000-00001A2D0000}"/>
    <cellStyle name="Normal 15 5 10" xfId="11654" xr:uid="{00000000-0005-0000-0000-00001B2D0000}"/>
    <cellStyle name="Normal 15 5 10 2" xfId="11655" xr:uid="{00000000-0005-0000-0000-00001C2D0000}"/>
    <cellStyle name="Normal 15 5 11" xfId="11656" xr:uid="{00000000-0005-0000-0000-00001D2D0000}"/>
    <cellStyle name="Normal 15 5 2" xfId="11657" xr:uid="{00000000-0005-0000-0000-00001E2D0000}"/>
    <cellStyle name="Normal 15 5 2 2" xfId="11658" xr:uid="{00000000-0005-0000-0000-00001F2D0000}"/>
    <cellStyle name="Normal 15 5 2 2 2" xfId="11659" xr:uid="{00000000-0005-0000-0000-0000202D0000}"/>
    <cellStyle name="Normal 15 5 2 2 2 2" xfId="11660" xr:uid="{00000000-0005-0000-0000-0000212D0000}"/>
    <cellStyle name="Normal 15 5 2 2 2 2 2" xfId="11661" xr:uid="{00000000-0005-0000-0000-0000222D0000}"/>
    <cellStyle name="Normal 15 5 2 2 2 3" xfId="11662" xr:uid="{00000000-0005-0000-0000-0000232D0000}"/>
    <cellStyle name="Normal 15 5 2 2 3" xfId="11663" xr:uid="{00000000-0005-0000-0000-0000242D0000}"/>
    <cellStyle name="Normal 15 5 2 2 3 2" xfId="11664" xr:uid="{00000000-0005-0000-0000-0000252D0000}"/>
    <cellStyle name="Normal 15 5 2 2 3 2 2" xfId="11665" xr:uid="{00000000-0005-0000-0000-0000262D0000}"/>
    <cellStyle name="Normal 15 5 2 2 3 3" xfId="11666" xr:uid="{00000000-0005-0000-0000-0000272D0000}"/>
    <cellStyle name="Normal 15 5 2 2 4" xfId="11667" xr:uid="{00000000-0005-0000-0000-0000282D0000}"/>
    <cellStyle name="Normal 15 5 2 2 4 2" xfId="11668" xr:uid="{00000000-0005-0000-0000-0000292D0000}"/>
    <cellStyle name="Normal 15 5 2 2 4 2 2" xfId="11669" xr:uid="{00000000-0005-0000-0000-00002A2D0000}"/>
    <cellStyle name="Normal 15 5 2 2 4 3" xfId="11670" xr:uid="{00000000-0005-0000-0000-00002B2D0000}"/>
    <cellStyle name="Normal 15 5 2 2 5" xfId="11671" xr:uid="{00000000-0005-0000-0000-00002C2D0000}"/>
    <cellStyle name="Normal 15 5 2 2 5 2" xfId="11672" xr:uid="{00000000-0005-0000-0000-00002D2D0000}"/>
    <cellStyle name="Normal 15 5 2 2 6" xfId="11673" xr:uid="{00000000-0005-0000-0000-00002E2D0000}"/>
    <cellStyle name="Normal 15 5 2 2 6 2" xfId="11674" xr:uid="{00000000-0005-0000-0000-00002F2D0000}"/>
    <cellStyle name="Normal 15 5 2 2 7" xfId="11675" xr:uid="{00000000-0005-0000-0000-0000302D0000}"/>
    <cellStyle name="Normal 15 5 2 3" xfId="11676" xr:uid="{00000000-0005-0000-0000-0000312D0000}"/>
    <cellStyle name="Normal 15 5 2 3 2" xfId="11677" xr:uid="{00000000-0005-0000-0000-0000322D0000}"/>
    <cellStyle name="Normal 15 5 2 3 2 2" xfId="11678" xr:uid="{00000000-0005-0000-0000-0000332D0000}"/>
    <cellStyle name="Normal 15 5 2 3 2 2 2" xfId="11679" xr:uid="{00000000-0005-0000-0000-0000342D0000}"/>
    <cellStyle name="Normal 15 5 2 3 2 3" xfId="11680" xr:uid="{00000000-0005-0000-0000-0000352D0000}"/>
    <cellStyle name="Normal 15 5 2 3 3" xfId="11681" xr:uid="{00000000-0005-0000-0000-0000362D0000}"/>
    <cellStyle name="Normal 15 5 2 3 3 2" xfId="11682" xr:uid="{00000000-0005-0000-0000-0000372D0000}"/>
    <cellStyle name="Normal 15 5 2 3 3 2 2" xfId="11683" xr:uid="{00000000-0005-0000-0000-0000382D0000}"/>
    <cellStyle name="Normal 15 5 2 3 3 3" xfId="11684" xr:uid="{00000000-0005-0000-0000-0000392D0000}"/>
    <cellStyle name="Normal 15 5 2 3 4" xfId="11685" xr:uid="{00000000-0005-0000-0000-00003A2D0000}"/>
    <cellStyle name="Normal 15 5 2 3 4 2" xfId="11686" xr:uid="{00000000-0005-0000-0000-00003B2D0000}"/>
    <cellStyle name="Normal 15 5 2 3 4 2 2" xfId="11687" xr:uid="{00000000-0005-0000-0000-00003C2D0000}"/>
    <cellStyle name="Normal 15 5 2 3 4 3" xfId="11688" xr:uid="{00000000-0005-0000-0000-00003D2D0000}"/>
    <cellStyle name="Normal 15 5 2 3 5" xfId="11689" xr:uid="{00000000-0005-0000-0000-00003E2D0000}"/>
    <cellStyle name="Normal 15 5 2 3 5 2" xfId="11690" xr:uid="{00000000-0005-0000-0000-00003F2D0000}"/>
    <cellStyle name="Normal 15 5 2 3 6" xfId="11691" xr:uid="{00000000-0005-0000-0000-0000402D0000}"/>
    <cellStyle name="Normal 15 5 2 3 6 2" xfId="11692" xr:uid="{00000000-0005-0000-0000-0000412D0000}"/>
    <cellStyle name="Normal 15 5 2 3 7" xfId="11693" xr:uid="{00000000-0005-0000-0000-0000422D0000}"/>
    <cellStyle name="Normal 15 5 2 4" xfId="11694" xr:uid="{00000000-0005-0000-0000-0000432D0000}"/>
    <cellStyle name="Normal 15 5 2 4 2" xfId="11695" xr:uid="{00000000-0005-0000-0000-0000442D0000}"/>
    <cellStyle name="Normal 15 5 2 4 2 2" xfId="11696" xr:uid="{00000000-0005-0000-0000-0000452D0000}"/>
    <cellStyle name="Normal 15 5 2 4 3" xfId="11697" xr:uid="{00000000-0005-0000-0000-0000462D0000}"/>
    <cellStyle name="Normal 15 5 2 5" xfId="11698" xr:uid="{00000000-0005-0000-0000-0000472D0000}"/>
    <cellStyle name="Normal 15 5 2 5 2" xfId="11699" xr:uid="{00000000-0005-0000-0000-0000482D0000}"/>
    <cellStyle name="Normal 15 5 2 5 2 2" xfId="11700" xr:uid="{00000000-0005-0000-0000-0000492D0000}"/>
    <cellStyle name="Normal 15 5 2 5 3" xfId="11701" xr:uid="{00000000-0005-0000-0000-00004A2D0000}"/>
    <cellStyle name="Normal 15 5 2 6" xfId="11702" xr:uid="{00000000-0005-0000-0000-00004B2D0000}"/>
    <cellStyle name="Normal 15 5 2 6 2" xfId="11703" xr:uid="{00000000-0005-0000-0000-00004C2D0000}"/>
    <cellStyle name="Normal 15 5 2 6 2 2" xfId="11704" xr:uid="{00000000-0005-0000-0000-00004D2D0000}"/>
    <cellStyle name="Normal 15 5 2 6 3" xfId="11705" xr:uid="{00000000-0005-0000-0000-00004E2D0000}"/>
    <cellStyle name="Normal 15 5 2 7" xfId="11706" xr:uid="{00000000-0005-0000-0000-00004F2D0000}"/>
    <cellStyle name="Normal 15 5 2 7 2" xfId="11707" xr:uid="{00000000-0005-0000-0000-0000502D0000}"/>
    <cellStyle name="Normal 15 5 2 8" xfId="11708" xr:uid="{00000000-0005-0000-0000-0000512D0000}"/>
    <cellStyle name="Normal 15 5 2 8 2" xfId="11709" xr:uid="{00000000-0005-0000-0000-0000522D0000}"/>
    <cellStyle name="Normal 15 5 2 9" xfId="11710" xr:uid="{00000000-0005-0000-0000-0000532D0000}"/>
    <cellStyle name="Normal 15 5 3" xfId="11711" xr:uid="{00000000-0005-0000-0000-0000542D0000}"/>
    <cellStyle name="Normal 15 5 3 2" xfId="11712" xr:uid="{00000000-0005-0000-0000-0000552D0000}"/>
    <cellStyle name="Normal 15 5 3 2 2" xfId="11713" xr:uid="{00000000-0005-0000-0000-0000562D0000}"/>
    <cellStyle name="Normal 15 5 3 2 2 2" xfId="11714" xr:uid="{00000000-0005-0000-0000-0000572D0000}"/>
    <cellStyle name="Normal 15 5 3 2 2 2 2" xfId="11715" xr:uid="{00000000-0005-0000-0000-0000582D0000}"/>
    <cellStyle name="Normal 15 5 3 2 2 3" xfId="11716" xr:uid="{00000000-0005-0000-0000-0000592D0000}"/>
    <cellStyle name="Normal 15 5 3 2 3" xfId="11717" xr:uid="{00000000-0005-0000-0000-00005A2D0000}"/>
    <cellStyle name="Normal 15 5 3 2 3 2" xfId="11718" xr:uid="{00000000-0005-0000-0000-00005B2D0000}"/>
    <cellStyle name="Normal 15 5 3 2 3 2 2" xfId="11719" xr:uid="{00000000-0005-0000-0000-00005C2D0000}"/>
    <cellStyle name="Normal 15 5 3 2 3 3" xfId="11720" xr:uid="{00000000-0005-0000-0000-00005D2D0000}"/>
    <cellStyle name="Normal 15 5 3 2 4" xfId="11721" xr:uid="{00000000-0005-0000-0000-00005E2D0000}"/>
    <cellStyle name="Normal 15 5 3 2 4 2" xfId="11722" xr:uid="{00000000-0005-0000-0000-00005F2D0000}"/>
    <cellStyle name="Normal 15 5 3 2 4 2 2" xfId="11723" xr:uid="{00000000-0005-0000-0000-0000602D0000}"/>
    <cellStyle name="Normal 15 5 3 2 4 3" xfId="11724" xr:uid="{00000000-0005-0000-0000-0000612D0000}"/>
    <cellStyle name="Normal 15 5 3 2 5" xfId="11725" xr:uid="{00000000-0005-0000-0000-0000622D0000}"/>
    <cellStyle name="Normal 15 5 3 2 5 2" xfId="11726" xr:uid="{00000000-0005-0000-0000-0000632D0000}"/>
    <cellStyle name="Normal 15 5 3 2 6" xfId="11727" xr:uid="{00000000-0005-0000-0000-0000642D0000}"/>
    <cellStyle name="Normal 15 5 3 2 6 2" xfId="11728" xr:uid="{00000000-0005-0000-0000-0000652D0000}"/>
    <cellStyle name="Normal 15 5 3 2 7" xfId="11729" xr:uid="{00000000-0005-0000-0000-0000662D0000}"/>
    <cellStyle name="Normal 15 5 3 3" xfId="11730" xr:uid="{00000000-0005-0000-0000-0000672D0000}"/>
    <cellStyle name="Normal 15 5 3 3 2" xfId="11731" xr:uid="{00000000-0005-0000-0000-0000682D0000}"/>
    <cellStyle name="Normal 15 5 3 3 2 2" xfId="11732" xr:uid="{00000000-0005-0000-0000-0000692D0000}"/>
    <cellStyle name="Normal 15 5 3 3 3" xfId="11733" xr:uid="{00000000-0005-0000-0000-00006A2D0000}"/>
    <cellStyle name="Normal 15 5 3 4" xfId="11734" xr:uid="{00000000-0005-0000-0000-00006B2D0000}"/>
    <cellStyle name="Normal 15 5 3 4 2" xfId="11735" xr:uid="{00000000-0005-0000-0000-00006C2D0000}"/>
    <cellStyle name="Normal 15 5 3 4 2 2" xfId="11736" xr:uid="{00000000-0005-0000-0000-00006D2D0000}"/>
    <cellStyle name="Normal 15 5 3 4 3" xfId="11737" xr:uid="{00000000-0005-0000-0000-00006E2D0000}"/>
    <cellStyle name="Normal 15 5 3 5" xfId="11738" xr:uid="{00000000-0005-0000-0000-00006F2D0000}"/>
    <cellStyle name="Normal 15 5 3 5 2" xfId="11739" xr:uid="{00000000-0005-0000-0000-0000702D0000}"/>
    <cellStyle name="Normal 15 5 3 5 2 2" xfId="11740" xr:uid="{00000000-0005-0000-0000-0000712D0000}"/>
    <cellStyle name="Normal 15 5 3 5 3" xfId="11741" xr:uid="{00000000-0005-0000-0000-0000722D0000}"/>
    <cellStyle name="Normal 15 5 3 6" xfId="11742" xr:uid="{00000000-0005-0000-0000-0000732D0000}"/>
    <cellStyle name="Normal 15 5 3 6 2" xfId="11743" xr:uid="{00000000-0005-0000-0000-0000742D0000}"/>
    <cellStyle name="Normal 15 5 3 7" xfId="11744" xr:uid="{00000000-0005-0000-0000-0000752D0000}"/>
    <cellStyle name="Normal 15 5 3 7 2" xfId="11745" xr:uid="{00000000-0005-0000-0000-0000762D0000}"/>
    <cellStyle name="Normal 15 5 3 8" xfId="11746" xr:uid="{00000000-0005-0000-0000-0000772D0000}"/>
    <cellStyle name="Normal 15 5 4" xfId="11747" xr:uid="{00000000-0005-0000-0000-0000782D0000}"/>
    <cellStyle name="Normal 15 5 4 2" xfId="11748" xr:uid="{00000000-0005-0000-0000-0000792D0000}"/>
    <cellStyle name="Normal 15 5 4 2 2" xfId="11749" xr:uid="{00000000-0005-0000-0000-00007A2D0000}"/>
    <cellStyle name="Normal 15 5 4 2 2 2" xfId="11750" xr:uid="{00000000-0005-0000-0000-00007B2D0000}"/>
    <cellStyle name="Normal 15 5 4 2 3" xfId="11751" xr:uid="{00000000-0005-0000-0000-00007C2D0000}"/>
    <cellStyle name="Normal 15 5 4 3" xfId="11752" xr:uid="{00000000-0005-0000-0000-00007D2D0000}"/>
    <cellStyle name="Normal 15 5 4 3 2" xfId="11753" xr:uid="{00000000-0005-0000-0000-00007E2D0000}"/>
    <cellStyle name="Normal 15 5 4 3 2 2" xfId="11754" xr:uid="{00000000-0005-0000-0000-00007F2D0000}"/>
    <cellStyle name="Normal 15 5 4 3 3" xfId="11755" xr:uid="{00000000-0005-0000-0000-0000802D0000}"/>
    <cellStyle name="Normal 15 5 4 4" xfId="11756" xr:uid="{00000000-0005-0000-0000-0000812D0000}"/>
    <cellStyle name="Normal 15 5 4 4 2" xfId="11757" xr:uid="{00000000-0005-0000-0000-0000822D0000}"/>
    <cellStyle name="Normal 15 5 4 4 2 2" xfId="11758" xr:uid="{00000000-0005-0000-0000-0000832D0000}"/>
    <cellStyle name="Normal 15 5 4 4 3" xfId="11759" xr:uid="{00000000-0005-0000-0000-0000842D0000}"/>
    <cellStyle name="Normal 15 5 4 5" xfId="11760" xr:uid="{00000000-0005-0000-0000-0000852D0000}"/>
    <cellStyle name="Normal 15 5 4 5 2" xfId="11761" xr:uid="{00000000-0005-0000-0000-0000862D0000}"/>
    <cellStyle name="Normal 15 5 4 6" xfId="11762" xr:uid="{00000000-0005-0000-0000-0000872D0000}"/>
    <cellStyle name="Normal 15 5 4 6 2" xfId="11763" xr:uid="{00000000-0005-0000-0000-0000882D0000}"/>
    <cellStyle name="Normal 15 5 4 7" xfId="11764" xr:uid="{00000000-0005-0000-0000-0000892D0000}"/>
    <cellStyle name="Normal 15 5 5" xfId="11765" xr:uid="{00000000-0005-0000-0000-00008A2D0000}"/>
    <cellStyle name="Normal 15 5 5 2" xfId="11766" xr:uid="{00000000-0005-0000-0000-00008B2D0000}"/>
    <cellStyle name="Normal 15 5 5 2 2" xfId="11767" xr:uid="{00000000-0005-0000-0000-00008C2D0000}"/>
    <cellStyle name="Normal 15 5 5 2 2 2" xfId="11768" xr:uid="{00000000-0005-0000-0000-00008D2D0000}"/>
    <cellStyle name="Normal 15 5 5 2 3" xfId="11769" xr:uid="{00000000-0005-0000-0000-00008E2D0000}"/>
    <cellStyle name="Normal 15 5 5 3" xfId="11770" xr:uid="{00000000-0005-0000-0000-00008F2D0000}"/>
    <cellStyle name="Normal 15 5 5 3 2" xfId="11771" xr:uid="{00000000-0005-0000-0000-0000902D0000}"/>
    <cellStyle name="Normal 15 5 5 3 2 2" xfId="11772" xr:uid="{00000000-0005-0000-0000-0000912D0000}"/>
    <cellStyle name="Normal 15 5 5 3 3" xfId="11773" xr:uid="{00000000-0005-0000-0000-0000922D0000}"/>
    <cellStyle name="Normal 15 5 5 4" xfId="11774" xr:uid="{00000000-0005-0000-0000-0000932D0000}"/>
    <cellStyle name="Normal 15 5 5 4 2" xfId="11775" xr:uid="{00000000-0005-0000-0000-0000942D0000}"/>
    <cellStyle name="Normal 15 5 5 4 2 2" xfId="11776" xr:uid="{00000000-0005-0000-0000-0000952D0000}"/>
    <cellStyle name="Normal 15 5 5 4 3" xfId="11777" xr:uid="{00000000-0005-0000-0000-0000962D0000}"/>
    <cellStyle name="Normal 15 5 5 5" xfId="11778" xr:uid="{00000000-0005-0000-0000-0000972D0000}"/>
    <cellStyle name="Normal 15 5 5 5 2" xfId="11779" xr:uid="{00000000-0005-0000-0000-0000982D0000}"/>
    <cellStyle name="Normal 15 5 5 6" xfId="11780" xr:uid="{00000000-0005-0000-0000-0000992D0000}"/>
    <cellStyle name="Normal 15 5 5 6 2" xfId="11781" xr:uid="{00000000-0005-0000-0000-00009A2D0000}"/>
    <cellStyle name="Normal 15 5 5 7" xfId="11782" xr:uid="{00000000-0005-0000-0000-00009B2D0000}"/>
    <cellStyle name="Normal 15 5 6" xfId="11783" xr:uid="{00000000-0005-0000-0000-00009C2D0000}"/>
    <cellStyle name="Normal 15 5 6 2" xfId="11784" xr:uid="{00000000-0005-0000-0000-00009D2D0000}"/>
    <cellStyle name="Normal 15 5 6 2 2" xfId="11785" xr:uid="{00000000-0005-0000-0000-00009E2D0000}"/>
    <cellStyle name="Normal 15 5 6 3" xfId="11786" xr:uid="{00000000-0005-0000-0000-00009F2D0000}"/>
    <cellStyle name="Normal 15 5 7" xfId="11787" xr:uid="{00000000-0005-0000-0000-0000A02D0000}"/>
    <cellStyle name="Normal 15 5 7 2" xfId="11788" xr:uid="{00000000-0005-0000-0000-0000A12D0000}"/>
    <cellStyle name="Normal 15 5 7 2 2" xfId="11789" xr:uid="{00000000-0005-0000-0000-0000A22D0000}"/>
    <cellStyle name="Normal 15 5 7 3" xfId="11790" xr:uid="{00000000-0005-0000-0000-0000A32D0000}"/>
    <cellStyle name="Normal 15 5 8" xfId="11791" xr:uid="{00000000-0005-0000-0000-0000A42D0000}"/>
    <cellStyle name="Normal 15 5 8 2" xfId="11792" xr:uid="{00000000-0005-0000-0000-0000A52D0000}"/>
    <cellStyle name="Normal 15 5 8 2 2" xfId="11793" xr:uid="{00000000-0005-0000-0000-0000A62D0000}"/>
    <cellStyle name="Normal 15 5 8 3" xfId="11794" xr:uid="{00000000-0005-0000-0000-0000A72D0000}"/>
    <cellStyle name="Normal 15 5 9" xfId="11795" xr:uid="{00000000-0005-0000-0000-0000A82D0000}"/>
    <cellStyle name="Normal 15 5 9 2" xfId="11796" xr:uid="{00000000-0005-0000-0000-0000A92D0000}"/>
    <cellStyle name="Normal 15 6" xfId="443" xr:uid="{00000000-0005-0000-0000-0000AA2D0000}"/>
    <cellStyle name="Normal 15 6 10" xfId="11797" xr:uid="{00000000-0005-0000-0000-0000AB2D0000}"/>
    <cellStyle name="Normal 15 6 10 2" xfId="11798" xr:uid="{00000000-0005-0000-0000-0000AC2D0000}"/>
    <cellStyle name="Normal 15 6 11" xfId="11799" xr:uid="{00000000-0005-0000-0000-0000AD2D0000}"/>
    <cellStyle name="Normal 15 6 2" xfId="11800" xr:uid="{00000000-0005-0000-0000-0000AE2D0000}"/>
    <cellStyle name="Normal 15 6 2 2" xfId="11801" xr:uid="{00000000-0005-0000-0000-0000AF2D0000}"/>
    <cellStyle name="Normal 15 6 2 2 2" xfId="11802" xr:uid="{00000000-0005-0000-0000-0000B02D0000}"/>
    <cellStyle name="Normal 15 6 2 2 2 2" xfId="11803" xr:uid="{00000000-0005-0000-0000-0000B12D0000}"/>
    <cellStyle name="Normal 15 6 2 2 2 2 2" xfId="11804" xr:uid="{00000000-0005-0000-0000-0000B22D0000}"/>
    <cellStyle name="Normal 15 6 2 2 2 3" xfId="11805" xr:uid="{00000000-0005-0000-0000-0000B32D0000}"/>
    <cellStyle name="Normal 15 6 2 2 3" xfId="11806" xr:uid="{00000000-0005-0000-0000-0000B42D0000}"/>
    <cellStyle name="Normal 15 6 2 2 3 2" xfId="11807" xr:uid="{00000000-0005-0000-0000-0000B52D0000}"/>
    <cellStyle name="Normal 15 6 2 2 3 2 2" xfId="11808" xr:uid="{00000000-0005-0000-0000-0000B62D0000}"/>
    <cellStyle name="Normal 15 6 2 2 3 3" xfId="11809" xr:uid="{00000000-0005-0000-0000-0000B72D0000}"/>
    <cellStyle name="Normal 15 6 2 2 4" xfId="11810" xr:uid="{00000000-0005-0000-0000-0000B82D0000}"/>
    <cellStyle name="Normal 15 6 2 2 4 2" xfId="11811" xr:uid="{00000000-0005-0000-0000-0000B92D0000}"/>
    <cellStyle name="Normal 15 6 2 2 4 2 2" xfId="11812" xr:uid="{00000000-0005-0000-0000-0000BA2D0000}"/>
    <cellStyle name="Normal 15 6 2 2 4 3" xfId="11813" xr:uid="{00000000-0005-0000-0000-0000BB2D0000}"/>
    <cellStyle name="Normal 15 6 2 2 5" xfId="11814" xr:uid="{00000000-0005-0000-0000-0000BC2D0000}"/>
    <cellStyle name="Normal 15 6 2 2 5 2" xfId="11815" xr:uid="{00000000-0005-0000-0000-0000BD2D0000}"/>
    <cellStyle name="Normal 15 6 2 2 6" xfId="11816" xr:uid="{00000000-0005-0000-0000-0000BE2D0000}"/>
    <cellStyle name="Normal 15 6 2 2 6 2" xfId="11817" xr:uid="{00000000-0005-0000-0000-0000BF2D0000}"/>
    <cellStyle name="Normal 15 6 2 2 7" xfId="11818" xr:uid="{00000000-0005-0000-0000-0000C02D0000}"/>
    <cellStyle name="Normal 15 6 2 3" xfId="11819" xr:uid="{00000000-0005-0000-0000-0000C12D0000}"/>
    <cellStyle name="Normal 15 6 2 3 2" xfId="11820" xr:uid="{00000000-0005-0000-0000-0000C22D0000}"/>
    <cellStyle name="Normal 15 6 2 3 2 2" xfId="11821" xr:uid="{00000000-0005-0000-0000-0000C32D0000}"/>
    <cellStyle name="Normal 15 6 2 3 2 2 2" xfId="11822" xr:uid="{00000000-0005-0000-0000-0000C42D0000}"/>
    <cellStyle name="Normal 15 6 2 3 2 3" xfId="11823" xr:uid="{00000000-0005-0000-0000-0000C52D0000}"/>
    <cellStyle name="Normal 15 6 2 3 3" xfId="11824" xr:uid="{00000000-0005-0000-0000-0000C62D0000}"/>
    <cellStyle name="Normal 15 6 2 3 3 2" xfId="11825" xr:uid="{00000000-0005-0000-0000-0000C72D0000}"/>
    <cellStyle name="Normal 15 6 2 3 3 2 2" xfId="11826" xr:uid="{00000000-0005-0000-0000-0000C82D0000}"/>
    <cellStyle name="Normal 15 6 2 3 3 3" xfId="11827" xr:uid="{00000000-0005-0000-0000-0000C92D0000}"/>
    <cellStyle name="Normal 15 6 2 3 4" xfId="11828" xr:uid="{00000000-0005-0000-0000-0000CA2D0000}"/>
    <cellStyle name="Normal 15 6 2 3 4 2" xfId="11829" xr:uid="{00000000-0005-0000-0000-0000CB2D0000}"/>
    <cellStyle name="Normal 15 6 2 3 4 2 2" xfId="11830" xr:uid="{00000000-0005-0000-0000-0000CC2D0000}"/>
    <cellStyle name="Normal 15 6 2 3 4 3" xfId="11831" xr:uid="{00000000-0005-0000-0000-0000CD2D0000}"/>
    <cellStyle name="Normal 15 6 2 3 5" xfId="11832" xr:uid="{00000000-0005-0000-0000-0000CE2D0000}"/>
    <cellStyle name="Normal 15 6 2 3 5 2" xfId="11833" xr:uid="{00000000-0005-0000-0000-0000CF2D0000}"/>
    <cellStyle name="Normal 15 6 2 3 6" xfId="11834" xr:uid="{00000000-0005-0000-0000-0000D02D0000}"/>
    <cellStyle name="Normal 15 6 2 3 6 2" xfId="11835" xr:uid="{00000000-0005-0000-0000-0000D12D0000}"/>
    <cellStyle name="Normal 15 6 2 3 7" xfId="11836" xr:uid="{00000000-0005-0000-0000-0000D22D0000}"/>
    <cellStyle name="Normal 15 6 2 4" xfId="11837" xr:uid="{00000000-0005-0000-0000-0000D32D0000}"/>
    <cellStyle name="Normal 15 6 2 4 2" xfId="11838" xr:uid="{00000000-0005-0000-0000-0000D42D0000}"/>
    <cellStyle name="Normal 15 6 2 4 2 2" xfId="11839" xr:uid="{00000000-0005-0000-0000-0000D52D0000}"/>
    <cellStyle name="Normal 15 6 2 4 3" xfId="11840" xr:uid="{00000000-0005-0000-0000-0000D62D0000}"/>
    <cellStyle name="Normal 15 6 2 5" xfId="11841" xr:uid="{00000000-0005-0000-0000-0000D72D0000}"/>
    <cellStyle name="Normal 15 6 2 5 2" xfId="11842" xr:uid="{00000000-0005-0000-0000-0000D82D0000}"/>
    <cellStyle name="Normal 15 6 2 5 2 2" xfId="11843" xr:uid="{00000000-0005-0000-0000-0000D92D0000}"/>
    <cellStyle name="Normal 15 6 2 5 3" xfId="11844" xr:uid="{00000000-0005-0000-0000-0000DA2D0000}"/>
    <cellStyle name="Normal 15 6 2 6" xfId="11845" xr:uid="{00000000-0005-0000-0000-0000DB2D0000}"/>
    <cellStyle name="Normal 15 6 2 6 2" xfId="11846" xr:uid="{00000000-0005-0000-0000-0000DC2D0000}"/>
    <cellStyle name="Normal 15 6 2 6 2 2" xfId="11847" xr:uid="{00000000-0005-0000-0000-0000DD2D0000}"/>
    <cellStyle name="Normal 15 6 2 6 3" xfId="11848" xr:uid="{00000000-0005-0000-0000-0000DE2D0000}"/>
    <cellStyle name="Normal 15 6 2 7" xfId="11849" xr:uid="{00000000-0005-0000-0000-0000DF2D0000}"/>
    <cellStyle name="Normal 15 6 2 7 2" xfId="11850" xr:uid="{00000000-0005-0000-0000-0000E02D0000}"/>
    <cellStyle name="Normal 15 6 2 8" xfId="11851" xr:uid="{00000000-0005-0000-0000-0000E12D0000}"/>
    <cellStyle name="Normal 15 6 2 8 2" xfId="11852" xr:uid="{00000000-0005-0000-0000-0000E22D0000}"/>
    <cellStyle name="Normal 15 6 2 9" xfId="11853" xr:uid="{00000000-0005-0000-0000-0000E32D0000}"/>
    <cellStyle name="Normal 15 6 3" xfId="11854" xr:uid="{00000000-0005-0000-0000-0000E42D0000}"/>
    <cellStyle name="Normal 15 6 3 2" xfId="11855" xr:uid="{00000000-0005-0000-0000-0000E52D0000}"/>
    <cellStyle name="Normal 15 6 3 2 2" xfId="11856" xr:uid="{00000000-0005-0000-0000-0000E62D0000}"/>
    <cellStyle name="Normal 15 6 3 2 2 2" xfId="11857" xr:uid="{00000000-0005-0000-0000-0000E72D0000}"/>
    <cellStyle name="Normal 15 6 3 2 2 2 2" xfId="11858" xr:uid="{00000000-0005-0000-0000-0000E82D0000}"/>
    <cellStyle name="Normal 15 6 3 2 2 3" xfId="11859" xr:uid="{00000000-0005-0000-0000-0000E92D0000}"/>
    <cellStyle name="Normal 15 6 3 2 3" xfId="11860" xr:uid="{00000000-0005-0000-0000-0000EA2D0000}"/>
    <cellStyle name="Normal 15 6 3 2 3 2" xfId="11861" xr:uid="{00000000-0005-0000-0000-0000EB2D0000}"/>
    <cellStyle name="Normal 15 6 3 2 3 2 2" xfId="11862" xr:uid="{00000000-0005-0000-0000-0000EC2D0000}"/>
    <cellStyle name="Normal 15 6 3 2 3 3" xfId="11863" xr:uid="{00000000-0005-0000-0000-0000ED2D0000}"/>
    <cellStyle name="Normal 15 6 3 2 4" xfId="11864" xr:uid="{00000000-0005-0000-0000-0000EE2D0000}"/>
    <cellStyle name="Normal 15 6 3 2 4 2" xfId="11865" xr:uid="{00000000-0005-0000-0000-0000EF2D0000}"/>
    <cellStyle name="Normal 15 6 3 2 4 2 2" xfId="11866" xr:uid="{00000000-0005-0000-0000-0000F02D0000}"/>
    <cellStyle name="Normal 15 6 3 2 4 3" xfId="11867" xr:uid="{00000000-0005-0000-0000-0000F12D0000}"/>
    <cellStyle name="Normal 15 6 3 2 5" xfId="11868" xr:uid="{00000000-0005-0000-0000-0000F22D0000}"/>
    <cellStyle name="Normal 15 6 3 2 5 2" xfId="11869" xr:uid="{00000000-0005-0000-0000-0000F32D0000}"/>
    <cellStyle name="Normal 15 6 3 2 6" xfId="11870" xr:uid="{00000000-0005-0000-0000-0000F42D0000}"/>
    <cellStyle name="Normal 15 6 3 2 6 2" xfId="11871" xr:uid="{00000000-0005-0000-0000-0000F52D0000}"/>
    <cellStyle name="Normal 15 6 3 2 7" xfId="11872" xr:uid="{00000000-0005-0000-0000-0000F62D0000}"/>
    <cellStyle name="Normal 15 6 3 3" xfId="11873" xr:uid="{00000000-0005-0000-0000-0000F72D0000}"/>
    <cellStyle name="Normal 15 6 3 3 2" xfId="11874" xr:uid="{00000000-0005-0000-0000-0000F82D0000}"/>
    <cellStyle name="Normal 15 6 3 3 2 2" xfId="11875" xr:uid="{00000000-0005-0000-0000-0000F92D0000}"/>
    <cellStyle name="Normal 15 6 3 3 3" xfId="11876" xr:uid="{00000000-0005-0000-0000-0000FA2D0000}"/>
    <cellStyle name="Normal 15 6 3 4" xfId="11877" xr:uid="{00000000-0005-0000-0000-0000FB2D0000}"/>
    <cellStyle name="Normal 15 6 3 4 2" xfId="11878" xr:uid="{00000000-0005-0000-0000-0000FC2D0000}"/>
    <cellStyle name="Normal 15 6 3 4 2 2" xfId="11879" xr:uid="{00000000-0005-0000-0000-0000FD2D0000}"/>
    <cellStyle name="Normal 15 6 3 4 3" xfId="11880" xr:uid="{00000000-0005-0000-0000-0000FE2D0000}"/>
    <cellStyle name="Normal 15 6 3 5" xfId="11881" xr:uid="{00000000-0005-0000-0000-0000FF2D0000}"/>
    <cellStyle name="Normal 15 6 3 5 2" xfId="11882" xr:uid="{00000000-0005-0000-0000-0000002E0000}"/>
    <cellStyle name="Normal 15 6 3 5 2 2" xfId="11883" xr:uid="{00000000-0005-0000-0000-0000012E0000}"/>
    <cellStyle name="Normal 15 6 3 5 3" xfId="11884" xr:uid="{00000000-0005-0000-0000-0000022E0000}"/>
    <cellStyle name="Normal 15 6 3 6" xfId="11885" xr:uid="{00000000-0005-0000-0000-0000032E0000}"/>
    <cellStyle name="Normal 15 6 3 6 2" xfId="11886" xr:uid="{00000000-0005-0000-0000-0000042E0000}"/>
    <cellStyle name="Normal 15 6 3 7" xfId="11887" xr:uid="{00000000-0005-0000-0000-0000052E0000}"/>
    <cellStyle name="Normal 15 6 3 7 2" xfId="11888" xr:uid="{00000000-0005-0000-0000-0000062E0000}"/>
    <cellStyle name="Normal 15 6 3 8" xfId="11889" xr:uid="{00000000-0005-0000-0000-0000072E0000}"/>
    <cellStyle name="Normal 15 6 4" xfId="11890" xr:uid="{00000000-0005-0000-0000-0000082E0000}"/>
    <cellStyle name="Normal 15 6 4 2" xfId="11891" xr:uid="{00000000-0005-0000-0000-0000092E0000}"/>
    <cellStyle name="Normal 15 6 4 2 2" xfId="11892" xr:uid="{00000000-0005-0000-0000-00000A2E0000}"/>
    <cellStyle name="Normal 15 6 4 2 2 2" xfId="11893" xr:uid="{00000000-0005-0000-0000-00000B2E0000}"/>
    <cellStyle name="Normal 15 6 4 2 3" xfId="11894" xr:uid="{00000000-0005-0000-0000-00000C2E0000}"/>
    <cellStyle name="Normal 15 6 4 3" xfId="11895" xr:uid="{00000000-0005-0000-0000-00000D2E0000}"/>
    <cellStyle name="Normal 15 6 4 3 2" xfId="11896" xr:uid="{00000000-0005-0000-0000-00000E2E0000}"/>
    <cellStyle name="Normal 15 6 4 3 2 2" xfId="11897" xr:uid="{00000000-0005-0000-0000-00000F2E0000}"/>
    <cellStyle name="Normal 15 6 4 3 3" xfId="11898" xr:uid="{00000000-0005-0000-0000-0000102E0000}"/>
    <cellStyle name="Normal 15 6 4 4" xfId="11899" xr:uid="{00000000-0005-0000-0000-0000112E0000}"/>
    <cellStyle name="Normal 15 6 4 4 2" xfId="11900" xr:uid="{00000000-0005-0000-0000-0000122E0000}"/>
    <cellStyle name="Normal 15 6 4 4 2 2" xfId="11901" xr:uid="{00000000-0005-0000-0000-0000132E0000}"/>
    <cellStyle name="Normal 15 6 4 4 3" xfId="11902" xr:uid="{00000000-0005-0000-0000-0000142E0000}"/>
    <cellStyle name="Normal 15 6 4 5" xfId="11903" xr:uid="{00000000-0005-0000-0000-0000152E0000}"/>
    <cellStyle name="Normal 15 6 4 5 2" xfId="11904" xr:uid="{00000000-0005-0000-0000-0000162E0000}"/>
    <cellStyle name="Normal 15 6 4 6" xfId="11905" xr:uid="{00000000-0005-0000-0000-0000172E0000}"/>
    <cellStyle name="Normal 15 6 4 6 2" xfId="11906" xr:uid="{00000000-0005-0000-0000-0000182E0000}"/>
    <cellStyle name="Normal 15 6 4 7" xfId="11907" xr:uid="{00000000-0005-0000-0000-0000192E0000}"/>
    <cellStyle name="Normal 15 6 5" xfId="11908" xr:uid="{00000000-0005-0000-0000-00001A2E0000}"/>
    <cellStyle name="Normal 15 6 5 2" xfId="11909" xr:uid="{00000000-0005-0000-0000-00001B2E0000}"/>
    <cellStyle name="Normal 15 6 5 2 2" xfId="11910" xr:uid="{00000000-0005-0000-0000-00001C2E0000}"/>
    <cellStyle name="Normal 15 6 5 2 2 2" xfId="11911" xr:uid="{00000000-0005-0000-0000-00001D2E0000}"/>
    <cellStyle name="Normal 15 6 5 2 3" xfId="11912" xr:uid="{00000000-0005-0000-0000-00001E2E0000}"/>
    <cellStyle name="Normal 15 6 5 3" xfId="11913" xr:uid="{00000000-0005-0000-0000-00001F2E0000}"/>
    <cellStyle name="Normal 15 6 5 3 2" xfId="11914" xr:uid="{00000000-0005-0000-0000-0000202E0000}"/>
    <cellStyle name="Normal 15 6 5 3 2 2" xfId="11915" xr:uid="{00000000-0005-0000-0000-0000212E0000}"/>
    <cellStyle name="Normal 15 6 5 3 3" xfId="11916" xr:uid="{00000000-0005-0000-0000-0000222E0000}"/>
    <cellStyle name="Normal 15 6 5 4" xfId="11917" xr:uid="{00000000-0005-0000-0000-0000232E0000}"/>
    <cellStyle name="Normal 15 6 5 4 2" xfId="11918" xr:uid="{00000000-0005-0000-0000-0000242E0000}"/>
    <cellStyle name="Normal 15 6 5 4 2 2" xfId="11919" xr:uid="{00000000-0005-0000-0000-0000252E0000}"/>
    <cellStyle name="Normal 15 6 5 4 3" xfId="11920" xr:uid="{00000000-0005-0000-0000-0000262E0000}"/>
    <cellStyle name="Normal 15 6 5 5" xfId="11921" xr:uid="{00000000-0005-0000-0000-0000272E0000}"/>
    <cellStyle name="Normal 15 6 5 5 2" xfId="11922" xr:uid="{00000000-0005-0000-0000-0000282E0000}"/>
    <cellStyle name="Normal 15 6 5 6" xfId="11923" xr:uid="{00000000-0005-0000-0000-0000292E0000}"/>
    <cellStyle name="Normal 15 6 5 6 2" xfId="11924" xr:uid="{00000000-0005-0000-0000-00002A2E0000}"/>
    <cellStyle name="Normal 15 6 5 7" xfId="11925" xr:uid="{00000000-0005-0000-0000-00002B2E0000}"/>
    <cellStyle name="Normal 15 6 6" xfId="11926" xr:uid="{00000000-0005-0000-0000-00002C2E0000}"/>
    <cellStyle name="Normal 15 6 6 2" xfId="11927" xr:uid="{00000000-0005-0000-0000-00002D2E0000}"/>
    <cellStyle name="Normal 15 6 6 2 2" xfId="11928" xr:uid="{00000000-0005-0000-0000-00002E2E0000}"/>
    <cellStyle name="Normal 15 6 6 3" xfId="11929" xr:uid="{00000000-0005-0000-0000-00002F2E0000}"/>
    <cellStyle name="Normal 15 6 7" xfId="11930" xr:uid="{00000000-0005-0000-0000-0000302E0000}"/>
    <cellStyle name="Normal 15 6 7 2" xfId="11931" xr:uid="{00000000-0005-0000-0000-0000312E0000}"/>
    <cellStyle name="Normal 15 6 7 2 2" xfId="11932" xr:uid="{00000000-0005-0000-0000-0000322E0000}"/>
    <cellStyle name="Normal 15 6 7 3" xfId="11933" xr:uid="{00000000-0005-0000-0000-0000332E0000}"/>
    <cellStyle name="Normal 15 6 8" xfId="11934" xr:uid="{00000000-0005-0000-0000-0000342E0000}"/>
    <cellStyle name="Normal 15 6 8 2" xfId="11935" xr:uid="{00000000-0005-0000-0000-0000352E0000}"/>
    <cellStyle name="Normal 15 6 8 2 2" xfId="11936" xr:uid="{00000000-0005-0000-0000-0000362E0000}"/>
    <cellStyle name="Normal 15 6 8 3" xfId="11937" xr:uid="{00000000-0005-0000-0000-0000372E0000}"/>
    <cellStyle name="Normal 15 6 9" xfId="11938" xr:uid="{00000000-0005-0000-0000-0000382E0000}"/>
    <cellStyle name="Normal 15 6 9 2" xfId="11939" xr:uid="{00000000-0005-0000-0000-0000392E0000}"/>
    <cellStyle name="Normal 15 7" xfId="444" xr:uid="{00000000-0005-0000-0000-00003A2E0000}"/>
    <cellStyle name="Normal 15 7 2" xfId="11940" xr:uid="{00000000-0005-0000-0000-00003B2E0000}"/>
    <cellStyle name="Normal 15 7 2 2" xfId="11941" xr:uid="{00000000-0005-0000-0000-00003C2E0000}"/>
    <cellStyle name="Normal 15 7 2 2 2" xfId="11942" xr:uid="{00000000-0005-0000-0000-00003D2E0000}"/>
    <cellStyle name="Normal 15 7 2 2 2 2" xfId="11943" xr:uid="{00000000-0005-0000-0000-00003E2E0000}"/>
    <cellStyle name="Normal 15 7 2 2 3" xfId="11944" xr:uid="{00000000-0005-0000-0000-00003F2E0000}"/>
    <cellStyle name="Normal 15 7 2 3" xfId="11945" xr:uid="{00000000-0005-0000-0000-0000402E0000}"/>
    <cellStyle name="Normal 15 7 2 3 2" xfId="11946" xr:uid="{00000000-0005-0000-0000-0000412E0000}"/>
    <cellStyle name="Normal 15 7 2 3 2 2" xfId="11947" xr:uid="{00000000-0005-0000-0000-0000422E0000}"/>
    <cellStyle name="Normal 15 7 2 3 3" xfId="11948" xr:uid="{00000000-0005-0000-0000-0000432E0000}"/>
    <cellStyle name="Normal 15 7 2 4" xfId="11949" xr:uid="{00000000-0005-0000-0000-0000442E0000}"/>
    <cellStyle name="Normal 15 7 2 4 2" xfId="11950" xr:uid="{00000000-0005-0000-0000-0000452E0000}"/>
    <cellStyle name="Normal 15 7 2 4 2 2" xfId="11951" xr:uid="{00000000-0005-0000-0000-0000462E0000}"/>
    <cellStyle name="Normal 15 7 2 4 3" xfId="11952" xr:uid="{00000000-0005-0000-0000-0000472E0000}"/>
    <cellStyle name="Normal 15 7 2 5" xfId="11953" xr:uid="{00000000-0005-0000-0000-0000482E0000}"/>
    <cellStyle name="Normal 15 7 2 5 2" xfId="11954" xr:uid="{00000000-0005-0000-0000-0000492E0000}"/>
    <cellStyle name="Normal 15 7 2 6" xfId="11955" xr:uid="{00000000-0005-0000-0000-00004A2E0000}"/>
    <cellStyle name="Normal 15 7 2 6 2" xfId="11956" xr:uid="{00000000-0005-0000-0000-00004B2E0000}"/>
    <cellStyle name="Normal 15 7 2 7" xfId="11957" xr:uid="{00000000-0005-0000-0000-00004C2E0000}"/>
    <cellStyle name="Normal 15 7 3" xfId="11958" xr:uid="{00000000-0005-0000-0000-00004D2E0000}"/>
    <cellStyle name="Normal 15 7 3 2" xfId="11959" xr:uid="{00000000-0005-0000-0000-00004E2E0000}"/>
    <cellStyle name="Normal 15 7 3 2 2" xfId="11960" xr:uid="{00000000-0005-0000-0000-00004F2E0000}"/>
    <cellStyle name="Normal 15 7 3 2 2 2" xfId="11961" xr:uid="{00000000-0005-0000-0000-0000502E0000}"/>
    <cellStyle name="Normal 15 7 3 2 3" xfId="11962" xr:uid="{00000000-0005-0000-0000-0000512E0000}"/>
    <cellStyle name="Normal 15 7 3 3" xfId="11963" xr:uid="{00000000-0005-0000-0000-0000522E0000}"/>
    <cellStyle name="Normal 15 7 3 3 2" xfId="11964" xr:uid="{00000000-0005-0000-0000-0000532E0000}"/>
    <cellStyle name="Normal 15 7 3 3 2 2" xfId="11965" xr:uid="{00000000-0005-0000-0000-0000542E0000}"/>
    <cellStyle name="Normal 15 7 3 3 3" xfId="11966" xr:uid="{00000000-0005-0000-0000-0000552E0000}"/>
    <cellStyle name="Normal 15 7 3 4" xfId="11967" xr:uid="{00000000-0005-0000-0000-0000562E0000}"/>
    <cellStyle name="Normal 15 7 3 4 2" xfId="11968" xr:uid="{00000000-0005-0000-0000-0000572E0000}"/>
    <cellStyle name="Normal 15 7 3 4 2 2" xfId="11969" xr:uid="{00000000-0005-0000-0000-0000582E0000}"/>
    <cellStyle name="Normal 15 7 3 4 3" xfId="11970" xr:uid="{00000000-0005-0000-0000-0000592E0000}"/>
    <cellStyle name="Normal 15 7 3 5" xfId="11971" xr:uid="{00000000-0005-0000-0000-00005A2E0000}"/>
    <cellStyle name="Normal 15 7 3 5 2" xfId="11972" xr:uid="{00000000-0005-0000-0000-00005B2E0000}"/>
    <cellStyle name="Normal 15 7 3 6" xfId="11973" xr:uid="{00000000-0005-0000-0000-00005C2E0000}"/>
    <cellStyle name="Normal 15 7 3 6 2" xfId="11974" xr:uid="{00000000-0005-0000-0000-00005D2E0000}"/>
    <cellStyle name="Normal 15 7 3 7" xfId="11975" xr:uid="{00000000-0005-0000-0000-00005E2E0000}"/>
    <cellStyle name="Normal 15 7 4" xfId="11976" xr:uid="{00000000-0005-0000-0000-00005F2E0000}"/>
    <cellStyle name="Normal 15 7 4 2" xfId="11977" xr:uid="{00000000-0005-0000-0000-0000602E0000}"/>
    <cellStyle name="Normal 15 7 4 2 2" xfId="11978" xr:uid="{00000000-0005-0000-0000-0000612E0000}"/>
    <cellStyle name="Normal 15 7 4 3" xfId="11979" xr:uid="{00000000-0005-0000-0000-0000622E0000}"/>
    <cellStyle name="Normal 15 7 5" xfId="11980" xr:uid="{00000000-0005-0000-0000-0000632E0000}"/>
    <cellStyle name="Normal 15 7 5 2" xfId="11981" xr:uid="{00000000-0005-0000-0000-0000642E0000}"/>
    <cellStyle name="Normal 15 7 5 2 2" xfId="11982" xr:uid="{00000000-0005-0000-0000-0000652E0000}"/>
    <cellStyle name="Normal 15 7 5 3" xfId="11983" xr:uid="{00000000-0005-0000-0000-0000662E0000}"/>
    <cellStyle name="Normal 15 7 6" xfId="11984" xr:uid="{00000000-0005-0000-0000-0000672E0000}"/>
    <cellStyle name="Normal 15 7 6 2" xfId="11985" xr:uid="{00000000-0005-0000-0000-0000682E0000}"/>
    <cellStyle name="Normal 15 7 6 2 2" xfId="11986" xr:uid="{00000000-0005-0000-0000-0000692E0000}"/>
    <cellStyle name="Normal 15 7 6 3" xfId="11987" xr:uid="{00000000-0005-0000-0000-00006A2E0000}"/>
    <cellStyle name="Normal 15 7 7" xfId="11988" xr:uid="{00000000-0005-0000-0000-00006B2E0000}"/>
    <cellStyle name="Normal 15 7 7 2" xfId="11989" xr:uid="{00000000-0005-0000-0000-00006C2E0000}"/>
    <cellStyle name="Normal 15 7 8" xfId="11990" xr:uid="{00000000-0005-0000-0000-00006D2E0000}"/>
    <cellStyle name="Normal 15 7 8 2" xfId="11991" xr:uid="{00000000-0005-0000-0000-00006E2E0000}"/>
    <cellStyle name="Normal 15 7 9" xfId="11992" xr:uid="{00000000-0005-0000-0000-00006F2E0000}"/>
    <cellStyle name="Normal 15 8" xfId="11993" xr:uid="{00000000-0005-0000-0000-0000702E0000}"/>
    <cellStyle name="Normal 15 8 2" xfId="11994" xr:uid="{00000000-0005-0000-0000-0000712E0000}"/>
    <cellStyle name="Normal 15 8 2 2" xfId="11995" xr:uid="{00000000-0005-0000-0000-0000722E0000}"/>
    <cellStyle name="Normal 15 8 2 2 2" xfId="11996" xr:uid="{00000000-0005-0000-0000-0000732E0000}"/>
    <cellStyle name="Normal 15 8 2 2 2 2" xfId="11997" xr:uid="{00000000-0005-0000-0000-0000742E0000}"/>
    <cellStyle name="Normal 15 8 2 2 3" xfId="11998" xr:uid="{00000000-0005-0000-0000-0000752E0000}"/>
    <cellStyle name="Normal 15 8 2 3" xfId="11999" xr:uid="{00000000-0005-0000-0000-0000762E0000}"/>
    <cellStyle name="Normal 15 8 2 3 2" xfId="12000" xr:uid="{00000000-0005-0000-0000-0000772E0000}"/>
    <cellStyle name="Normal 15 8 2 3 2 2" xfId="12001" xr:uid="{00000000-0005-0000-0000-0000782E0000}"/>
    <cellStyle name="Normal 15 8 2 3 3" xfId="12002" xr:uid="{00000000-0005-0000-0000-0000792E0000}"/>
    <cellStyle name="Normal 15 8 2 4" xfId="12003" xr:uid="{00000000-0005-0000-0000-00007A2E0000}"/>
    <cellStyle name="Normal 15 8 2 4 2" xfId="12004" xr:uid="{00000000-0005-0000-0000-00007B2E0000}"/>
    <cellStyle name="Normal 15 8 2 4 2 2" xfId="12005" xr:uid="{00000000-0005-0000-0000-00007C2E0000}"/>
    <cellStyle name="Normal 15 8 2 4 3" xfId="12006" xr:uid="{00000000-0005-0000-0000-00007D2E0000}"/>
    <cellStyle name="Normal 15 8 2 5" xfId="12007" xr:uid="{00000000-0005-0000-0000-00007E2E0000}"/>
    <cellStyle name="Normal 15 8 2 5 2" xfId="12008" xr:uid="{00000000-0005-0000-0000-00007F2E0000}"/>
    <cellStyle name="Normal 15 8 2 6" xfId="12009" xr:uid="{00000000-0005-0000-0000-0000802E0000}"/>
    <cellStyle name="Normal 15 8 2 6 2" xfId="12010" xr:uid="{00000000-0005-0000-0000-0000812E0000}"/>
    <cellStyle name="Normal 15 8 2 7" xfId="12011" xr:uid="{00000000-0005-0000-0000-0000822E0000}"/>
    <cellStyle name="Normal 15 8 3" xfId="12012" xr:uid="{00000000-0005-0000-0000-0000832E0000}"/>
    <cellStyle name="Normal 15 8 3 2" xfId="12013" xr:uid="{00000000-0005-0000-0000-0000842E0000}"/>
    <cellStyle name="Normal 15 8 3 2 2" xfId="12014" xr:uid="{00000000-0005-0000-0000-0000852E0000}"/>
    <cellStyle name="Normal 15 8 3 2 2 2" xfId="12015" xr:uid="{00000000-0005-0000-0000-0000862E0000}"/>
    <cellStyle name="Normal 15 8 3 2 3" xfId="12016" xr:uid="{00000000-0005-0000-0000-0000872E0000}"/>
    <cellStyle name="Normal 15 8 3 3" xfId="12017" xr:uid="{00000000-0005-0000-0000-0000882E0000}"/>
    <cellStyle name="Normal 15 8 3 3 2" xfId="12018" xr:uid="{00000000-0005-0000-0000-0000892E0000}"/>
    <cellStyle name="Normal 15 8 3 3 2 2" xfId="12019" xr:uid="{00000000-0005-0000-0000-00008A2E0000}"/>
    <cellStyle name="Normal 15 8 3 3 3" xfId="12020" xr:uid="{00000000-0005-0000-0000-00008B2E0000}"/>
    <cellStyle name="Normal 15 8 3 4" xfId="12021" xr:uid="{00000000-0005-0000-0000-00008C2E0000}"/>
    <cellStyle name="Normal 15 8 3 4 2" xfId="12022" xr:uid="{00000000-0005-0000-0000-00008D2E0000}"/>
    <cellStyle name="Normal 15 8 3 4 2 2" xfId="12023" xr:uid="{00000000-0005-0000-0000-00008E2E0000}"/>
    <cellStyle name="Normal 15 8 3 4 3" xfId="12024" xr:uid="{00000000-0005-0000-0000-00008F2E0000}"/>
    <cellStyle name="Normal 15 8 3 5" xfId="12025" xr:uid="{00000000-0005-0000-0000-0000902E0000}"/>
    <cellStyle name="Normal 15 8 3 5 2" xfId="12026" xr:uid="{00000000-0005-0000-0000-0000912E0000}"/>
    <cellStyle name="Normal 15 8 3 6" xfId="12027" xr:uid="{00000000-0005-0000-0000-0000922E0000}"/>
    <cellStyle name="Normal 15 8 3 6 2" xfId="12028" xr:uid="{00000000-0005-0000-0000-0000932E0000}"/>
    <cellStyle name="Normal 15 8 3 7" xfId="12029" xr:uid="{00000000-0005-0000-0000-0000942E0000}"/>
    <cellStyle name="Normal 15 8 4" xfId="12030" xr:uid="{00000000-0005-0000-0000-0000952E0000}"/>
    <cellStyle name="Normal 15 8 4 2" xfId="12031" xr:uid="{00000000-0005-0000-0000-0000962E0000}"/>
    <cellStyle name="Normal 15 8 4 2 2" xfId="12032" xr:uid="{00000000-0005-0000-0000-0000972E0000}"/>
    <cellStyle name="Normal 15 8 4 3" xfId="12033" xr:uid="{00000000-0005-0000-0000-0000982E0000}"/>
    <cellStyle name="Normal 15 8 5" xfId="12034" xr:uid="{00000000-0005-0000-0000-0000992E0000}"/>
    <cellStyle name="Normal 15 8 5 2" xfId="12035" xr:uid="{00000000-0005-0000-0000-00009A2E0000}"/>
    <cellStyle name="Normal 15 8 5 2 2" xfId="12036" xr:uid="{00000000-0005-0000-0000-00009B2E0000}"/>
    <cellStyle name="Normal 15 8 5 3" xfId="12037" xr:uid="{00000000-0005-0000-0000-00009C2E0000}"/>
    <cellStyle name="Normal 15 8 6" xfId="12038" xr:uid="{00000000-0005-0000-0000-00009D2E0000}"/>
    <cellStyle name="Normal 15 8 6 2" xfId="12039" xr:uid="{00000000-0005-0000-0000-00009E2E0000}"/>
    <cellStyle name="Normal 15 8 6 2 2" xfId="12040" xr:uid="{00000000-0005-0000-0000-00009F2E0000}"/>
    <cellStyle name="Normal 15 8 6 3" xfId="12041" xr:uid="{00000000-0005-0000-0000-0000A02E0000}"/>
    <cellStyle name="Normal 15 8 7" xfId="12042" xr:uid="{00000000-0005-0000-0000-0000A12E0000}"/>
    <cellStyle name="Normal 15 8 7 2" xfId="12043" xr:uid="{00000000-0005-0000-0000-0000A22E0000}"/>
    <cellStyle name="Normal 15 8 8" xfId="12044" xr:uid="{00000000-0005-0000-0000-0000A32E0000}"/>
    <cellStyle name="Normal 15 8 8 2" xfId="12045" xr:uid="{00000000-0005-0000-0000-0000A42E0000}"/>
    <cellStyle name="Normal 15 8 9" xfId="12046" xr:uid="{00000000-0005-0000-0000-0000A52E0000}"/>
    <cellStyle name="Normal 15 9" xfId="12047" xr:uid="{00000000-0005-0000-0000-0000A62E0000}"/>
    <cellStyle name="Normal 15 9 2" xfId="12048" xr:uid="{00000000-0005-0000-0000-0000A72E0000}"/>
    <cellStyle name="Normal 15 9 2 2" xfId="12049" xr:uid="{00000000-0005-0000-0000-0000A82E0000}"/>
    <cellStyle name="Normal 15 9 2 2 2" xfId="12050" xr:uid="{00000000-0005-0000-0000-0000A92E0000}"/>
    <cellStyle name="Normal 15 9 2 3" xfId="12051" xr:uid="{00000000-0005-0000-0000-0000AA2E0000}"/>
    <cellStyle name="Normal 15 9 3" xfId="12052" xr:uid="{00000000-0005-0000-0000-0000AB2E0000}"/>
    <cellStyle name="Normal 15 9 3 2" xfId="12053" xr:uid="{00000000-0005-0000-0000-0000AC2E0000}"/>
    <cellStyle name="Normal 15 9 3 2 2" xfId="12054" xr:uid="{00000000-0005-0000-0000-0000AD2E0000}"/>
    <cellStyle name="Normal 15 9 3 3" xfId="12055" xr:uid="{00000000-0005-0000-0000-0000AE2E0000}"/>
    <cellStyle name="Normal 15 9 4" xfId="12056" xr:uid="{00000000-0005-0000-0000-0000AF2E0000}"/>
    <cellStyle name="Normal 15 9 4 2" xfId="12057" xr:uid="{00000000-0005-0000-0000-0000B02E0000}"/>
    <cellStyle name="Normal 15 9 4 2 2" xfId="12058" xr:uid="{00000000-0005-0000-0000-0000B12E0000}"/>
    <cellStyle name="Normal 15 9 4 3" xfId="12059" xr:uid="{00000000-0005-0000-0000-0000B22E0000}"/>
    <cellStyle name="Normal 15 9 5" xfId="12060" xr:uid="{00000000-0005-0000-0000-0000B32E0000}"/>
    <cellStyle name="Normal 15 9 5 2" xfId="12061" xr:uid="{00000000-0005-0000-0000-0000B42E0000}"/>
    <cellStyle name="Normal 15 9 6" xfId="12062" xr:uid="{00000000-0005-0000-0000-0000B52E0000}"/>
    <cellStyle name="Normal 15 9 6 2" xfId="12063" xr:uid="{00000000-0005-0000-0000-0000B62E0000}"/>
    <cellStyle name="Normal 15 9 7" xfId="12064" xr:uid="{00000000-0005-0000-0000-0000B72E0000}"/>
    <cellStyle name="Normal 15_Confidential Information" xfId="12065" xr:uid="{00000000-0005-0000-0000-0000B82E0000}"/>
    <cellStyle name="Normal 16" xfId="445" xr:uid="{00000000-0005-0000-0000-0000B92E0000}"/>
    <cellStyle name="Normal 17" xfId="446" xr:uid="{00000000-0005-0000-0000-0000BA2E0000}"/>
    <cellStyle name="Normal 18" xfId="447" xr:uid="{00000000-0005-0000-0000-0000BB2E0000}"/>
    <cellStyle name="Normal 18 2" xfId="448" xr:uid="{00000000-0005-0000-0000-0000BC2E0000}"/>
    <cellStyle name="Normal 18 2 10" xfId="12066" xr:uid="{00000000-0005-0000-0000-0000BD2E0000}"/>
    <cellStyle name="Normal 18 2 10 2" xfId="12067" xr:uid="{00000000-0005-0000-0000-0000BE2E0000}"/>
    <cellStyle name="Normal 18 2 10 2 2" xfId="12068" xr:uid="{00000000-0005-0000-0000-0000BF2E0000}"/>
    <cellStyle name="Normal 18 2 10 3" xfId="12069" xr:uid="{00000000-0005-0000-0000-0000C02E0000}"/>
    <cellStyle name="Normal 18 2 11" xfId="12070" xr:uid="{00000000-0005-0000-0000-0000C12E0000}"/>
    <cellStyle name="Normal 18 2 11 2" xfId="12071" xr:uid="{00000000-0005-0000-0000-0000C22E0000}"/>
    <cellStyle name="Normal 18 2 11 2 2" xfId="12072" xr:uid="{00000000-0005-0000-0000-0000C32E0000}"/>
    <cellStyle name="Normal 18 2 11 3" xfId="12073" xr:uid="{00000000-0005-0000-0000-0000C42E0000}"/>
    <cellStyle name="Normal 18 2 12" xfId="12074" xr:uid="{00000000-0005-0000-0000-0000C52E0000}"/>
    <cellStyle name="Normal 18 2 12 2" xfId="12075" xr:uid="{00000000-0005-0000-0000-0000C62E0000}"/>
    <cellStyle name="Normal 18 2 12 2 2" xfId="12076" xr:uid="{00000000-0005-0000-0000-0000C72E0000}"/>
    <cellStyle name="Normal 18 2 12 3" xfId="12077" xr:uid="{00000000-0005-0000-0000-0000C82E0000}"/>
    <cellStyle name="Normal 18 2 13" xfId="12078" xr:uid="{00000000-0005-0000-0000-0000C92E0000}"/>
    <cellStyle name="Normal 18 2 13 2" xfId="12079" xr:uid="{00000000-0005-0000-0000-0000CA2E0000}"/>
    <cellStyle name="Normal 18 2 14" xfId="12080" xr:uid="{00000000-0005-0000-0000-0000CB2E0000}"/>
    <cellStyle name="Normal 18 2 14 2" xfId="12081" xr:uid="{00000000-0005-0000-0000-0000CC2E0000}"/>
    <cellStyle name="Normal 18 2 15" xfId="12082" xr:uid="{00000000-0005-0000-0000-0000CD2E0000}"/>
    <cellStyle name="Normal 18 2 2" xfId="449" xr:uid="{00000000-0005-0000-0000-0000CE2E0000}"/>
    <cellStyle name="Normal 18 2 2 10" xfId="12083" xr:uid="{00000000-0005-0000-0000-0000CF2E0000}"/>
    <cellStyle name="Normal 18 2 2 10 2" xfId="12084" xr:uid="{00000000-0005-0000-0000-0000D02E0000}"/>
    <cellStyle name="Normal 18 2 2 10 2 2" xfId="12085" xr:uid="{00000000-0005-0000-0000-0000D12E0000}"/>
    <cellStyle name="Normal 18 2 2 10 3" xfId="12086" xr:uid="{00000000-0005-0000-0000-0000D22E0000}"/>
    <cellStyle name="Normal 18 2 2 11" xfId="12087" xr:uid="{00000000-0005-0000-0000-0000D32E0000}"/>
    <cellStyle name="Normal 18 2 2 11 2" xfId="12088" xr:uid="{00000000-0005-0000-0000-0000D42E0000}"/>
    <cellStyle name="Normal 18 2 2 12" xfId="12089" xr:uid="{00000000-0005-0000-0000-0000D52E0000}"/>
    <cellStyle name="Normal 18 2 2 12 2" xfId="12090" xr:uid="{00000000-0005-0000-0000-0000D62E0000}"/>
    <cellStyle name="Normal 18 2 2 13" xfId="12091" xr:uid="{00000000-0005-0000-0000-0000D72E0000}"/>
    <cellStyle name="Normal 18 2 2 2" xfId="450" xr:uid="{00000000-0005-0000-0000-0000D82E0000}"/>
    <cellStyle name="Normal 18 2 2 2 10" xfId="12092" xr:uid="{00000000-0005-0000-0000-0000D92E0000}"/>
    <cellStyle name="Normal 18 2 2 2 10 2" xfId="12093" xr:uid="{00000000-0005-0000-0000-0000DA2E0000}"/>
    <cellStyle name="Normal 18 2 2 2 11" xfId="12094" xr:uid="{00000000-0005-0000-0000-0000DB2E0000}"/>
    <cellStyle name="Normal 18 2 2 2 2" xfId="12095" xr:uid="{00000000-0005-0000-0000-0000DC2E0000}"/>
    <cellStyle name="Normal 18 2 2 2 2 2" xfId="12096" xr:uid="{00000000-0005-0000-0000-0000DD2E0000}"/>
    <cellStyle name="Normal 18 2 2 2 2 2 2" xfId="12097" xr:uid="{00000000-0005-0000-0000-0000DE2E0000}"/>
    <cellStyle name="Normal 18 2 2 2 2 2 2 2" xfId="12098" xr:uid="{00000000-0005-0000-0000-0000DF2E0000}"/>
    <cellStyle name="Normal 18 2 2 2 2 2 2 2 2" xfId="12099" xr:uid="{00000000-0005-0000-0000-0000E02E0000}"/>
    <cellStyle name="Normal 18 2 2 2 2 2 2 3" xfId="12100" xr:uid="{00000000-0005-0000-0000-0000E12E0000}"/>
    <cellStyle name="Normal 18 2 2 2 2 2 3" xfId="12101" xr:uid="{00000000-0005-0000-0000-0000E22E0000}"/>
    <cellStyle name="Normal 18 2 2 2 2 2 3 2" xfId="12102" xr:uid="{00000000-0005-0000-0000-0000E32E0000}"/>
    <cellStyle name="Normal 18 2 2 2 2 2 3 2 2" xfId="12103" xr:uid="{00000000-0005-0000-0000-0000E42E0000}"/>
    <cellStyle name="Normal 18 2 2 2 2 2 3 3" xfId="12104" xr:uid="{00000000-0005-0000-0000-0000E52E0000}"/>
    <cellStyle name="Normal 18 2 2 2 2 2 4" xfId="12105" xr:uid="{00000000-0005-0000-0000-0000E62E0000}"/>
    <cellStyle name="Normal 18 2 2 2 2 2 4 2" xfId="12106" xr:uid="{00000000-0005-0000-0000-0000E72E0000}"/>
    <cellStyle name="Normal 18 2 2 2 2 2 4 2 2" xfId="12107" xr:uid="{00000000-0005-0000-0000-0000E82E0000}"/>
    <cellStyle name="Normal 18 2 2 2 2 2 4 3" xfId="12108" xr:uid="{00000000-0005-0000-0000-0000E92E0000}"/>
    <cellStyle name="Normal 18 2 2 2 2 2 5" xfId="12109" xr:uid="{00000000-0005-0000-0000-0000EA2E0000}"/>
    <cellStyle name="Normal 18 2 2 2 2 2 5 2" xfId="12110" xr:uid="{00000000-0005-0000-0000-0000EB2E0000}"/>
    <cellStyle name="Normal 18 2 2 2 2 2 6" xfId="12111" xr:uid="{00000000-0005-0000-0000-0000EC2E0000}"/>
    <cellStyle name="Normal 18 2 2 2 2 2 6 2" xfId="12112" xr:uid="{00000000-0005-0000-0000-0000ED2E0000}"/>
    <cellStyle name="Normal 18 2 2 2 2 2 7" xfId="12113" xr:uid="{00000000-0005-0000-0000-0000EE2E0000}"/>
    <cellStyle name="Normal 18 2 2 2 2 3" xfId="12114" xr:uid="{00000000-0005-0000-0000-0000EF2E0000}"/>
    <cellStyle name="Normal 18 2 2 2 2 3 2" xfId="12115" xr:uid="{00000000-0005-0000-0000-0000F02E0000}"/>
    <cellStyle name="Normal 18 2 2 2 2 3 2 2" xfId="12116" xr:uid="{00000000-0005-0000-0000-0000F12E0000}"/>
    <cellStyle name="Normal 18 2 2 2 2 3 2 2 2" xfId="12117" xr:uid="{00000000-0005-0000-0000-0000F22E0000}"/>
    <cellStyle name="Normal 18 2 2 2 2 3 2 3" xfId="12118" xr:uid="{00000000-0005-0000-0000-0000F32E0000}"/>
    <cellStyle name="Normal 18 2 2 2 2 3 3" xfId="12119" xr:uid="{00000000-0005-0000-0000-0000F42E0000}"/>
    <cellStyle name="Normal 18 2 2 2 2 3 3 2" xfId="12120" xr:uid="{00000000-0005-0000-0000-0000F52E0000}"/>
    <cellStyle name="Normal 18 2 2 2 2 3 3 2 2" xfId="12121" xr:uid="{00000000-0005-0000-0000-0000F62E0000}"/>
    <cellStyle name="Normal 18 2 2 2 2 3 3 3" xfId="12122" xr:uid="{00000000-0005-0000-0000-0000F72E0000}"/>
    <cellStyle name="Normal 18 2 2 2 2 3 4" xfId="12123" xr:uid="{00000000-0005-0000-0000-0000F82E0000}"/>
    <cellStyle name="Normal 18 2 2 2 2 3 4 2" xfId="12124" xr:uid="{00000000-0005-0000-0000-0000F92E0000}"/>
    <cellStyle name="Normal 18 2 2 2 2 3 4 2 2" xfId="12125" xr:uid="{00000000-0005-0000-0000-0000FA2E0000}"/>
    <cellStyle name="Normal 18 2 2 2 2 3 4 3" xfId="12126" xr:uid="{00000000-0005-0000-0000-0000FB2E0000}"/>
    <cellStyle name="Normal 18 2 2 2 2 3 5" xfId="12127" xr:uid="{00000000-0005-0000-0000-0000FC2E0000}"/>
    <cellStyle name="Normal 18 2 2 2 2 3 5 2" xfId="12128" xr:uid="{00000000-0005-0000-0000-0000FD2E0000}"/>
    <cellStyle name="Normal 18 2 2 2 2 3 6" xfId="12129" xr:uid="{00000000-0005-0000-0000-0000FE2E0000}"/>
    <cellStyle name="Normal 18 2 2 2 2 3 6 2" xfId="12130" xr:uid="{00000000-0005-0000-0000-0000FF2E0000}"/>
    <cellStyle name="Normal 18 2 2 2 2 3 7" xfId="12131" xr:uid="{00000000-0005-0000-0000-0000002F0000}"/>
    <cellStyle name="Normal 18 2 2 2 2 4" xfId="12132" xr:uid="{00000000-0005-0000-0000-0000012F0000}"/>
    <cellStyle name="Normal 18 2 2 2 2 4 2" xfId="12133" xr:uid="{00000000-0005-0000-0000-0000022F0000}"/>
    <cellStyle name="Normal 18 2 2 2 2 4 2 2" xfId="12134" xr:uid="{00000000-0005-0000-0000-0000032F0000}"/>
    <cellStyle name="Normal 18 2 2 2 2 4 3" xfId="12135" xr:uid="{00000000-0005-0000-0000-0000042F0000}"/>
    <cellStyle name="Normal 18 2 2 2 2 5" xfId="12136" xr:uid="{00000000-0005-0000-0000-0000052F0000}"/>
    <cellStyle name="Normal 18 2 2 2 2 5 2" xfId="12137" xr:uid="{00000000-0005-0000-0000-0000062F0000}"/>
    <cellStyle name="Normal 18 2 2 2 2 5 2 2" xfId="12138" xr:uid="{00000000-0005-0000-0000-0000072F0000}"/>
    <cellStyle name="Normal 18 2 2 2 2 5 3" xfId="12139" xr:uid="{00000000-0005-0000-0000-0000082F0000}"/>
    <cellStyle name="Normal 18 2 2 2 2 6" xfId="12140" xr:uid="{00000000-0005-0000-0000-0000092F0000}"/>
    <cellStyle name="Normal 18 2 2 2 2 6 2" xfId="12141" xr:uid="{00000000-0005-0000-0000-00000A2F0000}"/>
    <cellStyle name="Normal 18 2 2 2 2 6 2 2" xfId="12142" xr:uid="{00000000-0005-0000-0000-00000B2F0000}"/>
    <cellStyle name="Normal 18 2 2 2 2 6 3" xfId="12143" xr:uid="{00000000-0005-0000-0000-00000C2F0000}"/>
    <cellStyle name="Normal 18 2 2 2 2 7" xfId="12144" xr:uid="{00000000-0005-0000-0000-00000D2F0000}"/>
    <cellStyle name="Normal 18 2 2 2 2 7 2" xfId="12145" xr:uid="{00000000-0005-0000-0000-00000E2F0000}"/>
    <cellStyle name="Normal 18 2 2 2 2 8" xfId="12146" xr:uid="{00000000-0005-0000-0000-00000F2F0000}"/>
    <cellStyle name="Normal 18 2 2 2 2 8 2" xfId="12147" xr:uid="{00000000-0005-0000-0000-0000102F0000}"/>
    <cellStyle name="Normal 18 2 2 2 2 9" xfId="12148" xr:uid="{00000000-0005-0000-0000-0000112F0000}"/>
    <cellStyle name="Normal 18 2 2 2 3" xfId="12149" xr:uid="{00000000-0005-0000-0000-0000122F0000}"/>
    <cellStyle name="Normal 18 2 2 2 3 2" xfId="12150" xr:uid="{00000000-0005-0000-0000-0000132F0000}"/>
    <cellStyle name="Normal 18 2 2 2 3 2 2" xfId="12151" xr:uid="{00000000-0005-0000-0000-0000142F0000}"/>
    <cellStyle name="Normal 18 2 2 2 3 2 2 2" xfId="12152" xr:uid="{00000000-0005-0000-0000-0000152F0000}"/>
    <cellStyle name="Normal 18 2 2 2 3 2 2 2 2" xfId="12153" xr:uid="{00000000-0005-0000-0000-0000162F0000}"/>
    <cellStyle name="Normal 18 2 2 2 3 2 2 3" xfId="12154" xr:uid="{00000000-0005-0000-0000-0000172F0000}"/>
    <cellStyle name="Normal 18 2 2 2 3 2 3" xfId="12155" xr:uid="{00000000-0005-0000-0000-0000182F0000}"/>
    <cellStyle name="Normal 18 2 2 2 3 2 3 2" xfId="12156" xr:uid="{00000000-0005-0000-0000-0000192F0000}"/>
    <cellStyle name="Normal 18 2 2 2 3 2 3 2 2" xfId="12157" xr:uid="{00000000-0005-0000-0000-00001A2F0000}"/>
    <cellStyle name="Normal 18 2 2 2 3 2 3 3" xfId="12158" xr:uid="{00000000-0005-0000-0000-00001B2F0000}"/>
    <cellStyle name="Normal 18 2 2 2 3 2 4" xfId="12159" xr:uid="{00000000-0005-0000-0000-00001C2F0000}"/>
    <cellStyle name="Normal 18 2 2 2 3 2 4 2" xfId="12160" xr:uid="{00000000-0005-0000-0000-00001D2F0000}"/>
    <cellStyle name="Normal 18 2 2 2 3 2 4 2 2" xfId="12161" xr:uid="{00000000-0005-0000-0000-00001E2F0000}"/>
    <cellStyle name="Normal 18 2 2 2 3 2 4 3" xfId="12162" xr:uid="{00000000-0005-0000-0000-00001F2F0000}"/>
    <cellStyle name="Normal 18 2 2 2 3 2 5" xfId="12163" xr:uid="{00000000-0005-0000-0000-0000202F0000}"/>
    <cellStyle name="Normal 18 2 2 2 3 2 5 2" xfId="12164" xr:uid="{00000000-0005-0000-0000-0000212F0000}"/>
    <cellStyle name="Normal 18 2 2 2 3 2 6" xfId="12165" xr:uid="{00000000-0005-0000-0000-0000222F0000}"/>
    <cellStyle name="Normal 18 2 2 2 3 2 6 2" xfId="12166" xr:uid="{00000000-0005-0000-0000-0000232F0000}"/>
    <cellStyle name="Normal 18 2 2 2 3 2 7" xfId="12167" xr:uid="{00000000-0005-0000-0000-0000242F0000}"/>
    <cellStyle name="Normal 18 2 2 2 3 3" xfId="12168" xr:uid="{00000000-0005-0000-0000-0000252F0000}"/>
    <cellStyle name="Normal 18 2 2 2 3 3 2" xfId="12169" xr:uid="{00000000-0005-0000-0000-0000262F0000}"/>
    <cellStyle name="Normal 18 2 2 2 3 3 2 2" xfId="12170" xr:uid="{00000000-0005-0000-0000-0000272F0000}"/>
    <cellStyle name="Normal 18 2 2 2 3 3 3" xfId="12171" xr:uid="{00000000-0005-0000-0000-0000282F0000}"/>
    <cellStyle name="Normal 18 2 2 2 3 4" xfId="12172" xr:uid="{00000000-0005-0000-0000-0000292F0000}"/>
    <cellStyle name="Normal 18 2 2 2 3 4 2" xfId="12173" xr:uid="{00000000-0005-0000-0000-00002A2F0000}"/>
    <cellStyle name="Normal 18 2 2 2 3 4 2 2" xfId="12174" xr:uid="{00000000-0005-0000-0000-00002B2F0000}"/>
    <cellStyle name="Normal 18 2 2 2 3 4 3" xfId="12175" xr:uid="{00000000-0005-0000-0000-00002C2F0000}"/>
    <cellStyle name="Normal 18 2 2 2 3 5" xfId="12176" xr:uid="{00000000-0005-0000-0000-00002D2F0000}"/>
    <cellStyle name="Normal 18 2 2 2 3 5 2" xfId="12177" xr:uid="{00000000-0005-0000-0000-00002E2F0000}"/>
    <cellStyle name="Normal 18 2 2 2 3 5 2 2" xfId="12178" xr:uid="{00000000-0005-0000-0000-00002F2F0000}"/>
    <cellStyle name="Normal 18 2 2 2 3 5 3" xfId="12179" xr:uid="{00000000-0005-0000-0000-0000302F0000}"/>
    <cellStyle name="Normal 18 2 2 2 3 6" xfId="12180" xr:uid="{00000000-0005-0000-0000-0000312F0000}"/>
    <cellStyle name="Normal 18 2 2 2 3 6 2" xfId="12181" xr:uid="{00000000-0005-0000-0000-0000322F0000}"/>
    <cellStyle name="Normal 18 2 2 2 3 7" xfId="12182" xr:uid="{00000000-0005-0000-0000-0000332F0000}"/>
    <cellStyle name="Normal 18 2 2 2 3 7 2" xfId="12183" xr:uid="{00000000-0005-0000-0000-0000342F0000}"/>
    <cellStyle name="Normal 18 2 2 2 3 8" xfId="12184" xr:uid="{00000000-0005-0000-0000-0000352F0000}"/>
    <cellStyle name="Normal 18 2 2 2 4" xfId="12185" xr:uid="{00000000-0005-0000-0000-0000362F0000}"/>
    <cellStyle name="Normal 18 2 2 2 4 2" xfId="12186" xr:uid="{00000000-0005-0000-0000-0000372F0000}"/>
    <cellStyle name="Normal 18 2 2 2 4 2 2" xfId="12187" xr:uid="{00000000-0005-0000-0000-0000382F0000}"/>
    <cellStyle name="Normal 18 2 2 2 4 2 2 2" xfId="12188" xr:uid="{00000000-0005-0000-0000-0000392F0000}"/>
    <cellStyle name="Normal 18 2 2 2 4 2 3" xfId="12189" xr:uid="{00000000-0005-0000-0000-00003A2F0000}"/>
    <cellStyle name="Normal 18 2 2 2 4 3" xfId="12190" xr:uid="{00000000-0005-0000-0000-00003B2F0000}"/>
    <cellStyle name="Normal 18 2 2 2 4 3 2" xfId="12191" xr:uid="{00000000-0005-0000-0000-00003C2F0000}"/>
    <cellStyle name="Normal 18 2 2 2 4 3 2 2" xfId="12192" xr:uid="{00000000-0005-0000-0000-00003D2F0000}"/>
    <cellStyle name="Normal 18 2 2 2 4 3 3" xfId="12193" xr:uid="{00000000-0005-0000-0000-00003E2F0000}"/>
    <cellStyle name="Normal 18 2 2 2 4 4" xfId="12194" xr:uid="{00000000-0005-0000-0000-00003F2F0000}"/>
    <cellStyle name="Normal 18 2 2 2 4 4 2" xfId="12195" xr:uid="{00000000-0005-0000-0000-0000402F0000}"/>
    <cellStyle name="Normal 18 2 2 2 4 4 2 2" xfId="12196" xr:uid="{00000000-0005-0000-0000-0000412F0000}"/>
    <cellStyle name="Normal 18 2 2 2 4 4 3" xfId="12197" xr:uid="{00000000-0005-0000-0000-0000422F0000}"/>
    <cellStyle name="Normal 18 2 2 2 4 5" xfId="12198" xr:uid="{00000000-0005-0000-0000-0000432F0000}"/>
    <cellStyle name="Normal 18 2 2 2 4 5 2" xfId="12199" xr:uid="{00000000-0005-0000-0000-0000442F0000}"/>
    <cellStyle name="Normal 18 2 2 2 4 6" xfId="12200" xr:uid="{00000000-0005-0000-0000-0000452F0000}"/>
    <cellStyle name="Normal 18 2 2 2 4 6 2" xfId="12201" xr:uid="{00000000-0005-0000-0000-0000462F0000}"/>
    <cellStyle name="Normal 18 2 2 2 4 7" xfId="12202" xr:uid="{00000000-0005-0000-0000-0000472F0000}"/>
    <cellStyle name="Normal 18 2 2 2 5" xfId="12203" xr:uid="{00000000-0005-0000-0000-0000482F0000}"/>
    <cellStyle name="Normal 18 2 2 2 5 2" xfId="12204" xr:uid="{00000000-0005-0000-0000-0000492F0000}"/>
    <cellStyle name="Normal 18 2 2 2 5 2 2" xfId="12205" xr:uid="{00000000-0005-0000-0000-00004A2F0000}"/>
    <cellStyle name="Normal 18 2 2 2 5 2 2 2" xfId="12206" xr:uid="{00000000-0005-0000-0000-00004B2F0000}"/>
    <cellStyle name="Normal 18 2 2 2 5 2 3" xfId="12207" xr:uid="{00000000-0005-0000-0000-00004C2F0000}"/>
    <cellStyle name="Normal 18 2 2 2 5 3" xfId="12208" xr:uid="{00000000-0005-0000-0000-00004D2F0000}"/>
    <cellStyle name="Normal 18 2 2 2 5 3 2" xfId="12209" xr:uid="{00000000-0005-0000-0000-00004E2F0000}"/>
    <cellStyle name="Normal 18 2 2 2 5 3 2 2" xfId="12210" xr:uid="{00000000-0005-0000-0000-00004F2F0000}"/>
    <cellStyle name="Normal 18 2 2 2 5 3 3" xfId="12211" xr:uid="{00000000-0005-0000-0000-0000502F0000}"/>
    <cellStyle name="Normal 18 2 2 2 5 4" xfId="12212" xr:uid="{00000000-0005-0000-0000-0000512F0000}"/>
    <cellStyle name="Normal 18 2 2 2 5 4 2" xfId="12213" xr:uid="{00000000-0005-0000-0000-0000522F0000}"/>
    <cellStyle name="Normal 18 2 2 2 5 4 2 2" xfId="12214" xr:uid="{00000000-0005-0000-0000-0000532F0000}"/>
    <cellStyle name="Normal 18 2 2 2 5 4 3" xfId="12215" xr:uid="{00000000-0005-0000-0000-0000542F0000}"/>
    <cellStyle name="Normal 18 2 2 2 5 5" xfId="12216" xr:uid="{00000000-0005-0000-0000-0000552F0000}"/>
    <cellStyle name="Normal 18 2 2 2 5 5 2" xfId="12217" xr:uid="{00000000-0005-0000-0000-0000562F0000}"/>
    <cellStyle name="Normal 18 2 2 2 5 6" xfId="12218" xr:uid="{00000000-0005-0000-0000-0000572F0000}"/>
    <cellStyle name="Normal 18 2 2 2 5 6 2" xfId="12219" xr:uid="{00000000-0005-0000-0000-0000582F0000}"/>
    <cellStyle name="Normal 18 2 2 2 5 7" xfId="12220" xr:uid="{00000000-0005-0000-0000-0000592F0000}"/>
    <cellStyle name="Normal 18 2 2 2 6" xfId="12221" xr:uid="{00000000-0005-0000-0000-00005A2F0000}"/>
    <cellStyle name="Normal 18 2 2 2 6 2" xfId="12222" xr:uid="{00000000-0005-0000-0000-00005B2F0000}"/>
    <cellStyle name="Normal 18 2 2 2 6 2 2" xfId="12223" xr:uid="{00000000-0005-0000-0000-00005C2F0000}"/>
    <cellStyle name="Normal 18 2 2 2 6 3" xfId="12224" xr:uid="{00000000-0005-0000-0000-00005D2F0000}"/>
    <cellStyle name="Normal 18 2 2 2 7" xfId="12225" xr:uid="{00000000-0005-0000-0000-00005E2F0000}"/>
    <cellStyle name="Normal 18 2 2 2 7 2" xfId="12226" xr:uid="{00000000-0005-0000-0000-00005F2F0000}"/>
    <cellStyle name="Normal 18 2 2 2 7 2 2" xfId="12227" xr:uid="{00000000-0005-0000-0000-0000602F0000}"/>
    <cellStyle name="Normal 18 2 2 2 7 3" xfId="12228" xr:uid="{00000000-0005-0000-0000-0000612F0000}"/>
    <cellStyle name="Normal 18 2 2 2 8" xfId="12229" xr:uid="{00000000-0005-0000-0000-0000622F0000}"/>
    <cellStyle name="Normal 18 2 2 2 8 2" xfId="12230" xr:uid="{00000000-0005-0000-0000-0000632F0000}"/>
    <cellStyle name="Normal 18 2 2 2 8 2 2" xfId="12231" xr:uid="{00000000-0005-0000-0000-0000642F0000}"/>
    <cellStyle name="Normal 18 2 2 2 8 3" xfId="12232" xr:uid="{00000000-0005-0000-0000-0000652F0000}"/>
    <cellStyle name="Normal 18 2 2 2 9" xfId="12233" xr:uid="{00000000-0005-0000-0000-0000662F0000}"/>
    <cellStyle name="Normal 18 2 2 2 9 2" xfId="12234" xr:uid="{00000000-0005-0000-0000-0000672F0000}"/>
    <cellStyle name="Normal 18 2 2 3" xfId="451" xr:uid="{00000000-0005-0000-0000-0000682F0000}"/>
    <cellStyle name="Normal 18 2 2 3 10" xfId="12235" xr:uid="{00000000-0005-0000-0000-0000692F0000}"/>
    <cellStyle name="Normal 18 2 2 3 10 2" xfId="12236" xr:uid="{00000000-0005-0000-0000-00006A2F0000}"/>
    <cellStyle name="Normal 18 2 2 3 11" xfId="12237" xr:uid="{00000000-0005-0000-0000-00006B2F0000}"/>
    <cellStyle name="Normal 18 2 2 3 2" xfId="12238" xr:uid="{00000000-0005-0000-0000-00006C2F0000}"/>
    <cellStyle name="Normal 18 2 2 3 2 2" xfId="12239" xr:uid="{00000000-0005-0000-0000-00006D2F0000}"/>
    <cellStyle name="Normal 18 2 2 3 2 2 2" xfId="12240" xr:uid="{00000000-0005-0000-0000-00006E2F0000}"/>
    <cellStyle name="Normal 18 2 2 3 2 2 2 2" xfId="12241" xr:uid="{00000000-0005-0000-0000-00006F2F0000}"/>
    <cellStyle name="Normal 18 2 2 3 2 2 2 2 2" xfId="12242" xr:uid="{00000000-0005-0000-0000-0000702F0000}"/>
    <cellStyle name="Normal 18 2 2 3 2 2 2 3" xfId="12243" xr:uid="{00000000-0005-0000-0000-0000712F0000}"/>
    <cellStyle name="Normal 18 2 2 3 2 2 3" xfId="12244" xr:uid="{00000000-0005-0000-0000-0000722F0000}"/>
    <cellStyle name="Normal 18 2 2 3 2 2 3 2" xfId="12245" xr:uid="{00000000-0005-0000-0000-0000732F0000}"/>
    <cellStyle name="Normal 18 2 2 3 2 2 3 2 2" xfId="12246" xr:uid="{00000000-0005-0000-0000-0000742F0000}"/>
    <cellStyle name="Normal 18 2 2 3 2 2 3 3" xfId="12247" xr:uid="{00000000-0005-0000-0000-0000752F0000}"/>
    <cellStyle name="Normal 18 2 2 3 2 2 4" xfId="12248" xr:uid="{00000000-0005-0000-0000-0000762F0000}"/>
    <cellStyle name="Normal 18 2 2 3 2 2 4 2" xfId="12249" xr:uid="{00000000-0005-0000-0000-0000772F0000}"/>
    <cellStyle name="Normal 18 2 2 3 2 2 4 2 2" xfId="12250" xr:uid="{00000000-0005-0000-0000-0000782F0000}"/>
    <cellStyle name="Normal 18 2 2 3 2 2 4 3" xfId="12251" xr:uid="{00000000-0005-0000-0000-0000792F0000}"/>
    <cellStyle name="Normal 18 2 2 3 2 2 5" xfId="12252" xr:uid="{00000000-0005-0000-0000-00007A2F0000}"/>
    <cellStyle name="Normal 18 2 2 3 2 2 5 2" xfId="12253" xr:uid="{00000000-0005-0000-0000-00007B2F0000}"/>
    <cellStyle name="Normal 18 2 2 3 2 2 6" xfId="12254" xr:uid="{00000000-0005-0000-0000-00007C2F0000}"/>
    <cellStyle name="Normal 18 2 2 3 2 2 6 2" xfId="12255" xr:uid="{00000000-0005-0000-0000-00007D2F0000}"/>
    <cellStyle name="Normal 18 2 2 3 2 2 7" xfId="12256" xr:uid="{00000000-0005-0000-0000-00007E2F0000}"/>
    <cellStyle name="Normal 18 2 2 3 2 3" xfId="12257" xr:uid="{00000000-0005-0000-0000-00007F2F0000}"/>
    <cellStyle name="Normal 18 2 2 3 2 3 2" xfId="12258" xr:uid="{00000000-0005-0000-0000-0000802F0000}"/>
    <cellStyle name="Normal 18 2 2 3 2 3 2 2" xfId="12259" xr:uid="{00000000-0005-0000-0000-0000812F0000}"/>
    <cellStyle name="Normal 18 2 2 3 2 3 2 2 2" xfId="12260" xr:uid="{00000000-0005-0000-0000-0000822F0000}"/>
    <cellStyle name="Normal 18 2 2 3 2 3 2 3" xfId="12261" xr:uid="{00000000-0005-0000-0000-0000832F0000}"/>
    <cellStyle name="Normal 18 2 2 3 2 3 3" xfId="12262" xr:uid="{00000000-0005-0000-0000-0000842F0000}"/>
    <cellStyle name="Normal 18 2 2 3 2 3 3 2" xfId="12263" xr:uid="{00000000-0005-0000-0000-0000852F0000}"/>
    <cellStyle name="Normal 18 2 2 3 2 3 3 2 2" xfId="12264" xr:uid="{00000000-0005-0000-0000-0000862F0000}"/>
    <cellStyle name="Normal 18 2 2 3 2 3 3 3" xfId="12265" xr:uid="{00000000-0005-0000-0000-0000872F0000}"/>
    <cellStyle name="Normal 18 2 2 3 2 3 4" xfId="12266" xr:uid="{00000000-0005-0000-0000-0000882F0000}"/>
    <cellStyle name="Normal 18 2 2 3 2 3 4 2" xfId="12267" xr:uid="{00000000-0005-0000-0000-0000892F0000}"/>
    <cellStyle name="Normal 18 2 2 3 2 3 4 2 2" xfId="12268" xr:uid="{00000000-0005-0000-0000-00008A2F0000}"/>
    <cellStyle name="Normal 18 2 2 3 2 3 4 3" xfId="12269" xr:uid="{00000000-0005-0000-0000-00008B2F0000}"/>
    <cellStyle name="Normal 18 2 2 3 2 3 5" xfId="12270" xr:uid="{00000000-0005-0000-0000-00008C2F0000}"/>
    <cellStyle name="Normal 18 2 2 3 2 3 5 2" xfId="12271" xr:uid="{00000000-0005-0000-0000-00008D2F0000}"/>
    <cellStyle name="Normal 18 2 2 3 2 3 6" xfId="12272" xr:uid="{00000000-0005-0000-0000-00008E2F0000}"/>
    <cellStyle name="Normal 18 2 2 3 2 3 6 2" xfId="12273" xr:uid="{00000000-0005-0000-0000-00008F2F0000}"/>
    <cellStyle name="Normal 18 2 2 3 2 3 7" xfId="12274" xr:uid="{00000000-0005-0000-0000-0000902F0000}"/>
    <cellStyle name="Normal 18 2 2 3 2 4" xfId="12275" xr:uid="{00000000-0005-0000-0000-0000912F0000}"/>
    <cellStyle name="Normal 18 2 2 3 2 4 2" xfId="12276" xr:uid="{00000000-0005-0000-0000-0000922F0000}"/>
    <cellStyle name="Normal 18 2 2 3 2 4 2 2" xfId="12277" xr:uid="{00000000-0005-0000-0000-0000932F0000}"/>
    <cellStyle name="Normal 18 2 2 3 2 4 3" xfId="12278" xr:uid="{00000000-0005-0000-0000-0000942F0000}"/>
    <cellStyle name="Normal 18 2 2 3 2 5" xfId="12279" xr:uid="{00000000-0005-0000-0000-0000952F0000}"/>
    <cellStyle name="Normal 18 2 2 3 2 5 2" xfId="12280" xr:uid="{00000000-0005-0000-0000-0000962F0000}"/>
    <cellStyle name="Normal 18 2 2 3 2 5 2 2" xfId="12281" xr:uid="{00000000-0005-0000-0000-0000972F0000}"/>
    <cellStyle name="Normal 18 2 2 3 2 5 3" xfId="12282" xr:uid="{00000000-0005-0000-0000-0000982F0000}"/>
    <cellStyle name="Normal 18 2 2 3 2 6" xfId="12283" xr:uid="{00000000-0005-0000-0000-0000992F0000}"/>
    <cellStyle name="Normal 18 2 2 3 2 6 2" xfId="12284" xr:uid="{00000000-0005-0000-0000-00009A2F0000}"/>
    <cellStyle name="Normal 18 2 2 3 2 6 2 2" xfId="12285" xr:uid="{00000000-0005-0000-0000-00009B2F0000}"/>
    <cellStyle name="Normal 18 2 2 3 2 6 3" xfId="12286" xr:uid="{00000000-0005-0000-0000-00009C2F0000}"/>
    <cellStyle name="Normal 18 2 2 3 2 7" xfId="12287" xr:uid="{00000000-0005-0000-0000-00009D2F0000}"/>
    <cellStyle name="Normal 18 2 2 3 2 7 2" xfId="12288" xr:uid="{00000000-0005-0000-0000-00009E2F0000}"/>
    <cellStyle name="Normal 18 2 2 3 2 8" xfId="12289" xr:uid="{00000000-0005-0000-0000-00009F2F0000}"/>
    <cellStyle name="Normal 18 2 2 3 2 8 2" xfId="12290" xr:uid="{00000000-0005-0000-0000-0000A02F0000}"/>
    <cellStyle name="Normal 18 2 2 3 2 9" xfId="12291" xr:uid="{00000000-0005-0000-0000-0000A12F0000}"/>
    <cellStyle name="Normal 18 2 2 3 3" xfId="12292" xr:uid="{00000000-0005-0000-0000-0000A22F0000}"/>
    <cellStyle name="Normal 18 2 2 3 3 2" xfId="12293" xr:uid="{00000000-0005-0000-0000-0000A32F0000}"/>
    <cellStyle name="Normal 18 2 2 3 3 2 2" xfId="12294" xr:uid="{00000000-0005-0000-0000-0000A42F0000}"/>
    <cellStyle name="Normal 18 2 2 3 3 2 2 2" xfId="12295" xr:uid="{00000000-0005-0000-0000-0000A52F0000}"/>
    <cellStyle name="Normal 18 2 2 3 3 2 2 2 2" xfId="12296" xr:uid="{00000000-0005-0000-0000-0000A62F0000}"/>
    <cellStyle name="Normal 18 2 2 3 3 2 2 3" xfId="12297" xr:uid="{00000000-0005-0000-0000-0000A72F0000}"/>
    <cellStyle name="Normal 18 2 2 3 3 2 3" xfId="12298" xr:uid="{00000000-0005-0000-0000-0000A82F0000}"/>
    <cellStyle name="Normal 18 2 2 3 3 2 3 2" xfId="12299" xr:uid="{00000000-0005-0000-0000-0000A92F0000}"/>
    <cellStyle name="Normal 18 2 2 3 3 2 3 2 2" xfId="12300" xr:uid="{00000000-0005-0000-0000-0000AA2F0000}"/>
    <cellStyle name="Normal 18 2 2 3 3 2 3 3" xfId="12301" xr:uid="{00000000-0005-0000-0000-0000AB2F0000}"/>
    <cellStyle name="Normal 18 2 2 3 3 2 4" xfId="12302" xr:uid="{00000000-0005-0000-0000-0000AC2F0000}"/>
    <cellStyle name="Normal 18 2 2 3 3 2 4 2" xfId="12303" xr:uid="{00000000-0005-0000-0000-0000AD2F0000}"/>
    <cellStyle name="Normal 18 2 2 3 3 2 4 2 2" xfId="12304" xr:uid="{00000000-0005-0000-0000-0000AE2F0000}"/>
    <cellStyle name="Normal 18 2 2 3 3 2 4 3" xfId="12305" xr:uid="{00000000-0005-0000-0000-0000AF2F0000}"/>
    <cellStyle name="Normal 18 2 2 3 3 2 5" xfId="12306" xr:uid="{00000000-0005-0000-0000-0000B02F0000}"/>
    <cellStyle name="Normal 18 2 2 3 3 2 5 2" xfId="12307" xr:uid="{00000000-0005-0000-0000-0000B12F0000}"/>
    <cellStyle name="Normal 18 2 2 3 3 2 6" xfId="12308" xr:uid="{00000000-0005-0000-0000-0000B22F0000}"/>
    <cellStyle name="Normal 18 2 2 3 3 2 6 2" xfId="12309" xr:uid="{00000000-0005-0000-0000-0000B32F0000}"/>
    <cellStyle name="Normal 18 2 2 3 3 2 7" xfId="12310" xr:uid="{00000000-0005-0000-0000-0000B42F0000}"/>
    <cellStyle name="Normal 18 2 2 3 3 3" xfId="12311" xr:uid="{00000000-0005-0000-0000-0000B52F0000}"/>
    <cellStyle name="Normal 18 2 2 3 3 3 2" xfId="12312" xr:uid="{00000000-0005-0000-0000-0000B62F0000}"/>
    <cellStyle name="Normal 18 2 2 3 3 3 2 2" xfId="12313" xr:uid="{00000000-0005-0000-0000-0000B72F0000}"/>
    <cellStyle name="Normal 18 2 2 3 3 3 3" xfId="12314" xr:uid="{00000000-0005-0000-0000-0000B82F0000}"/>
    <cellStyle name="Normal 18 2 2 3 3 4" xfId="12315" xr:uid="{00000000-0005-0000-0000-0000B92F0000}"/>
    <cellStyle name="Normal 18 2 2 3 3 4 2" xfId="12316" xr:uid="{00000000-0005-0000-0000-0000BA2F0000}"/>
    <cellStyle name="Normal 18 2 2 3 3 4 2 2" xfId="12317" xr:uid="{00000000-0005-0000-0000-0000BB2F0000}"/>
    <cellStyle name="Normal 18 2 2 3 3 4 3" xfId="12318" xr:uid="{00000000-0005-0000-0000-0000BC2F0000}"/>
    <cellStyle name="Normal 18 2 2 3 3 5" xfId="12319" xr:uid="{00000000-0005-0000-0000-0000BD2F0000}"/>
    <cellStyle name="Normal 18 2 2 3 3 5 2" xfId="12320" xr:uid="{00000000-0005-0000-0000-0000BE2F0000}"/>
    <cellStyle name="Normal 18 2 2 3 3 5 2 2" xfId="12321" xr:uid="{00000000-0005-0000-0000-0000BF2F0000}"/>
    <cellStyle name="Normal 18 2 2 3 3 5 3" xfId="12322" xr:uid="{00000000-0005-0000-0000-0000C02F0000}"/>
    <cellStyle name="Normal 18 2 2 3 3 6" xfId="12323" xr:uid="{00000000-0005-0000-0000-0000C12F0000}"/>
    <cellStyle name="Normal 18 2 2 3 3 6 2" xfId="12324" xr:uid="{00000000-0005-0000-0000-0000C22F0000}"/>
    <cellStyle name="Normal 18 2 2 3 3 7" xfId="12325" xr:uid="{00000000-0005-0000-0000-0000C32F0000}"/>
    <cellStyle name="Normal 18 2 2 3 3 7 2" xfId="12326" xr:uid="{00000000-0005-0000-0000-0000C42F0000}"/>
    <cellStyle name="Normal 18 2 2 3 3 8" xfId="12327" xr:uid="{00000000-0005-0000-0000-0000C52F0000}"/>
    <cellStyle name="Normal 18 2 2 3 4" xfId="12328" xr:uid="{00000000-0005-0000-0000-0000C62F0000}"/>
    <cellStyle name="Normal 18 2 2 3 4 2" xfId="12329" xr:uid="{00000000-0005-0000-0000-0000C72F0000}"/>
    <cellStyle name="Normal 18 2 2 3 4 2 2" xfId="12330" xr:uid="{00000000-0005-0000-0000-0000C82F0000}"/>
    <cellStyle name="Normal 18 2 2 3 4 2 2 2" xfId="12331" xr:uid="{00000000-0005-0000-0000-0000C92F0000}"/>
    <cellStyle name="Normal 18 2 2 3 4 2 3" xfId="12332" xr:uid="{00000000-0005-0000-0000-0000CA2F0000}"/>
    <cellStyle name="Normal 18 2 2 3 4 3" xfId="12333" xr:uid="{00000000-0005-0000-0000-0000CB2F0000}"/>
    <cellStyle name="Normal 18 2 2 3 4 3 2" xfId="12334" xr:uid="{00000000-0005-0000-0000-0000CC2F0000}"/>
    <cellStyle name="Normal 18 2 2 3 4 3 2 2" xfId="12335" xr:uid="{00000000-0005-0000-0000-0000CD2F0000}"/>
    <cellStyle name="Normal 18 2 2 3 4 3 3" xfId="12336" xr:uid="{00000000-0005-0000-0000-0000CE2F0000}"/>
    <cellStyle name="Normal 18 2 2 3 4 4" xfId="12337" xr:uid="{00000000-0005-0000-0000-0000CF2F0000}"/>
    <cellStyle name="Normal 18 2 2 3 4 4 2" xfId="12338" xr:uid="{00000000-0005-0000-0000-0000D02F0000}"/>
    <cellStyle name="Normal 18 2 2 3 4 4 2 2" xfId="12339" xr:uid="{00000000-0005-0000-0000-0000D12F0000}"/>
    <cellStyle name="Normal 18 2 2 3 4 4 3" xfId="12340" xr:uid="{00000000-0005-0000-0000-0000D22F0000}"/>
    <cellStyle name="Normal 18 2 2 3 4 5" xfId="12341" xr:uid="{00000000-0005-0000-0000-0000D32F0000}"/>
    <cellStyle name="Normal 18 2 2 3 4 5 2" xfId="12342" xr:uid="{00000000-0005-0000-0000-0000D42F0000}"/>
    <cellStyle name="Normal 18 2 2 3 4 6" xfId="12343" xr:uid="{00000000-0005-0000-0000-0000D52F0000}"/>
    <cellStyle name="Normal 18 2 2 3 4 6 2" xfId="12344" xr:uid="{00000000-0005-0000-0000-0000D62F0000}"/>
    <cellStyle name="Normal 18 2 2 3 4 7" xfId="12345" xr:uid="{00000000-0005-0000-0000-0000D72F0000}"/>
    <cellStyle name="Normal 18 2 2 3 5" xfId="12346" xr:uid="{00000000-0005-0000-0000-0000D82F0000}"/>
    <cellStyle name="Normal 18 2 2 3 5 2" xfId="12347" xr:uid="{00000000-0005-0000-0000-0000D92F0000}"/>
    <cellStyle name="Normal 18 2 2 3 5 2 2" xfId="12348" xr:uid="{00000000-0005-0000-0000-0000DA2F0000}"/>
    <cellStyle name="Normal 18 2 2 3 5 2 2 2" xfId="12349" xr:uid="{00000000-0005-0000-0000-0000DB2F0000}"/>
    <cellStyle name="Normal 18 2 2 3 5 2 3" xfId="12350" xr:uid="{00000000-0005-0000-0000-0000DC2F0000}"/>
    <cellStyle name="Normal 18 2 2 3 5 3" xfId="12351" xr:uid="{00000000-0005-0000-0000-0000DD2F0000}"/>
    <cellStyle name="Normal 18 2 2 3 5 3 2" xfId="12352" xr:uid="{00000000-0005-0000-0000-0000DE2F0000}"/>
    <cellStyle name="Normal 18 2 2 3 5 3 2 2" xfId="12353" xr:uid="{00000000-0005-0000-0000-0000DF2F0000}"/>
    <cellStyle name="Normal 18 2 2 3 5 3 3" xfId="12354" xr:uid="{00000000-0005-0000-0000-0000E02F0000}"/>
    <cellStyle name="Normal 18 2 2 3 5 4" xfId="12355" xr:uid="{00000000-0005-0000-0000-0000E12F0000}"/>
    <cellStyle name="Normal 18 2 2 3 5 4 2" xfId="12356" xr:uid="{00000000-0005-0000-0000-0000E22F0000}"/>
    <cellStyle name="Normal 18 2 2 3 5 4 2 2" xfId="12357" xr:uid="{00000000-0005-0000-0000-0000E32F0000}"/>
    <cellStyle name="Normal 18 2 2 3 5 4 3" xfId="12358" xr:uid="{00000000-0005-0000-0000-0000E42F0000}"/>
    <cellStyle name="Normal 18 2 2 3 5 5" xfId="12359" xr:uid="{00000000-0005-0000-0000-0000E52F0000}"/>
    <cellStyle name="Normal 18 2 2 3 5 5 2" xfId="12360" xr:uid="{00000000-0005-0000-0000-0000E62F0000}"/>
    <cellStyle name="Normal 18 2 2 3 5 6" xfId="12361" xr:uid="{00000000-0005-0000-0000-0000E72F0000}"/>
    <cellStyle name="Normal 18 2 2 3 5 6 2" xfId="12362" xr:uid="{00000000-0005-0000-0000-0000E82F0000}"/>
    <cellStyle name="Normal 18 2 2 3 5 7" xfId="12363" xr:uid="{00000000-0005-0000-0000-0000E92F0000}"/>
    <cellStyle name="Normal 18 2 2 3 6" xfId="12364" xr:uid="{00000000-0005-0000-0000-0000EA2F0000}"/>
    <cellStyle name="Normal 18 2 2 3 6 2" xfId="12365" xr:uid="{00000000-0005-0000-0000-0000EB2F0000}"/>
    <cellStyle name="Normal 18 2 2 3 6 2 2" xfId="12366" xr:uid="{00000000-0005-0000-0000-0000EC2F0000}"/>
    <cellStyle name="Normal 18 2 2 3 6 3" xfId="12367" xr:uid="{00000000-0005-0000-0000-0000ED2F0000}"/>
    <cellStyle name="Normal 18 2 2 3 7" xfId="12368" xr:uid="{00000000-0005-0000-0000-0000EE2F0000}"/>
    <cellStyle name="Normal 18 2 2 3 7 2" xfId="12369" xr:uid="{00000000-0005-0000-0000-0000EF2F0000}"/>
    <cellStyle name="Normal 18 2 2 3 7 2 2" xfId="12370" xr:uid="{00000000-0005-0000-0000-0000F02F0000}"/>
    <cellStyle name="Normal 18 2 2 3 7 3" xfId="12371" xr:uid="{00000000-0005-0000-0000-0000F12F0000}"/>
    <cellStyle name="Normal 18 2 2 3 8" xfId="12372" xr:uid="{00000000-0005-0000-0000-0000F22F0000}"/>
    <cellStyle name="Normal 18 2 2 3 8 2" xfId="12373" xr:uid="{00000000-0005-0000-0000-0000F32F0000}"/>
    <cellStyle name="Normal 18 2 2 3 8 2 2" xfId="12374" xr:uid="{00000000-0005-0000-0000-0000F42F0000}"/>
    <cellStyle name="Normal 18 2 2 3 8 3" xfId="12375" xr:uid="{00000000-0005-0000-0000-0000F52F0000}"/>
    <cellStyle name="Normal 18 2 2 3 9" xfId="12376" xr:uid="{00000000-0005-0000-0000-0000F62F0000}"/>
    <cellStyle name="Normal 18 2 2 3 9 2" xfId="12377" xr:uid="{00000000-0005-0000-0000-0000F72F0000}"/>
    <cellStyle name="Normal 18 2 2 4" xfId="12378" xr:uid="{00000000-0005-0000-0000-0000F82F0000}"/>
    <cellStyle name="Normal 18 2 2 4 2" xfId="12379" xr:uid="{00000000-0005-0000-0000-0000F92F0000}"/>
    <cellStyle name="Normal 18 2 2 4 2 2" xfId="12380" xr:uid="{00000000-0005-0000-0000-0000FA2F0000}"/>
    <cellStyle name="Normal 18 2 2 4 2 2 2" xfId="12381" xr:uid="{00000000-0005-0000-0000-0000FB2F0000}"/>
    <cellStyle name="Normal 18 2 2 4 2 2 2 2" xfId="12382" xr:uid="{00000000-0005-0000-0000-0000FC2F0000}"/>
    <cellStyle name="Normal 18 2 2 4 2 2 3" xfId="12383" xr:uid="{00000000-0005-0000-0000-0000FD2F0000}"/>
    <cellStyle name="Normal 18 2 2 4 2 3" xfId="12384" xr:uid="{00000000-0005-0000-0000-0000FE2F0000}"/>
    <cellStyle name="Normal 18 2 2 4 2 3 2" xfId="12385" xr:uid="{00000000-0005-0000-0000-0000FF2F0000}"/>
    <cellStyle name="Normal 18 2 2 4 2 3 2 2" xfId="12386" xr:uid="{00000000-0005-0000-0000-000000300000}"/>
    <cellStyle name="Normal 18 2 2 4 2 3 3" xfId="12387" xr:uid="{00000000-0005-0000-0000-000001300000}"/>
    <cellStyle name="Normal 18 2 2 4 2 4" xfId="12388" xr:uid="{00000000-0005-0000-0000-000002300000}"/>
    <cellStyle name="Normal 18 2 2 4 2 4 2" xfId="12389" xr:uid="{00000000-0005-0000-0000-000003300000}"/>
    <cellStyle name="Normal 18 2 2 4 2 4 2 2" xfId="12390" xr:uid="{00000000-0005-0000-0000-000004300000}"/>
    <cellStyle name="Normal 18 2 2 4 2 4 3" xfId="12391" xr:uid="{00000000-0005-0000-0000-000005300000}"/>
    <cellStyle name="Normal 18 2 2 4 2 5" xfId="12392" xr:uid="{00000000-0005-0000-0000-000006300000}"/>
    <cellStyle name="Normal 18 2 2 4 2 5 2" xfId="12393" xr:uid="{00000000-0005-0000-0000-000007300000}"/>
    <cellStyle name="Normal 18 2 2 4 2 6" xfId="12394" xr:uid="{00000000-0005-0000-0000-000008300000}"/>
    <cellStyle name="Normal 18 2 2 4 2 6 2" xfId="12395" xr:uid="{00000000-0005-0000-0000-000009300000}"/>
    <cellStyle name="Normal 18 2 2 4 2 7" xfId="12396" xr:uid="{00000000-0005-0000-0000-00000A300000}"/>
    <cellStyle name="Normal 18 2 2 4 3" xfId="12397" xr:uid="{00000000-0005-0000-0000-00000B300000}"/>
    <cellStyle name="Normal 18 2 2 4 3 2" xfId="12398" xr:uid="{00000000-0005-0000-0000-00000C300000}"/>
    <cellStyle name="Normal 18 2 2 4 3 2 2" xfId="12399" xr:uid="{00000000-0005-0000-0000-00000D300000}"/>
    <cellStyle name="Normal 18 2 2 4 3 2 2 2" xfId="12400" xr:uid="{00000000-0005-0000-0000-00000E300000}"/>
    <cellStyle name="Normal 18 2 2 4 3 2 3" xfId="12401" xr:uid="{00000000-0005-0000-0000-00000F300000}"/>
    <cellStyle name="Normal 18 2 2 4 3 3" xfId="12402" xr:uid="{00000000-0005-0000-0000-000010300000}"/>
    <cellStyle name="Normal 18 2 2 4 3 3 2" xfId="12403" xr:uid="{00000000-0005-0000-0000-000011300000}"/>
    <cellStyle name="Normal 18 2 2 4 3 3 2 2" xfId="12404" xr:uid="{00000000-0005-0000-0000-000012300000}"/>
    <cellStyle name="Normal 18 2 2 4 3 3 3" xfId="12405" xr:uid="{00000000-0005-0000-0000-000013300000}"/>
    <cellStyle name="Normal 18 2 2 4 3 4" xfId="12406" xr:uid="{00000000-0005-0000-0000-000014300000}"/>
    <cellStyle name="Normal 18 2 2 4 3 4 2" xfId="12407" xr:uid="{00000000-0005-0000-0000-000015300000}"/>
    <cellStyle name="Normal 18 2 2 4 3 4 2 2" xfId="12408" xr:uid="{00000000-0005-0000-0000-000016300000}"/>
    <cellStyle name="Normal 18 2 2 4 3 4 3" xfId="12409" xr:uid="{00000000-0005-0000-0000-000017300000}"/>
    <cellStyle name="Normal 18 2 2 4 3 5" xfId="12410" xr:uid="{00000000-0005-0000-0000-000018300000}"/>
    <cellStyle name="Normal 18 2 2 4 3 5 2" xfId="12411" xr:uid="{00000000-0005-0000-0000-000019300000}"/>
    <cellStyle name="Normal 18 2 2 4 3 6" xfId="12412" xr:uid="{00000000-0005-0000-0000-00001A300000}"/>
    <cellStyle name="Normal 18 2 2 4 3 6 2" xfId="12413" xr:uid="{00000000-0005-0000-0000-00001B300000}"/>
    <cellStyle name="Normal 18 2 2 4 3 7" xfId="12414" xr:uid="{00000000-0005-0000-0000-00001C300000}"/>
    <cellStyle name="Normal 18 2 2 4 4" xfId="12415" xr:uid="{00000000-0005-0000-0000-00001D300000}"/>
    <cellStyle name="Normal 18 2 2 4 4 2" xfId="12416" xr:uid="{00000000-0005-0000-0000-00001E300000}"/>
    <cellStyle name="Normal 18 2 2 4 4 2 2" xfId="12417" xr:uid="{00000000-0005-0000-0000-00001F300000}"/>
    <cellStyle name="Normal 18 2 2 4 4 3" xfId="12418" xr:uid="{00000000-0005-0000-0000-000020300000}"/>
    <cellStyle name="Normal 18 2 2 4 5" xfId="12419" xr:uid="{00000000-0005-0000-0000-000021300000}"/>
    <cellStyle name="Normal 18 2 2 4 5 2" xfId="12420" xr:uid="{00000000-0005-0000-0000-000022300000}"/>
    <cellStyle name="Normal 18 2 2 4 5 2 2" xfId="12421" xr:uid="{00000000-0005-0000-0000-000023300000}"/>
    <cellStyle name="Normal 18 2 2 4 5 3" xfId="12422" xr:uid="{00000000-0005-0000-0000-000024300000}"/>
    <cellStyle name="Normal 18 2 2 4 6" xfId="12423" xr:uid="{00000000-0005-0000-0000-000025300000}"/>
    <cellStyle name="Normal 18 2 2 4 6 2" xfId="12424" xr:uid="{00000000-0005-0000-0000-000026300000}"/>
    <cellStyle name="Normal 18 2 2 4 6 2 2" xfId="12425" xr:uid="{00000000-0005-0000-0000-000027300000}"/>
    <cellStyle name="Normal 18 2 2 4 6 3" xfId="12426" xr:uid="{00000000-0005-0000-0000-000028300000}"/>
    <cellStyle name="Normal 18 2 2 4 7" xfId="12427" xr:uid="{00000000-0005-0000-0000-000029300000}"/>
    <cellStyle name="Normal 18 2 2 4 7 2" xfId="12428" xr:uid="{00000000-0005-0000-0000-00002A300000}"/>
    <cellStyle name="Normal 18 2 2 4 8" xfId="12429" xr:uid="{00000000-0005-0000-0000-00002B300000}"/>
    <cellStyle name="Normal 18 2 2 4 8 2" xfId="12430" xr:uid="{00000000-0005-0000-0000-00002C300000}"/>
    <cellStyle name="Normal 18 2 2 4 9" xfId="12431" xr:uid="{00000000-0005-0000-0000-00002D300000}"/>
    <cellStyle name="Normal 18 2 2 5" xfId="12432" xr:uid="{00000000-0005-0000-0000-00002E300000}"/>
    <cellStyle name="Normal 18 2 2 5 2" xfId="12433" xr:uid="{00000000-0005-0000-0000-00002F300000}"/>
    <cellStyle name="Normal 18 2 2 5 2 2" xfId="12434" xr:uid="{00000000-0005-0000-0000-000030300000}"/>
    <cellStyle name="Normal 18 2 2 5 2 2 2" xfId="12435" xr:uid="{00000000-0005-0000-0000-000031300000}"/>
    <cellStyle name="Normal 18 2 2 5 2 2 2 2" xfId="12436" xr:uid="{00000000-0005-0000-0000-000032300000}"/>
    <cellStyle name="Normal 18 2 2 5 2 2 3" xfId="12437" xr:uid="{00000000-0005-0000-0000-000033300000}"/>
    <cellStyle name="Normal 18 2 2 5 2 3" xfId="12438" xr:uid="{00000000-0005-0000-0000-000034300000}"/>
    <cellStyle name="Normal 18 2 2 5 2 3 2" xfId="12439" xr:uid="{00000000-0005-0000-0000-000035300000}"/>
    <cellStyle name="Normal 18 2 2 5 2 3 2 2" xfId="12440" xr:uid="{00000000-0005-0000-0000-000036300000}"/>
    <cellStyle name="Normal 18 2 2 5 2 3 3" xfId="12441" xr:uid="{00000000-0005-0000-0000-000037300000}"/>
    <cellStyle name="Normal 18 2 2 5 2 4" xfId="12442" xr:uid="{00000000-0005-0000-0000-000038300000}"/>
    <cellStyle name="Normal 18 2 2 5 2 4 2" xfId="12443" xr:uid="{00000000-0005-0000-0000-000039300000}"/>
    <cellStyle name="Normal 18 2 2 5 2 4 2 2" xfId="12444" xr:uid="{00000000-0005-0000-0000-00003A300000}"/>
    <cellStyle name="Normal 18 2 2 5 2 4 3" xfId="12445" xr:uid="{00000000-0005-0000-0000-00003B300000}"/>
    <cellStyle name="Normal 18 2 2 5 2 5" xfId="12446" xr:uid="{00000000-0005-0000-0000-00003C300000}"/>
    <cellStyle name="Normal 18 2 2 5 2 5 2" xfId="12447" xr:uid="{00000000-0005-0000-0000-00003D300000}"/>
    <cellStyle name="Normal 18 2 2 5 2 6" xfId="12448" xr:uid="{00000000-0005-0000-0000-00003E300000}"/>
    <cellStyle name="Normal 18 2 2 5 2 6 2" xfId="12449" xr:uid="{00000000-0005-0000-0000-00003F300000}"/>
    <cellStyle name="Normal 18 2 2 5 2 7" xfId="12450" xr:uid="{00000000-0005-0000-0000-000040300000}"/>
    <cellStyle name="Normal 18 2 2 5 3" xfId="12451" xr:uid="{00000000-0005-0000-0000-000041300000}"/>
    <cellStyle name="Normal 18 2 2 5 3 2" xfId="12452" xr:uid="{00000000-0005-0000-0000-000042300000}"/>
    <cellStyle name="Normal 18 2 2 5 3 2 2" xfId="12453" xr:uid="{00000000-0005-0000-0000-000043300000}"/>
    <cellStyle name="Normal 18 2 2 5 3 3" xfId="12454" xr:uid="{00000000-0005-0000-0000-000044300000}"/>
    <cellStyle name="Normal 18 2 2 5 4" xfId="12455" xr:uid="{00000000-0005-0000-0000-000045300000}"/>
    <cellStyle name="Normal 18 2 2 5 4 2" xfId="12456" xr:uid="{00000000-0005-0000-0000-000046300000}"/>
    <cellStyle name="Normal 18 2 2 5 4 2 2" xfId="12457" xr:uid="{00000000-0005-0000-0000-000047300000}"/>
    <cellStyle name="Normal 18 2 2 5 4 3" xfId="12458" xr:uid="{00000000-0005-0000-0000-000048300000}"/>
    <cellStyle name="Normal 18 2 2 5 5" xfId="12459" xr:uid="{00000000-0005-0000-0000-000049300000}"/>
    <cellStyle name="Normal 18 2 2 5 5 2" xfId="12460" xr:uid="{00000000-0005-0000-0000-00004A300000}"/>
    <cellStyle name="Normal 18 2 2 5 5 2 2" xfId="12461" xr:uid="{00000000-0005-0000-0000-00004B300000}"/>
    <cellStyle name="Normal 18 2 2 5 5 3" xfId="12462" xr:uid="{00000000-0005-0000-0000-00004C300000}"/>
    <cellStyle name="Normal 18 2 2 5 6" xfId="12463" xr:uid="{00000000-0005-0000-0000-00004D300000}"/>
    <cellStyle name="Normal 18 2 2 5 6 2" xfId="12464" xr:uid="{00000000-0005-0000-0000-00004E300000}"/>
    <cellStyle name="Normal 18 2 2 5 7" xfId="12465" xr:uid="{00000000-0005-0000-0000-00004F300000}"/>
    <cellStyle name="Normal 18 2 2 5 7 2" xfId="12466" xr:uid="{00000000-0005-0000-0000-000050300000}"/>
    <cellStyle name="Normal 18 2 2 5 8" xfId="12467" xr:uid="{00000000-0005-0000-0000-000051300000}"/>
    <cellStyle name="Normal 18 2 2 6" xfId="12468" xr:uid="{00000000-0005-0000-0000-000052300000}"/>
    <cellStyle name="Normal 18 2 2 6 2" xfId="12469" xr:uid="{00000000-0005-0000-0000-000053300000}"/>
    <cellStyle name="Normal 18 2 2 6 2 2" xfId="12470" xr:uid="{00000000-0005-0000-0000-000054300000}"/>
    <cellStyle name="Normal 18 2 2 6 2 2 2" xfId="12471" xr:uid="{00000000-0005-0000-0000-000055300000}"/>
    <cellStyle name="Normal 18 2 2 6 2 3" xfId="12472" xr:uid="{00000000-0005-0000-0000-000056300000}"/>
    <cellStyle name="Normal 18 2 2 6 3" xfId="12473" xr:uid="{00000000-0005-0000-0000-000057300000}"/>
    <cellStyle name="Normal 18 2 2 6 3 2" xfId="12474" xr:uid="{00000000-0005-0000-0000-000058300000}"/>
    <cellStyle name="Normal 18 2 2 6 3 2 2" xfId="12475" xr:uid="{00000000-0005-0000-0000-000059300000}"/>
    <cellStyle name="Normal 18 2 2 6 3 3" xfId="12476" xr:uid="{00000000-0005-0000-0000-00005A300000}"/>
    <cellStyle name="Normal 18 2 2 6 4" xfId="12477" xr:uid="{00000000-0005-0000-0000-00005B300000}"/>
    <cellStyle name="Normal 18 2 2 6 4 2" xfId="12478" xr:uid="{00000000-0005-0000-0000-00005C300000}"/>
    <cellStyle name="Normal 18 2 2 6 4 2 2" xfId="12479" xr:uid="{00000000-0005-0000-0000-00005D300000}"/>
    <cellStyle name="Normal 18 2 2 6 4 3" xfId="12480" xr:uid="{00000000-0005-0000-0000-00005E300000}"/>
    <cellStyle name="Normal 18 2 2 6 5" xfId="12481" xr:uid="{00000000-0005-0000-0000-00005F300000}"/>
    <cellStyle name="Normal 18 2 2 6 5 2" xfId="12482" xr:uid="{00000000-0005-0000-0000-000060300000}"/>
    <cellStyle name="Normal 18 2 2 6 6" xfId="12483" xr:uid="{00000000-0005-0000-0000-000061300000}"/>
    <cellStyle name="Normal 18 2 2 6 6 2" xfId="12484" xr:uid="{00000000-0005-0000-0000-000062300000}"/>
    <cellStyle name="Normal 18 2 2 6 7" xfId="12485" xr:uid="{00000000-0005-0000-0000-000063300000}"/>
    <cellStyle name="Normal 18 2 2 7" xfId="12486" xr:uid="{00000000-0005-0000-0000-000064300000}"/>
    <cellStyle name="Normal 18 2 2 7 2" xfId="12487" xr:uid="{00000000-0005-0000-0000-000065300000}"/>
    <cellStyle name="Normal 18 2 2 7 2 2" xfId="12488" xr:uid="{00000000-0005-0000-0000-000066300000}"/>
    <cellStyle name="Normal 18 2 2 7 2 2 2" xfId="12489" xr:uid="{00000000-0005-0000-0000-000067300000}"/>
    <cellStyle name="Normal 18 2 2 7 2 3" xfId="12490" xr:uid="{00000000-0005-0000-0000-000068300000}"/>
    <cellStyle name="Normal 18 2 2 7 3" xfId="12491" xr:uid="{00000000-0005-0000-0000-000069300000}"/>
    <cellStyle name="Normal 18 2 2 7 3 2" xfId="12492" xr:uid="{00000000-0005-0000-0000-00006A300000}"/>
    <cellStyle name="Normal 18 2 2 7 3 2 2" xfId="12493" xr:uid="{00000000-0005-0000-0000-00006B300000}"/>
    <cellStyle name="Normal 18 2 2 7 3 3" xfId="12494" xr:uid="{00000000-0005-0000-0000-00006C300000}"/>
    <cellStyle name="Normal 18 2 2 7 4" xfId="12495" xr:uid="{00000000-0005-0000-0000-00006D300000}"/>
    <cellStyle name="Normal 18 2 2 7 4 2" xfId="12496" xr:uid="{00000000-0005-0000-0000-00006E300000}"/>
    <cellStyle name="Normal 18 2 2 7 4 2 2" xfId="12497" xr:uid="{00000000-0005-0000-0000-00006F300000}"/>
    <cellStyle name="Normal 18 2 2 7 4 3" xfId="12498" xr:uid="{00000000-0005-0000-0000-000070300000}"/>
    <cellStyle name="Normal 18 2 2 7 5" xfId="12499" xr:uid="{00000000-0005-0000-0000-000071300000}"/>
    <cellStyle name="Normal 18 2 2 7 5 2" xfId="12500" xr:uid="{00000000-0005-0000-0000-000072300000}"/>
    <cellStyle name="Normal 18 2 2 7 6" xfId="12501" xr:uid="{00000000-0005-0000-0000-000073300000}"/>
    <cellStyle name="Normal 18 2 2 7 6 2" xfId="12502" xr:uid="{00000000-0005-0000-0000-000074300000}"/>
    <cellStyle name="Normal 18 2 2 7 7" xfId="12503" xr:uid="{00000000-0005-0000-0000-000075300000}"/>
    <cellStyle name="Normal 18 2 2 8" xfId="12504" xr:uid="{00000000-0005-0000-0000-000076300000}"/>
    <cellStyle name="Normal 18 2 2 8 2" xfId="12505" xr:uid="{00000000-0005-0000-0000-000077300000}"/>
    <cellStyle name="Normal 18 2 2 8 2 2" xfId="12506" xr:uid="{00000000-0005-0000-0000-000078300000}"/>
    <cellStyle name="Normal 18 2 2 8 3" xfId="12507" xr:uid="{00000000-0005-0000-0000-000079300000}"/>
    <cellStyle name="Normal 18 2 2 9" xfId="12508" xr:uid="{00000000-0005-0000-0000-00007A300000}"/>
    <cellStyle name="Normal 18 2 2 9 2" xfId="12509" xr:uid="{00000000-0005-0000-0000-00007B300000}"/>
    <cellStyle name="Normal 18 2 2 9 2 2" xfId="12510" xr:uid="{00000000-0005-0000-0000-00007C300000}"/>
    <cellStyle name="Normal 18 2 2 9 3" xfId="12511" xr:uid="{00000000-0005-0000-0000-00007D300000}"/>
    <cellStyle name="Normal 18 2 2_Confidential Information" xfId="12512" xr:uid="{00000000-0005-0000-0000-00007E300000}"/>
    <cellStyle name="Normal 18 2 3" xfId="452" xr:uid="{00000000-0005-0000-0000-00007F300000}"/>
    <cellStyle name="Normal 18 2 3 10" xfId="12513" xr:uid="{00000000-0005-0000-0000-000080300000}"/>
    <cellStyle name="Normal 18 2 3 10 2" xfId="12514" xr:uid="{00000000-0005-0000-0000-000081300000}"/>
    <cellStyle name="Normal 18 2 3 10 2 2" xfId="12515" xr:uid="{00000000-0005-0000-0000-000082300000}"/>
    <cellStyle name="Normal 18 2 3 10 3" xfId="12516" xr:uid="{00000000-0005-0000-0000-000083300000}"/>
    <cellStyle name="Normal 18 2 3 11" xfId="12517" xr:uid="{00000000-0005-0000-0000-000084300000}"/>
    <cellStyle name="Normal 18 2 3 11 2" xfId="12518" xr:uid="{00000000-0005-0000-0000-000085300000}"/>
    <cellStyle name="Normal 18 2 3 12" xfId="12519" xr:uid="{00000000-0005-0000-0000-000086300000}"/>
    <cellStyle name="Normal 18 2 3 12 2" xfId="12520" xr:uid="{00000000-0005-0000-0000-000087300000}"/>
    <cellStyle name="Normal 18 2 3 13" xfId="12521" xr:uid="{00000000-0005-0000-0000-000088300000}"/>
    <cellStyle name="Normal 18 2 3 2" xfId="453" xr:uid="{00000000-0005-0000-0000-000089300000}"/>
    <cellStyle name="Normal 18 2 3 2 10" xfId="12522" xr:uid="{00000000-0005-0000-0000-00008A300000}"/>
    <cellStyle name="Normal 18 2 3 2 10 2" xfId="12523" xr:uid="{00000000-0005-0000-0000-00008B300000}"/>
    <cellStyle name="Normal 18 2 3 2 11" xfId="12524" xr:uid="{00000000-0005-0000-0000-00008C300000}"/>
    <cellStyle name="Normal 18 2 3 2 2" xfId="12525" xr:uid="{00000000-0005-0000-0000-00008D300000}"/>
    <cellStyle name="Normal 18 2 3 2 2 2" xfId="12526" xr:uid="{00000000-0005-0000-0000-00008E300000}"/>
    <cellStyle name="Normal 18 2 3 2 2 2 2" xfId="12527" xr:uid="{00000000-0005-0000-0000-00008F300000}"/>
    <cellStyle name="Normal 18 2 3 2 2 2 2 2" xfId="12528" xr:uid="{00000000-0005-0000-0000-000090300000}"/>
    <cellStyle name="Normal 18 2 3 2 2 2 2 2 2" xfId="12529" xr:uid="{00000000-0005-0000-0000-000091300000}"/>
    <cellStyle name="Normal 18 2 3 2 2 2 2 3" xfId="12530" xr:uid="{00000000-0005-0000-0000-000092300000}"/>
    <cellStyle name="Normal 18 2 3 2 2 2 3" xfId="12531" xr:uid="{00000000-0005-0000-0000-000093300000}"/>
    <cellStyle name="Normal 18 2 3 2 2 2 3 2" xfId="12532" xr:uid="{00000000-0005-0000-0000-000094300000}"/>
    <cellStyle name="Normal 18 2 3 2 2 2 3 2 2" xfId="12533" xr:uid="{00000000-0005-0000-0000-000095300000}"/>
    <cellStyle name="Normal 18 2 3 2 2 2 3 3" xfId="12534" xr:uid="{00000000-0005-0000-0000-000096300000}"/>
    <cellStyle name="Normal 18 2 3 2 2 2 4" xfId="12535" xr:uid="{00000000-0005-0000-0000-000097300000}"/>
    <cellStyle name="Normal 18 2 3 2 2 2 4 2" xfId="12536" xr:uid="{00000000-0005-0000-0000-000098300000}"/>
    <cellStyle name="Normal 18 2 3 2 2 2 4 2 2" xfId="12537" xr:uid="{00000000-0005-0000-0000-000099300000}"/>
    <cellStyle name="Normal 18 2 3 2 2 2 4 3" xfId="12538" xr:uid="{00000000-0005-0000-0000-00009A300000}"/>
    <cellStyle name="Normal 18 2 3 2 2 2 5" xfId="12539" xr:uid="{00000000-0005-0000-0000-00009B300000}"/>
    <cellStyle name="Normal 18 2 3 2 2 2 5 2" xfId="12540" xr:uid="{00000000-0005-0000-0000-00009C300000}"/>
    <cellStyle name="Normal 18 2 3 2 2 2 6" xfId="12541" xr:uid="{00000000-0005-0000-0000-00009D300000}"/>
    <cellStyle name="Normal 18 2 3 2 2 2 6 2" xfId="12542" xr:uid="{00000000-0005-0000-0000-00009E300000}"/>
    <cellStyle name="Normal 18 2 3 2 2 2 7" xfId="12543" xr:uid="{00000000-0005-0000-0000-00009F300000}"/>
    <cellStyle name="Normal 18 2 3 2 2 3" xfId="12544" xr:uid="{00000000-0005-0000-0000-0000A0300000}"/>
    <cellStyle name="Normal 18 2 3 2 2 3 2" xfId="12545" xr:uid="{00000000-0005-0000-0000-0000A1300000}"/>
    <cellStyle name="Normal 18 2 3 2 2 3 2 2" xfId="12546" xr:uid="{00000000-0005-0000-0000-0000A2300000}"/>
    <cellStyle name="Normal 18 2 3 2 2 3 2 2 2" xfId="12547" xr:uid="{00000000-0005-0000-0000-0000A3300000}"/>
    <cellStyle name="Normal 18 2 3 2 2 3 2 3" xfId="12548" xr:uid="{00000000-0005-0000-0000-0000A4300000}"/>
    <cellStyle name="Normal 18 2 3 2 2 3 3" xfId="12549" xr:uid="{00000000-0005-0000-0000-0000A5300000}"/>
    <cellStyle name="Normal 18 2 3 2 2 3 3 2" xfId="12550" xr:uid="{00000000-0005-0000-0000-0000A6300000}"/>
    <cellStyle name="Normal 18 2 3 2 2 3 3 2 2" xfId="12551" xr:uid="{00000000-0005-0000-0000-0000A7300000}"/>
    <cellStyle name="Normal 18 2 3 2 2 3 3 3" xfId="12552" xr:uid="{00000000-0005-0000-0000-0000A8300000}"/>
    <cellStyle name="Normal 18 2 3 2 2 3 4" xfId="12553" xr:uid="{00000000-0005-0000-0000-0000A9300000}"/>
    <cellStyle name="Normal 18 2 3 2 2 3 4 2" xfId="12554" xr:uid="{00000000-0005-0000-0000-0000AA300000}"/>
    <cellStyle name="Normal 18 2 3 2 2 3 4 2 2" xfId="12555" xr:uid="{00000000-0005-0000-0000-0000AB300000}"/>
    <cellStyle name="Normal 18 2 3 2 2 3 4 3" xfId="12556" xr:uid="{00000000-0005-0000-0000-0000AC300000}"/>
    <cellStyle name="Normal 18 2 3 2 2 3 5" xfId="12557" xr:uid="{00000000-0005-0000-0000-0000AD300000}"/>
    <cellStyle name="Normal 18 2 3 2 2 3 5 2" xfId="12558" xr:uid="{00000000-0005-0000-0000-0000AE300000}"/>
    <cellStyle name="Normal 18 2 3 2 2 3 6" xfId="12559" xr:uid="{00000000-0005-0000-0000-0000AF300000}"/>
    <cellStyle name="Normal 18 2 3 2 2 3 6 2" xfId="12560" xr:uid="{00000000-0005-0000-0000-0000B0300000}"/>
    <cellStyle name="Normal 18 2 3 2 2 3 7" xfId="12561" xr:uid="{00000000-0005-0000-0000-0000B1300000}"/>
    <cellStyle name="Normal 18 2 3 2 2 4" xfId="12562" xr:uid="{00000000-0005-0000-0000-0000B2300000}"/>
    <cellStyle name="Normal 18 2 3 2 2 4 2" xfId="12563" xr:uid="{00000000-0005-0000-0000-0000B3300000}"/>
    <cellStyle name="Normal 18 2 3 2 2 4 2 2" xfId="12564" xr:uid="{00000000-0005-0000-0000-0000B4300000}"/>
    <cellStyle name="Normal 18 2 3 2 2 4 3" xfId="12565" xr:uid="{00000000-0005-0000-0000-0000B5300000}"/>
    <cellStyle name="Normal 18 2 3 2 2 5" xfId="12566" xr:uid="{00000000-0005-0000-0000-0000B6300000}"/>
    <cellStyle name="Normal 18 2 3 2 2 5 2" xfId="12567" xr:uid="{00000000-0005-0000-0000-0000B7300000}"/>
    <cellStyle name="Normal 18 2 3 2 2 5 2 2" xfId="12568" xr:uid="{00000000-0005-0000-0000-0000B8300000}"/>
    <cellStyle name="Normal 18 2 3 2 2 5 3" xfId="12569" xr:uid="{00000000-0005-0000-0000-0000B9300000}"/>
    <cellStyle name="Normal 18 2 3 2 2 6" xfId="12570" xr:uid="{00000000-0005-0000-0000-0000BA300000}"/>
    <cellStyle name="Normal 18 2 3 2 2 6 2" xfId="12571" xr:uid="{00000000-0005-0000-0000-0000BB300000}"/>
    <cellStyle name="Normal 18 2 3 2 2 6 2 2" xfId="12572" xr:uid="{00000000-0005-0000-0000-0000BC300000}"/>
    <cellStyle name="Normal 18 2 3 2 2 6 3" xfId="12573" xr:uid="{00000000-0005-0000-0000-0000BD300000}"/>
    <cellStyle name="Normal 18 2 3 2 2 7" xfId="12574" xr:uid="{00000000-0005-0000-0000-0000BE300000}"/>
    <cellStyle name="Normal 18 2 3 2 2 7 2" xfId="12575" xr:uid="{00000000-0005-0000-0000-0000BF300000}"/>
    <cellStyle name="Normal 18 2 3 2 2 8" xfId="12576" xr:uid="{00000000-0005-0000-0000-0000C0300000}"/>
    <cellStyle name="Normal 18 2 3 2 2 8 2" xfId="12577" xr:uid="{00000000-0005-0000-0000-0000C1300000}"/>
    <cellStyle name="Normal 18 2 3 2 2 9" xfId="12578" xr:uid="{00000000-0005-0000-0000-0000C2300000}"/>
    <cellStyle name="Normal 18 2 3 2 3" xfId="12579" xr:uid="{00000000-0005-0000-0000-0000C3300000}"/>
    <cellStyle name="Normal 18 2 3 2 3 2" xfId="12580" xr:uid="{00000000-0005-0000-0000-0000C4300000}"/>
    <cellStyle name="Normal 18 2 3 2 3 2 2" xfId="12581" xr:uid="{00000000-0005-0000-0000-0000C5300000}"/>
    <cellStyle name="Normal 18 2 3 2 3 2 2 2" xfId="12582" xr:uid="{00000000-0005-0000-0000-0000C6300000}"/>
    <cellStyle name="Normal 18 2 3 2 3 2 2 2 2" xfId="12583" xr:uid="{00000000-0005-0000-0000-0000C7300000}"/>
    <cellStyle name="Normal 18 2 3 2 3 2 2 3" xfId="12584" xr:uid="{00000000-0005-0000-0000-0000C8300000}"/>
    <cellStyle name="Normal 18 2 3 2 3 2 3" xfId="12585" xr:uid="{00000000-0005-0000-0000-0000C9300000}"/>
    <cellStyle name="Normal 18 2 3 2 3 2 3 2" xfId="12586" xr:uid="{00000000-0005-0000-0000-0000CA300000}"/>
    <cellStyle name="Normal 18 2 3 2 3 2 3 2 2" xfId="12587" xr:uid="{00000000-0005-0000-0000-0000CB300000}"/>
    <cellStyle name="Normal 18 2 3 2 3 2 3 3" xfId="12588" xr:uid="{00000000-0005-0000-0000-0000CC300000}"/>
    <cellStyle name="Normal 18 2 3 2 3 2 4" xfId="12589" xr:uid="{00000000-0005-0000-0000-0000CD300000}"/>
    <cellStyle name="Normal 18 2 3 2 3 2 4 2" xfId="12590" xr:uid="{00000000-0005-0000-0000-0000CE300000}"/>
    <cellStyle name="Normal 18 2 3 2 3 2 4 2 2" xfId="12591" xr:uid="{00000000-0005-0000-0000-0000CF300000}"/>
    <cellStyle name="Normal 18 2 3 2 3 2 4 3" xfId="12592" xr:uid="{00000000-0005-0000-0000-0000D0300000}"/>
    <cellStyle name="Normal 18 2 3 2 3 2 5" xfId="12593" xr:uid="{00000000-0005-0000-0000-0000D1300000}"/>
    <cellStyle name="Normal 18 2 3 2 3 2 5 2" xfId="12594" xr:uid="{00000000-0005-0000-0000-0000D2300000}"/>
    <cellStyle name="Normal 18 2 3 2 3 2 6" xfId="12595" xr:uid="{00000000-0005-0000-0000-0000D3300000}"/>
    <cellStyle name="Normal 18 2 3 2 3 2 6 2" xfId="12596" xr:uid="{00000000-0005-0000-0000-0000D4300000}"/>
    <cellStyle name="Normal 18 2 3 2 3 2 7" xfId="12597" xr:uid="{00000000-0005-0000-0000-0000D5300000}"/>
    <cellStyle name="Normal 18 2 3 2 3 3" xfId="12598" xr:uid="{00000000-0005-0000-0000-0000D6300000}"/>
    <cellStyle name="Normal 18 2 3 2 3 3 2" xfId="12599" xr:uid="{00000000-0005-0000-0000-0000D7300000}"/>
    <cellStyle name="Normal 18 2 3 2 3 3 2 2" xfId="12600" xr:uid="{00000000-0005-0000-0000-0000D8300000}"/>
    <cellStyle name="Normal 18 2 3 2 3 3 3" xfId="12601" xr:uid="{00000000-0005-0000-0000-0000D9300000}"/>
    <cellStyle name="Normal 18 2 3 2 3 4" xfId="12602" xr:uid="{00000000-0005-0000-0000-0000DA300000}"/>
    <cellStyle name="Normal 18 2 3 2 3 4 2" xfId="12603" xr:uid="{00000000-0005-0000-0000-0000DB300000}"/>
    <cellStyle name="Normal 18 2 3 2 3 4 2 2" xfId="12604" xr:uid="{00000000-0005-0000-0000-0000DC300000}"/>
    <cellStyle name="Normal 18 2 3 2 3 4 3" xfId="12605" xr:uid="{00000000-0005-0000-0000-0000DD300000}"/>
    <cellStyle name="Normal 18 2 3 2 3 5" xfId="12606" xr:uid="{00000000-0005-0000-0000-0000DE300000}"/>
    <cellStyle name="Normal 18 2 3 2 3 5 2" xfId="12607" xr:uid="{00000000-0005-0000-0000-0000DF300000}"/>
    <cellStyle name="Normal 18 2 3 2 3 5 2 2" xfId="12608" xr:uid="{00000000-0005-0000-0000-0000E0300000}"/>
    <cellStyle name="Normal 18 2 3 2 3 5 3" xfId="12609" xr:uid="{00000000-0005-0000-0000-0000E1300000}"/>
    <cellStyle name="Normal 18 2 3 2 3 6" xfId="12610" xr:uid="{00000000-0005-0000-0000-0000E2300000}"/>
    <cellStyle name="Normal 18 2 3 2 3 6 2" xfId="12611" xr:uid="{00000000-0005-0000-0000-0000E3300000}"/>
    <cellStyle name="Normal 18 2 3 2 3 7" xfId="12612" xr:uid="{00000000-0005-0000-0000-0000E4300000}"/>
    <cellStyle name="Normal 18 2 3 2 3 7 2" xfId="12613" xr:uid="{00000000-0005-0000-0000-0000E5300000}"/>
    <cellStyle name="Normal 18 2 3 2 3 8" xfId="12614" xr:uid="{00000000-0005-0000-0000-0000E6300000}"/>
    <cellStyle name="Normal 18 2 3 2 4" xfId="12615" xr:uid="{00000000-0005-0000-0000-0000E7300000}"/>
    <cellStyle name="Normal 18 2 3 2 4 2" xfId="12616" xr:uid="{00000000-0005-0000-0000-0000E8300000}"/>
    <cellStyle name="Normal 18 2 3 2 4 2 2" xfId="12617" xr:uid="{00000000-0005-0000-0000-0000E9300000}"/>
    <cellStyle name="Normal 18 2 3 2 4 2 2 2" xfId="12618" xr:uid="{00000000-0005-0000-0000-0000EA300000}"/>
    <cellStyle name="Normal 18 2 3 2 4 2 3" xfId="12619" xr:uid="{00000000-0005-0000-0000-0000EB300000}"/>
    <cellStyle name="Normal 18 2 3 2 4 3" xfId="12620" xr:uid="{00000000-0005-0000-0000-0000EC300000}"/>
    <cellStyle name="Normal 18 2 3 2 4 3 2" xfId="12621" xr:uid="{00000000-0005-0000-0000-0000ED300000}"/>
    <cellStyle name="Normal 18 2 3 2 4 3 2 2" xfId="12622" xr:uid="{00000000-0005-0000-0000-0000EE300000}"/>
    <cellStyle name="Normal 18 2 3 2 4 3 3" xfId="12623" xr:uid="{00000000-0005-0000-0000-0000EF300000}"/>
    <cellStyle name="Normal 18 2 3 2 4 4" xfId="12624" xr:uid="{00000000-0005-0000-0000-0000F0300000}"/>
    <cellStyle name="Normal 18 2 3 2 4 4 2" xfId="12625" xr:uid="{00000000-0005-0000-0000-0000F1300000}"/>
    <cellStyle name="Normal 18 2 3 2 4 4 2 2" xfId="12626" xr:uid="{00000000-0005-0000-0000-0000F2300000}"/>
    <cellStyle name="Normal 18 2 3 2 4 4 3" xfId="12627" xr:uid="{00000000-0005-0000-0000-0000F3300000}"/>
    <cellStyle name="Normal 18 2 3 2 4 5" xfId="12628" xr:uid="{00000000-0005-0000-0000-0000F4300000}"/>
    <cellStyle name="Normal 18 2 3 2 4 5 2" xfId="12629" xr:uid="{00000000-0005-0000-0000-0000F5300000}"/>
    <cellStyle name="Normal 18 2 3 2 4 6" xfId="12630" xr:uid="{00000000-0005-0000-0000-0000F6300000}"/>
    <cellStyle name="Normal 18 2 3 2 4 6 2" xfId="12631" xr:uid="{00000000-0005-0000-0000-0000F7300000}"/>
    <cellStyle name="Normal 18 2 3 2 4 7" xfId="12632" xr:uid="{00000000-0005-0000-0000-0000F8300000}"/>
    <cellStyle name="Normal 18 2 3 2 5" xfId="12633" xr:uid="{00000000-0005-0000-0000-0000F9300000}"/>
    <cellStyle name="Normal 18 2 3 2 5 2" xfId="12634" xr:uid="{00000000-0005-0000-0000-0000FA300000}"/>
    <cellStyle name="Normal 18 2 3 2 5 2 2" xfId="12635" xr:uid="{00000000-0005-0000-0000-0000FB300000}"/>
    <cellStyle name="Normal 18 2 3 2 5 2 2 2" xfId="12636" xr:uid="{00000000-0005-0000-0000-0000FC300000}"/>
    <cellStyle name="Normal 18 2 3 2 5 2 3" xfId="12637" xr:uid="{00000000-0005-0000-0000-0000FD300000}"/>
    <cellStyle name="Normal 18 2 3 2 5 3" xfId="12638" xr:uid="{00000000-0005-0000-0000-0000FE300000}"/>
    <cellStyle name="Normal 18 2 3 2 5 3 2" xfId="12639" xr:uid="{00000000-0005-0000-0000-0000FF300000}"/>
    <cellStyle name="Normal 18 2 3 2 5 3 2 2" xfId="12640" xr:uid="{00000000-0005-0000-0000-000000310000}"/>
    <cellStyle name="Normal 18 2 3 2 5 3 3" xfId="12641" xr:uid="{00000000-0005-0000-0000-000001310000}"/>
    <cellStyle name="Normal 18 2 3 2 5 4" xfId="12642" xr:uid="{00000000-0005-0000-0000-000002310000}"/>
    <cellStyle name="Normal 18 2 3 2 5 4 2" xfId="12643" xr:uid="{00000000-0005-0000-0000-000003310000}"/>
    <cellStyle name="Normal 18 2 3 2 5 4 2 2" xfId="12644" xr:uid="{00000000-0005-0000-0000-000004310000}"/>
    <cellStyle name="Normal 18 2 3 2 5 4 3" xfId="12645" xr:uid="{00000000-0005-0000-0000-000005310000}"/>
    <cellStyle name="Normal 18 2 3 2 5 5" xfId="12646" xr:uid="{00000000-0005-0000-0000-000006310000}"/>
    <cellStyle name="Normal 18 2 3 2 5 5 2" xfId="12647" xr:uid="{00000000-0005-0000-0000-000007310000}"/>
    <cellStyle name="Normal 18 2 3 2 5 6" xfId="12648" xr:uid="{00000000-0005-0000-0000-000008310000}"/>
    <cellStyle name="Normal 18 2 3 2 5 6 2" xfId="12649" xr:uid="{00000000-0005-0000-0000-000009310000}"/>
    <cellStyle name="Normal 18 2 3 2 5 7" xfId="12650" xr:uid="{00000000-0005-0000-0000-00000A310000}"/>
    <cellStyle name="Normal 18 2 3 2 6" xfId="12651" xr:uid="{00000000-0005-0000-0000-00000B310000}"/>
    <cellStyle name="Normal 18 2 3 2 6 2" xfId="12652" xr:uid="{00000000-0005-0000-0000-00000C310000}"/>
    <cellStyle name="Normal 18 2 3 2 6 2 2" xfId="12653" xr:uid="{00000000-0005-0000-0000-00000D310000}"/>
    <cellStyle name="Normal 18 2 3 2 6 3" xfId="12654" xr:uid="{00000000-0005-0000-0000-00000E310000}"/>
    <cellStyle name="Normal 18 2 3 2 7" xfId="12655" xr:uid="{00000000-0005-0000-0000-00000F310000}"/>
    <cellStyle name="Normal 18 2 3 2 7 2" xfId="12656" xr:uid="{00000000-0005-0000-0000-000010310000}"/>
    <cellStyle name="Normal 18 2 3 2 7 2 2" xfId="12657" xr:uid="{00000000-0005-0000-0000-000011310000}"/>
    <cellStyle name="Normal 18 2 3 2 7 3" xfId="12658" xr:uid="{00000000-0005-0000-0000-000012310000}"/>
    <cellStyle name="Normal 18 2 3 2 8" xfId="12659" xr:uid="{00000000-0005-0000-0000-000013310000}"/>
    <cellStyle name="Normal 18 2 3 2 8 2" xfId="12660" xr:uid="{00000000-0005-0000-0000-000014310000}"/>
    <cellStyle name="Normal 18 2 3 2 8 2 2" xfId="12661" xr:uid="{00000000-0005-0000-0000-000015310000}"/>
    <cellStyle name="Normal 18 2 3 2 8 3" xfId="12662" xr:uid="{00000000-0005-0000-0000-000016310000}"/>
    <cellStyle name="Normal 18 2 3 2 9" xfId="12663" xr:uid="{00000000-0005-0000-0000-000017310000}"/>
    <cellStyle name="Normal 18 2 3 2 9 2" xfId="12664" xr:uid="{00000000-0005-0000-0000-000018310000}"/>
    <cellStyle name="Normal 18 2 3 3" xfId="454" xr:uid="{00000000-0005-0000-0000-000019310000}"/>
    <cellStyle name="Normal 18 2 3 3 10" xfId="12665" xr:uid="{00000000-0005-0000-0000-00001A310000}"/>
    <cellStyle name="Normal 18 2 3 3 10 2" xfId="12666" xr:uid="{00000000-0005-0000-0000-00001B310000}"/>
    <cellStyle name="Normal 18 2 3 3 11" xfId="12667" xr:uid="{00000000-0005-0000-0000-00001C310000}"/>
    <cellStyle name="Normal 18 2 3 3 2" xfId="12668" xr:uid="{00000000-0005-0000-0000-00001D310000}"/>
    <cellStyle name="Normal 18 2 3 3 2 2" xfId="12669" xr:uid="{00000000-0005-0000-0000-00001E310000}"/>
    <cellStyle name="Normal 18 2 3 3 2 2 2" xfId="12670" xr:uid="{00000000-0005-0000-0000-00001F310000}"/>
    <cellStyle name="Normal 18 2 3 3 2 2 2 2" xfId="12671" xr:uid="{00000000-0005-0000-0000-000020310000}"/>
    <cellStyle name="Normal 18 2 3 3 2 2 2 2 2" xfId="12672" xr:uid="{00000000-0005-0000-0000-000021310000}"/>
    <cellStyle name="Normal 18 2 3 3 2 2 2 3" xfId="12673" xr:uid="{00000000-0005-0000-0000-000022310000}"/>
    <cellStyle name="Normal 18 2 3 3 2 2 3" xfId="12674" xr:uid="{00000000-0005-0000-0000-000023310000}"/>
    <cellStyle name="Normal 18 2 3 3 2 2 3 2" xfId="12675" xr:uid="{00000000-0005-0000-0000-000024310000}"/>
    <cellStyle name="Normal 18 2 3 3 2 2 3 2 2" xfId="12676" xr:uid="{00000000-0005-0000-0000-000025310000}"/>
    <cellStyle name="Normal 18 2 3 3 2 2 3 3" xfId="12677" xr:uid="{00000000-0005-0000-0000-000026310000}"/>
    <cellStyle name="Normal 18 2 3 3 2 2 4" xfId="12678" xr:uid="{00000000-0005-0000-0000-000027310000}"/>
    <cellStyle name="Normal 18 2 3 3 2 2 4 2" xfId="12679" xr:uid="{00000000-0005-0000-0000-000028310000}"/>
    <cellStyle name="Normal 18 2 3 3 2 2 4 2 2" xfId="12680" xr:uid="{00000000-0005-0000-0000-000029310000}"/>
    <cellStyle name="Normal 18 2 3 3 2 2 4 3" xfId="12681" xr:uid="{00000000-0005-0000-0000-00002A310000}"/>
    <cellStyle name="Normal 18 2 3 3 2 2 5" xfId="12682" xr:uid="{00000000-0005-0000-0000-00002B310000}"/>
    <cellStyle name="Normal 18 2 3 3 2 2 5 2" xfId="12683" xr:uid="{00000000-0005-0000-0000-00002C310000}"/>
    <cellStyle name="Normal 18 2 3 3 2 2 6" xfId="12684" xr:uid="{00000000-0005-0000-0000-00002D310000}"/>
    <cellStyle name="Normal 18 2 3 3 2 2 6 2" xfId="12685" xr:uid="{00000000-0005-0000-0000-00002E310000}"/>
    <cellStyle name="Normal 18 2 3 3 2 2 7" xfId="12686" xr:uid="{00000000-0005-0000-0000-00002F310000}"/>
    <cellStyle name="Normal 18 2 3 3 2 3" xfId="12687" xr:uid="{00000000-0005-0000-0000-000030310000}"/>
    <cellStyle name="Normal 18 2 3 3 2 3 2" xfId="12688" xr:uid="{00000000-0005-0000-0000-000031310000}"/>
    <cellStyle name="Normal 18 2 3 3 2 3 2 2" xfId="12689" xr:uid="{00000000-0005-0000-0000-000032310000}"/>
    <cellStyle name="Normal 18 2 3 3 2 3 2 2 2" xfId="12690" xr:uid="{00000000-0005-0000-0000-000033310000}"/>
    <cellStyle name="Normal 18 2 3 3 2 3 2 3" xfId="12691" xr:uid="{00000000-0005-0000-0000-000034310000}"/>
    <cellStyle name="Normal 18 2 3 3 2 3 3" xfId="12692" xr:uid="{00000000-0005-0000-0000-000035310000}"/>
    <cellStyle name="Normal 18 2 3 3 2 3 3 2" xfId="12693" xr:uid="{00000000-0005-0000-0000-000036310000}"/>
    <cellStyle name="Normal 18 2 3 3 2 3 3 2 2" xfId="12694" xr:uid="{00000000-0005-0000-0000-000037310000}"/>
    <cellStyle name="Normal 18 2 3 3 2 3 3 3" xfId="12695" xr:uid="{00000000-0005-0000-0000-000038310000}"/>
    <cellStyle name="Normal 18 2 3 3 2 3 4" xfId="12696" xr:uid="{00000000-0005-0000-0000-000039310000}"/>
    <cellStyle name="Normal 18 2 3 3 2 3 4 2" xfId="12697" xr:uid="{00000000-0005-0000-0000-00003A310000}"/>
    <cellStyle name="Normal 18 2 3 3 2 3 4 2 2" xfId="12698" xr:uid="{00000000-0005-0000-0000-00003B310000}"/>
    <cellStyle name="Normal 18 2 3 3 2 3 4 3" xfId="12699" xr:uid="{00000000-0005-0000-0000-00003C310000}"/>
    <cellStyle name="Normal 18 2 3 3 2 3 5" xfId="12700" xr:uid="{00000000-0005-0000-0000-00003D310000}"/>
    <cellStyle name="Normal 18 2 3 3 2 3 5 2" xfId="12701" xr:uid="{00000000-0005-0000-0000-00003E310000}"/>
    <cellStyle name="Normal 18 2 3 3 2 3 6" xfId="12702" xr:uid="{00000000-0005-0000-0000-00003F310000}"/>
    <cellStyle name="Normal 18 2 3 3 2 3 6 2" xfId="12703" xr:uid="{00000000-0005-0000-0000-000040310000}"/>
    <cellStyle name="Normal 18 2 3 3 2 3 7" xfId="12704" xr:uid="{00000000-0005-0000-0000-000041310000}"/>
    <cellStyle name="Normal 18 2 3 3 2 4" xfId="12705" xr:uid="{00000000-0005-0000-0000-000042310000}"/>
    <cellStyle name="Normal 18 2 3 3 2 4 2" xfId="12706" xr:uid="{00000000-0005-0000-0000-000043310000}"/>
    <cellStyle name="Normal 18 2 3 3 2 4 2 2" xfId="12707" xr:uid="{00000000-0005-0000-0000-000044310000}"/>
    <cellStyle name="Normal 18 2 3 3 2 4 3" xfId="12708" xr:uid="{00000000-0005-0000-0000-000045310000}"/>
    <cellStyle name="Normal 18 2 3 3 2 5" xfId="12709" xr:uid="{00000000-0005-0000-0000-000046310000}"/>
    <cellStyle name="Normal 18 2 3 3 2 5 2" xfId="12710" xr:uid="{00000000-0005-0000-0000-000047310000}"/>
    <cellStyle name="Normal 18 2 3 3 2 5 2 2" xfId="12711" xr:uid="{00000000-0005-0000-0000-000048310000}"/>
    <cellStyle name="Normal 18 2 3 3 2 5 3" xfId="12712" xr:uid="{00000000-0005-0000-0000-000049310000}"/>
    <cellStyle name="Normal 18 2 3 3 2 6" xfId="12713" xr:uid="{00000000-0005-0000-0000-00004A310000}"/>
    <cellStyle name="Normal 18 2 3 3 2 6 2" xfId="12714" xr:uid="{00000000-0005-0000-0000-00004B310000}"/>
    <cellStyle name="Normal 18 2 3 3 2 6 2 2" xfId="12715" xr:uid="{00000000-0005-0000-0000-00004C310000}"/>
    <cellStyle name="Normal 18 2 3 3 2 6 3" xfId="12716" xr:uid="{00000000-0005-0000-0000-00004D310000}"/>
    <cellStyle name="Normal 18 2 3 3 2 7" xfId="12717" xr:uid="{00000000-0005-0000-0000-00004E310000}"/>
    <cellStyle name="Normal 18 2 3 3 2 7 2" xfId="12718" xr:uid="{00000000-0005-0000-0000-00004F310000}"/>
    <cellStyle name="Normal 18 2 3 3 2 8" xfId="12719" xr:uid="{00000000-0005-0000-0000-000050310000}"/>
    <cellStyle name="Normal 18 2 3 3 2 8 2" xfId="12720" xr:uid="{00000000-0005-0000-0000-000051310000}"/>
    <cellStyle name="Normal 18 2 3 3 2 9" xfId="12721" xr:uid="{00000000-0005-0000-0000-000052310000}"/>
    <cellStyle name="Normal 18 2 3 3 3" xfId="12722" xr:uid="{00000000-0005-0000-0000-000053310000}"/>
    <cellStyle name="Normal 18 2 3 3 3 2" xfId="12723" xr:uid="{00000000-0005-0000-0000-000054310000}"/>
    <cellStyle name="Normal 18 2 3 3 3 2 2" xfId="12724" xr:uid="{00000000-0005-0000-0000-000055310000}"/>
    <cellStyle name="Normal 18 2 3 3 3 2 2 2" xfId="12725" xr:uid="{00000000-0005-0000-0000-000056310000}"/>
    <cellStyle name="Normal 18 2 3 3 3 2 2 2 2" xfId="12726" xr:uid="{00000000-0005-0000-0000-000057310000}"/>
    <cellStyle name="Normal 18 2 3 3 3 2 2 3" xfId="12727" xr:uid="{00000000-0005-0000-0000-000058310000}"/>
    <cellStyle name="Normal 18 2 3 3 3 2 3" xfId="12728" xr:uid="{00000000-0005-0000-0000-000059310000}"/>
    <cellStyle name="Normal 18 2 3 3 3 2 3 2" xfId="12729" xr:uid="{00000000-0005-0000-0000-00005A310000}"/>
    <cellStyle name="Normal 18 2 3 3 3 2 3 2 2" xfId="12730" xr:uid="{00000000-0005-0000-0000-00005B310000}"/>
    <cellStyle name="Normal 18 2 3 3 3 2 3 3" xfId="12731" xr:uid="{00000000-0005-0000-0000-00005C310000}"/>
    <cellStyle name="Normal 18 2 3 3 3 2 4" xfId="12732" xr:uid="{00000000-0005-0000-0000-00005D310000}"/>
    <cellStyle name="Normal 18 2 3 3 3 2 4 2" xfId="12733" xr:uid="{00000000-0005-0000-0000-00005E310000}"/>
    <cellStyle name="Normal 18 2 3 3 3 2 4 2 2" xfId="12734" xr:uid="{00000000-0005-0000-0000-00005F310000}"/>
    <cellStyle name="Normal 18 2 3 3 3 2 4 3" xfId="12735" xr:uid="{00000000-0005-0000-0000-000060310000}"/>
    <cellStyle name="Normal 18 2 3 3 3 2 5" xfId="12736" xr:uid="{00000000-0005-0000-0000-000061310000}"/>
    <cellStyle name="Normal 18 2 3 3 3 2 5 2" xfId="12737" xr:uid="{00000000-0005-0000-0000-000062310000}"/>
    <cellStyle name="Normal 18 2 3 3 3 2 6" xfId="12738" xr:uid="{00000000-0005-0000-0000-000063310000}"/>
    <cellStyle name="Normal 18 2 3 3 3 2 6 2" xfId="12739" xr:uid="{00000000-0005-0000-0000-000064310000}"/>
    <cellStyle name="Normal 18 2 3 3 3 2 7" xfId="12740" xr:uid="{00000000-0005-0000-0000-000065310000}"/>
    <cellStyle name="Normal 18 2 3 3 3 3" xfId="12741" xr:uid="{00000000-0005-0000-0000-000066310000}"/>
    <cellStyle name="Normal 18 2 3 3 3 3 2" xfId="12742" xr:uid="{00000000-0005-0000-0000-000067310000}"/>
    <cellStyle name="Normal 18 2 3 3 3 3 2 2" xfId="12743" xr:uid="{00000000-0005-0000-0000-000068310000}"/>
    <cellStyle name="Normal 18 2 3 3 3 3 3" xfId="12744" xr:uid="{00000000-0005-0000-0000-000069310000}"/>
    <cellStyle name="Normal 18 2 3 3 3 4" xfId="12745" xr:uid="{00000000-0005-0000-0000-00006A310000}"/>
    <cellStyle name="Normal 18 2 3 3 3 4 2" xfId="12746" xr:uid="{00000000-0005-0000-0000-00006B310000}"/>
    <cellStyle name="Normal 18 2 3 3 3 4 2 2" xfId="12747" xr:uid="{00000000-0005-0000-0000-00006C310000}"/>
    <cellStyle name="Normal 18 2 3 3 3 4 3" xfId="12748" xr:uid="{00000000-0005-0000-0000-00006D310000}"/>
    <cellStyle name="Normal 18 2 3 3 3 5" xfId="12749" xr:uid="{00000000-0005-0000-0000-00006E310000}"/>
    <cellStyle name="Normal 18 2 3 3 3 5 2" xfId="12750" xr:uid="{00000000-0005-0000-0000-00006F310000}"/>
    <cellStyle name="Normal 18 2 3 3 3 5 2 2" xfId="12751" xr:uid="{00000000-0005-0000-0000-000070310000}"/>
    <cellStyle name="Normal 18 2 3 3 3 5 3" xfId="12752" xr:uid="{00000000-0005-0000-0000-000071310000}"/>
    <cellStyle name="Normal 18 2 3 3 3 6" xfId="12753" xr:uid="{00000000-0005-0000-0000-000072310000}"/>
    <cellStyle name="Normal 18 2 3 3 3 6 2" xfId="12754" xr:uid="{00000000-0005-0000-0000-000073310000}"/>
    <cellStyle name="Normal 18 2 3 3 3 7" xfId="12755" xr:uid="{00000000-0005-0000-0000-000074310000}"/>
    <cellStyle name="Normal 18 2 3 3 3 7 2" xfId="12756" xr:uid="{00000000-0005-0000-0000-000075310000}"/>
    <cellStyle name="Normal 18 2 3 3 3 8" xfId="12757" xr:uid="{00000000-0005-0000-0000-000076310000}"/>
    <cellStyle name="Normal 18 2 3 3 4" xfId="12758" xr:uid="{00000000-0005-0000-0000-000077310000}"/>
    <cellStyle name="Normal 18 2 3 3 4 2" xfId="12759" xr:uid="{00000000-0005-0000-0000-000078310000}"/>
    <cellStyle name="Normal 18 2 3 3 4 2 2" xfId="12760" xr:uid="{00000000-0005-0000-0000-000079310000}"/>
    <cellStyle name="Normal 18 2 3 3 4 2 2 2" xfId="12761" xr:uid="{00000000-0005-0000-0000-00007A310000}"/>
    <cellStyle name="Normal 18 2 3 3 4 2 3" xfId="12762" xr:uid="{00000000-0005-0000-0000-00007B310000}"/>
    <cellStyle name="Normal 18 2 3 3 4 3" xfId="12763" xr:uid="{00000000-0005-0000-0000-00007C310000}"/>
    <cellStyle name="Normal 18 2 3 3 4 3 2" xfId="12764" xr:uid="{00000000-0005-0000-0000-00007D310000}"/>
    <cellStyle name="Normal 18 2 3 3 4 3 2 2" xfId="12765" xr:uid="{00000000-0005-0000-0000-00007E310000}"/>
    <cellStyle name="Normal 18 2 3 3 4 3 3" xfId="12766" xr:uid="{00000000-0005-0000-0000-00007F310000}"/>
    <cellStyle name="Normal 18 2 3 3 4 4" xfId="12767" xr:uid="{00000000-0005-0000-0000-000080310000}"/>
    <cellStyle name="Normal 18 2 3 3 4 4 2" xfId="12768" xr:uid="{00000000-0005-0000-0000-000081310000}"/>
    <cellStyle name="Normal 18 2 3 3 4 4 2 2" xfId="12769" xr:uid="{00000000-0005-0000-0000-000082310000}"/>
    <cellStyle name="Normal 18 2 3 3 4 4 3" xfId="12770" xr:uid="{00000000-0005-0000-0000-000083310000}"/>
    <cellStyle name="Normal 18 2 3 3 4 5" xfId="12771" xr:uid="{00000000-0005-0000-0000-000084310000}"/>
    <cellStyle name="Normal 18 2 3 3 4 5 2" xfId="12772" xr:uid="{00000000-0005-0000-0000-000085310000}"/>
    <cellStyle name="Normal 18 2 3 3 4 6" xfId="12773" xr:uid="{00000000-0005-0000-0000-000086310000}"/>
    <cellStyle name="Normal 18 2 3 3 4 6 2" xfId="12774" xr:uid="{00000000-0005-0000-0000-000087310000}"/>
    <cellStyle name="Normal 18 2 3 3 4 7" xfId="12775" xr:uid="{00000000-0005-0000-0000-000088310000}"/>
    <cellStyle name="Normal 18 2 3 3 5" xfId="12776" xr:uid="{00000000-0005-0000-0000-000089310000}"/>
    <cellStyle name="Normal 18 2 3 3 5 2" xfId="12777" xr:uid="{00000000-0005-0000-0000-00008A310000}"/>
    <cellStyle name="Normal 18 2 3 3 5 2 2" xfId="12778" xr:uid="{00000000-0005-0000-0000-00008B310000}"/>
    <cellStyle name="Normal 18 2 3 3 5 2 2 2" xfId="12779" xr:uid="{00000000-0005-0000-0000-00008C310000}"/>
    <cellStyle name="Normal 18 2 3 3 5 2 3" xfId="12780" xr:uid="{00000000-0005-0000-0000-00008D310000}"/>
    <cellStyle name="Normal 18 2 3 3 5 3" xfId="12781" xr:uid="{00000000-0005-0000-0000-00008E310000}"/>
    <cellStyle name="Normal 18 2 3 3 5 3 2" xfId="12782" xr:uid="{00000000-0005-0000-0000-00008F310000}"/>
    <cellStyle name="Normal 18 2 3 3 5 3 2 2" xfId="12783" xr:uid="{00000000-0005-0000-0000-000090310000}"/>
    <cellStyle name="Normal 18 2 3 3 5 3 3" xfId="12784" xr:uid="{00000000-0005-0000-0000-000091310000}"/>
    <cellStyle name="Normal 18 2 3 3 5 4" xfId="12785" xr:uid="{00000000-0005-0000-0000-000092310000}"/>
    <cellStyle name="Normal 18 2 3 3 5 4 2" xfId="12786" xr:uid="{00000000-0005-0000-0000-000093310000}"/>
    <cellStyle name="Normal 18 2 3 3 5 4 2 2" xfId="12787" xr:uid="{00000000-0005-0000-0000-000094310000}"/>
    <cellStyle name="Normal 18 2 3 3 5 4 3" xfId="12788" xr:uid="{00000000-0005-0000-0000-000095310000}"/>
    <cellStyle name="Normal 18 2 3 3 5 5" xfId="12789" xr:uid="{00000000-0005-0000-0000-000096310000}"/>
    <cellStyle name="Normal 18 2 3 3 5 5 2" xfId="12790" xr:uid="{00000000-0005-0000-0000-000097310000}"/>
    <cellStyle name="Normal 18 2 3 3 5 6" xfId="12791" xr:uid="{00000000-0005-0000-0000-000098310000}"/>
    <cellStyle name="Normal 18 2 3 3 5 6 2" xfId="12792" xr:uid="{00000000-0005-0000-0000-000099310000}"/>
    <cellStyle name="Normal 18 2 3 3 5 7" xfId="12793" xr:uid="{00000000-0005-0000-0000-00009A310000}"/>
    <cellStyle name="Normal 18 2 3 3 6" xfId="12794" xr:uid="{00000000-0005-0000-0000-00009B310000}"/>
    <cellStyle name="Normal 18 2 3 3 6 2" xfId="12795" xr:uid="{00000000-0005-0000-0000-00009C310000}"/>
    <cellStyle name="Normal 18 2 3 3 6 2 2" xfId="12796" xr:uid="{00000000-0005-0000-0000-00009D310000}"/>
    <cellStyle name="Normal 18 2 3 3 6 3" xfId="12797" xr:uid="{00000000-0005-0000-0000-00009E310000}"/>
    <cellStyle name="Normal 18 2 3 3 7" xfId="12798" xr:uid="{00000000-0005-0000-0000-00009F310000}"/>
    <cellStyle name="Normal 18 2 3 3 7 2" xfId="12799" xr:uid="{00000000-0005-0000-0000-0000A0310000}"/>
    <cellStyle name="Normal 18 2 3 3 7 2 2" xfId="12800" xr:uid="{00000000-0005-0000-0000-0000A1310000}"/>
    <cellStyle name="Normal 18 2 3 3 7 3" xfId="12801" xr:uid="{00000000-0005-0000-0000-0000A2310000}"/>
    <cellStyle name="Normal 18 2 3 3 8" xfId="12802" xr:uid="{00000000-0005-0000-0000-0000A3310000}"/>
    <cellStyle name="Normal 18 2 3 3 8 2" xfId="12803" xr:uid="{00000000-0005-0000-0000-0000A4310000}"/>
    <cellStyle name="Normal 18 2 3 3 8 2 2" xfId="12804" xr:uid="{00000000-0005-0000-0000-0000A5310000}"/>
    <cellStyle name="Normal 18 2 3 3 8 3" xfId="12805" xr:uid="{00000000-0005-0000-0000-0000A6310000}"/>
    <cellStyle name="Normal 18 2 3 3 9" xfId="12806" xr:uid="{00000000-0005-0000-0000-0000A7310000}"/>
    <cellStyle name="Normal 18 2 3 3 9 2" xfId="12807" xr:uid="{00000000-0005-0000-0000-0000A8310000}"/>
    <cellStyle name="Normal 18 2 3 4" xfId="12808" xr:uid="{00000000-0005-0000-0000-0000A9310000}"/>
    <cellStyle name="Normal 18 2 3 4 2" xfId="12809" xr:uid="{00000000-0005-0000-0000-0000AA310000}"/>
    <cellStyle name="Normal 18 2 3 4 2 2" xfId="12810" xr:uid="{00000000-0005-0000-0000-0000AB310000}"/>
    <cellStyle name="Normal 18 2 3 4 2 2 2" xfId="12811" xr:uid="{00000000-0005-0000-0000-0000AC310000}"/>
    <cellStyle name="Normal 18 2 3 4 2 2 2 2" xfId="12812" xr:uid="{00000000-0005-0000-0000-0000AD310000}"/>
    <cellStyle name="Normal 18 2 3 4 2 2 3" xfId="12813" xr:uid="{00000000-0005-0000-0000-0000AE310000}"/>
    <cellStyle name="Normal 18 2 3 4 2 3" xfId="12814" xr:uid="{00000000-0005-0000-0000-0000AF310000}"/>
    <cellStyle name="Normal 18 2 3 4 2 3 2" xfId="12815" xr:uid="{00000000-0005-0000-0000-0000B0310000}"/>
    <cellStyle name="Normal 18 2 3 4 2 3 2 2" xfId="12816" xr:uid="{00000000-0005-0000-0000-0000B1310000}"/>
    <cellStyle name="Normal 18 2 3 4 2 3 3" xfId="12817" xr:uid="{00000000-0005-0000-0000-0000B2310000}"/>
    <cellStyle name="Normal 18 2 3 4 2 4" xfId="12818" xr:uid="{00000000-0005-0000-0000-0000B3310000}"/>
    <cellStyle name="Normal 18 2 3 4 2 4 2" xfId="12819" xr:uid="{00000000-0005-0000-0000-0000B4310000}"/>
    <cellStyle name="Normal 18 2 3 4 2 4 2 2" xfId="12820" xr:uid="{00000000-0005-0000-0000-0000B5310000}"/>
    <cellStyle name="Normal 18 2 3 4 2 4 3" xfId="12821" xr:uid="{00000000-0005-0000-0000-0000B6310000}"/>
    <cellStyle name="Normal 18 2 3 4 2 5" xfId="12822" xr:uid="{00000000-0005-0000-0000-0000B7310000}"/>
    <cellStyle name="Normal 18 2 3 4 2 5 2" xfId="12823" xr:uid="{00000000-0005-0000-0000-0000B8310000}"/>
    <cellStyle name="Normal 18 2 3 4 2 6" xfId="12824" xr:uid="{00000000-0005-0000-0000-0000B9310000}"/>
    <cellStyle name="Normal 18 2 3 4 2 6 2" xfId="12825" xr:uid="{00000000-0005-0000-0000-0000BA310000}"/>
    <cellStyle name="Normal 18 2 3 4 2 7" xfId="12826" xr:uid="{00000000-0005-0000-0000-0000BB310000}"/>
    <cellStyle name="Normal 18 2 3 4 3" xfId="12827" xr:uid="{00000000-0005-0000-0000-0000BC310000}"/>
    <cellStyle name="Normal 18 2 3 4 3 2" xfId="12828" xr:uid="{00000000-0005-0000-0000-0000BD310000}"/>
    <cellStyle name="Normal 18 2 3 4 3 2 2" xfId="12829" xr:uid="{00000000-0005-0000-0000-0000BE310000}"/>
    <cellStyle name="Normal 18 2 3 4 3 2 2 2" xfId="12830" xr:uid="{00000000-0005-0000-0000-0000BF310000}"/>
    <cellStyle name="Normal 18 2 3 4 3 2 3" xfId="12831" xr:uid="{00000000-0005-0000-0000-0000C0310000}"/>
    <cellStyle name="Normal 18 2 3 4 3 3" xfId="12832" xr:uid="{00000000-0005-0000-0000-0000C1310000}"/>
    <cellStyle name="Normal 18 2 3 4 3 3 2" xfId="12833" xr:uid="{00000000-0005-0000-0000-0000C2310000}"/>
    <cellStyle name="Normal 18 2 3 4 3 3 2 2" xfId="12834" xr:uid="{00000000-0005-0000-0000-0000C3310000}"/>
    <cellStyle name="Normal 18 2 3 4 3 3 3" xfId="12835" xr:uid="{00000000-0005-0000-0000-0000C4310000}"/>
    <cellStyle name="Normal 18 2 3 4 3 4" xfId="12836" xr:uid="{00000000-0005-0000-0000-0000C5310000}"/>
    <cellStyle name="Normal 18 2 3 4 3 4 2" xfId="12837" xr:uid="{00000000-0005-0000-0000-0000C6310000}"/>
    <cellStyle name="Normal 18 2 3 4 3 4 2 2" xfId="12838" xr:uid="{00000000-0005-0000-0000-0000C7310000}"/>
    <cellStyle name="Normal 18 2 3 4 3 4 3" xfId="12839" xr:uid="{00000000-0005-0000-0000-0000C8310000}"/>
    <cellStyle name="Normal 18 2 3 4 3 5" xfId="12840" xr:uid="{00000000-0005-0000-0000-0000C9310000}"/>
    <cellStyle name="Normal 18 2 3 4 3 5 2" xfId="12841" xr:uid="{00000000-0005-0000-0000-0000CA310000}"/>
    <cellStyle name="Normal 18 2 3 4 3 6" xfId="12842" xr:uid="{00000000-0005-0000-0000-0000CB310000}"/>
    <cellStyle name="Normal 18 2 3 4 3 6 2" xfId="12843" xr:uid="{00000000-0005-0000-0000-0000CC310000}"/>
    <cellStyle name="Normal 18 2 3 4 3 7" xfId="12844" xr:uid="{00000000-0005-0000-0000-0000CD310000}"/>
    <cellStyle name="Normal 18 2 3 4 4" xfId="12845" xr:uid="{00000000-0005-0000-0000-0000CE310000}"/>
    <cellStyle name="Normal 18 2 3 4 4 2" xfId="12846" xr:uid="{00000000-0005-0000-0000-0000CF310000}"/>
    <cellStyle name="Normal 18 2 3 4 4 2 2" xfId="12847" xr:uid="{00000000-0005-0000-0000-0000D0310000}"/>
    <cellStyle name="Normal 18 2 3 4 4 3" xfId="12848" xr:uid="{00000000-0005-0000-0000-0000D1310000}"/>
    <cellStyle name="Normal 18 2 3 4 5" xfId="12849" xr:uid="{00000000-0005-0000-0000-0000D2310000}"/>
    <cellStyle name="Normal 18 2 3 4 5 2" xfId="12850" xr:uid="{00000000-0005-0000-0000-0000D3310000}"/>
    <cellStyle name="Normal 18 2 3 4 5 2 2" xfId="12851" xr:uid="{00000000-0005-0000-0000-0000D4310000}"/>
    <cellStyle name="Normal 18 2 3 4 5 3" xfId="12852" xr:uid="{00000000-0005-0000-0000-0000D5310000}"/>
    <cellStyle name="Normal 18 2 3 4 6" xfId="12853" xr:uid="{00000000-0005-0000-0000-0000D6310000}"/>
    <cellStyle name="Normal 18 2 3 4 6 2" xfId="12854" xr:uid="{00000000-0005-0000-0000-0000D7310000}"/>
    <cellStyle name="Normal 18 2 3 4 6 2 2" xfId="12855" xr:uid="{00000000-0005-0000-0000-0000D8310000}"/>
    <cellStyle name="Normal 18 2 3 4 6 3" xfId="12856" xr:uid="{00000000-0005-0000-0000-0000D9310000}"/>
    <cellStyle name="Normal 18 2 3 4 7" xfId="12857" xr:uid="{00000000-0005-0000-0000-0000DA310000}"/>
    <cellStyle name="Normal 18 2 3 4 7 2" xfId="12858" xr:uid="{00000000-0005-0000-0000-0000DB310000}"/>
    <cellStyle name="Normal 18 2 3 4 8" xfId="12859" xr:uid="{00000000-0005-0000-0000-0000DC310000}"/>
    <cellStyle name="Normal 18 2 3 4 8 2" xfId="12860" xr:uid="{00000000-0005-0000-0000-0000DD310000}"/>
    <cellStyle name="Normal 18 2 3 4 9" xfId="12861" xr:uid="{00000000-0005-0000-0000-0000DE310000}"/>
    <cellStyle name="Normal 18 2 3 5" xfId="12862" xr:uid="{00000000-0005-0000-0000-0000DF310000}"/>
    <cellStyle name="Normal 18 2 3 5 2" xfId="12863" xr:uid="{00000000-0005-0000-0000-0000E0310000}"/>
    <cellStyle name="Normal 18 2 3 5 2 2" xfId="12864" xr:uid="{00000000-0005-0000-0000-0000E1310000}"/>
    <cellStyle name="Normal 18 2 3 5 2 2 2" xfId="12865" xr:uid="{00000000-0005-0000-0000-0000E2310000}"/>
    <cellStyle name="Normal 18 2 3 5 2 2 2 2" xfId="12866" xr:uid="{00000000-0005-0000-0000-0000E3310000}"/>
    <cellStyle name="Normal 18 2 3 5 2 2 3" xfId="12867" xr:uid="{00000000-0005-0000-0000-0000E4310000}"/>
    <cellStyle name="Normal 18 2 3 5 2 3" xfId="12868" xr:uid="{00000000-0005-0000-0000-0000E5310000}"/>
    <cellStyle name="Normal 18 2 3 5 2 3 2" xfId="12869" xr:uid="{00000000-0005-0000-0000-0000E6310000}"/>
    <cellStyle name="Normal 18 2 3 5 2 3 2 2" xfId="12870" xr:uid="{00000000-0005-0000-0000-0000E7310000}"/>
    <cellStyle name="Normal 18 2 3 5 2 3 3" xfId="12871" xr:uid="{00000000-0005-0000-0000-0000E8310000}"/>
    <cellStyle name="Normal 18 2 3 5 2 4" xfId="12872" xr:uid="{00000000-0005-0000-0000-0000E9310000}"/>
    <cellStyle name="Normal 18 2 3 5 2 4 2" xfId="12873" xr:uid="{00000000-0005-0000-0000-0000EA310000}"/>
    <cellStyle name="Normal 18 2 3 5 2 4 2 2" xfId="12874" xr:uid="{00000000-0005-0000-0000-0000EB310000}"/>
    <cellStyle name="Normal 18 2 3 5 2 4 3" xfId="12875" xr:uid="{00000000-0005-0000-0000-0000EC310000}"/>
    <cellStyle name="Normal 18 2 3 5 2 5" xfId="12876" xr:uid="{00000000-0005-0000-0000-0000ED310000}"/>
    <cellStyle name="Normal 18 2 3 5 2 5 2" xfId="12877" xr:uid="{00000000-0005-0000-0000-0000EE310000}"/>
    <cellStyle name="Normal 18 2 3 5 2 6" xfId="12878" xr:uid="{00000000-0005-0000-0000-0000EF310000}"/>
    <cellStyle name="Normal 18 2 3 5 2 6 2" xfId="12879" xr:uid="{00000000-0005-0000-0000-0000F0310000}"/>
    <cellStyle name="Normal 18 2 3 5 2 7" xfId="12880" xr:uid="{00000000-0005-0000-0000-0000F1310000}"/>
    <cellStyle name="Normal 18 2 3 5 3" xfId="12881" xr:uid="{00000000-0005-0000-0000-0000F2310000}"/>
    <cellStyle name="Normal 18 2 3 5 3 2" xfId="12882" xr:uid="{00000000-0005-0000-0000-0000F3310000}"/>
    <cellStyle name="Normal 18 2 3 5 3 2 2" xfId="12883" xr:uid="{00000000-0005-0000-0000-0000F4310000}"/>
    <cellStyle name="Normal 18 2 3 5 3 3" xfId="12884" xr:uid="{00000000-0005-0000-0000-0000F5310000}"/>
    <cellStyle name="Normal 18 2 3 5 4" xfId="12885" xr:uid="{00000000-0005-0000-0000-0000F6310000}"/>
    <cellStyle name="Normal 18 2 3 5 4 2" xfId="12886" xr:uid="{00000000-0005-0000-0000-0000F7310000}"/>
    <cellStyle name="Normal 18 2 3 5 4 2 2" xfId="12887" xr:uid="{00000000-0005-0000-0000-0000F8310000}"/>
    <cellStyle name="Normal 18 2 3 5 4 3" xfId="12888" xr:uid="{00000000-0005-0000-0000-0000F9310000}"/>
    <cellStyle name="Normal 18 2 3 5 5" xfId="12889" xr:uid="{00000000-0005-0000-0000-0000FA310000}"/>
    <cellStyle name="Normal 18 2 3 5 5 2" xfId="12890" xr:uid="{00000000-0005-0000-0000-0000FB310000}"/>
    <cellStyle name="Normal 18 2 3 5 5 2 2" xfId="12891" xr:uid="{00000000-0005-0000-0000-0000FC310000}"/>
    <cellStyle name="Normal 18 2 3 5 5 3" xfId="12892" xr:uid="{00000000-0005-0000-0000-0000FD310000}"/>
    <cellStyle name="Normal 18 2 3 5 6" xfId="12893" xr:uid="{00000000-0005-0000-0000-0000FE310000}"/>
    <cellStyle name="Normal 18 2 3 5 6 2" xfId="12894" xr:uid="{00000000-0005-0000-0000-0000FF310000}"/>
    <cellStyle name="Normal 18 2 3 5 7" xfId="12895" xr:uid="{00000000-0005-0000-0000-000000320000}"/>
    <cellStyle name="Normal 18 2 3 5 7 2" xfId="12896" xr:uid="{00000000-0005-0000-0000-000001320000}"/>
    <cellStyle name="Normal 18 2 3 5 8" xfId="12897" xr:uid="{00000000-0005-0000-0000-000002320000}"/>
    <cellStyle name="Normal 18 2 3 6" xfId="12898" xr:uid="{00000000-0005-0000-0000-000003320000}"/>
    <cellStyle name="Normal 18 2 3 6 2" xfId="12899" xr:uid="{00000000-0005-0000-0000-000004320000}"/>
    <cellStyle name="Normal 18 2 3 6 2 2" xfId="12900" xr:uid="{00000000-0005-0000-0000-000005320000}"/>
    <cellStyle name="Normal 18 2 3 6 2 2 2" xfId="12901" xr:uid="{00000000-0005-0000-0000-000006320000}"/>
    <cellStyle name="Normal 18 2 3 6 2 3" xfId="12902" xr:uid="{00000000-0005-0000-0000-000007320000}"/>
    <cellStyle name="Normal 18 2 3 6 3" xfId="12903" xr:uid="{00000000-0005-0000-0000-000008320000}"/>
    <cellStyle name="Normal 18 2 3 6 3 2" xfId="12904" xr:uid="{00000000-0005-0000-0000-000009320000}"/>
    <cellStyle name="Normal 18 2 3 6 3 2 2" xfId="12905" xr:uid="{00000000-0005-0000-0000-00000A320000}"/>
    <cellStyle name="Normal 18 2 3 6 3 3" xfId="12906" xr:uid="{00000000-0005-0000-0000-00000B320000}"/>
    <cellStyle name="Normal 18 2 3 6 4" xfId="12907" xr:uid="{00000000-0005-0000-0000-00000C320000}"/>
    <cellStyle name="Normal 18 2 3 6 4 2" xfId="12908" xr:uid="{00000000-0005-0000-0000-00000D320000}"/>
    <cellStyle name="Normal 18 2 3 6 4 2 2" xfId="12909" xr:uid="{00000000-0005-0000-0000-00000E320000}"/>
    <cellStyle name="Normal 18 2 3 6 4 3" xfId="12910" xr:uid="{00000000-0005-0000-0000-00000F320000}"/>
    <cellStyle name="Normal 18 2 3 6 5" xfId="12911" xr:uid="{00000000-0005-0000-0000-000010320000}"/>
    <cellStyle name="Normal 18 2 3 6 5 2" xfId="12912" xr:uid="{00000000-0005-0000-0000-000011320000}"/>
    <cellStyle name="Normal 18 2 3 6 6" xfId="12913" xr:uid="{00000000-0005-0000-0000-000012320000}"/>
    <cellStyle name="Normal 18 2 3 6 6 2" xfId="12914" xr:uid="{00000000-0005-0000-0000-000013320000}"/>
    <cellStyle name="Normal 18 2 3 6 7" xfId="12915" xr:uid="{00000000-0005-0000-0000-000014320000}"/>
    <cellStyle name="Normal 18 2 3 7" xfId="12916" xr:uid="{00000000-0005-0000-0000-000015320000}"/>
    <cellStyle name="Normal 18 2 3 7 2" xfId="12917" xr:uid="{00000000-0005-0000-0000-000016320000}"/>
    <cellStyle name="Normal 18 2 3 7 2 2" xfId="12918" xr:uid="{00000000-0005-0000-0000-000017320000}"/>
    <cellStyle name="Normal 18 2 3 7 2 2 2" xfId="12919" xr:uid="{00000000-0005-0000-0000-000018320000}"/>
    <cellStyle name="Normal 18 2 3 7 2 3" xfId="12920" xr:uid="{00000000-0005-0000-0000-000019320000}"/>
    <cellStyle name="Normal 18 2 3 7 3" xfId="12921" xr:uid="{00000000-0005-0000-0000-00001A320000}"/>
    <cellStyle name="Normal 18 2 3 7 3 2" xfId="12922" xr:uid="{00000000-0005-0000-0000-00001B320000}"/>
    <cellStyle name="Normal 18 2 3 7 3 2 2" xfId="12923" xr:uid="{00000000-0005-0000-0000-00001C320000}"/>
    <cellStyle name="Normal 18 2 3 7 3 3" xfId="12924" xr:uid="{00000000-0005-0000-0000-00001D320000}"/>
    <cellStyle name="Normal 18 2 3 7 4" xfId="12925" xr:uid="{00000000-0005-0000-0000-00001E320000}"/>
    <cellStyle name="Normal 18 2 3 7 4 2" xfId="12926" xr:uid="{00000000-0005-0000-0000-00001F320000}"/>
    <cellStyle name="Normal 18 2 3 7 4 2 2" xfId="12927" xr:uid="{00000000-0005-0000-0000-000020320000}"/>
    <cellStyle name="Normal 18 2 3 7 4 3" xfId="12928" xr:uid="{00000000-0005-0000-0000-000021320000}"/>
    <cellStyle name="Normal 18 2 3 7 5" xfId="12929" xr:uid="{00000000-0005-0000-0000-000022320000}"/>
    <cellStyle name="Normal 18 2 3 7 5 2" xfId="12930" xr:uid="{00000000-0005-0000-0000-000023320000}"/>
    <cellStyle name="Normal 18 2 3 7 6" xfId="12931" xr:uid="{00000000-0005-0000-0000-000024320000}"/>
    <cellStyle name="Normal 18 2 3 7 6 2" xfId="12932" xr:uid="{00000000-0005-0000-0000-000025320000}"/>
    <cellStyle name="Normal 18 2 3 7 7" xfId="12933" xr:uid="{00000000-0005-0000-0000-000026320000}"/>
    <cellStyle name="Normal 18 2 3 8" xfId="12934" xr:uid="{00000000-0005-0000-0000-000027320000}"/>
    <cellStyle name="Normal 18 2 3 8 2" xfId="12935" xr:uid="{00000000-0005-0000-0000-000028320000}"/>
    <cellStyle name="Normal 18 2 3 8 2 2" xfId="12936" xr:uid="{00000000-0005-0000-0000-000029320000}"/>
    <cellStyle name="Normal 18 2 3 8 3" xfId="12937" xr:uid="{00000000-0005-0000-0000-00002A320000}"/>
    <cellStyle name="Normal 18 2 3 9" xfId="12938" xr:uid="{00000000-0005-0000-0000-00002B320000}"/>
    <cellStyle name="Normal 18 2 3 9 2" xfId="12939" xr:uid="{00000000-0005-0000-0000-00002C320000}"/>
    <cellStyle name="Normal 18 2 3 9 2 2" xfId="12940" xr:uid="{00000000-0005-0000-0000-00002D320000}"/>
    <cellStyle name="Normal 18 2 3 9 3" xfId="12941" xr:uid="{00000000-0005-0000-0000-00002E320000}"/>
    <cellStyle name="Normal 18 2 3_Confidential Information" xfId="12942" xr:uid="{00000000-0005-0000-0000-00002F320000}"/>
    <cellStyle name="Normal 18 2 4" xfId="455" xr:uid="{00000000-0005-0000-0000-000030320000}"/>
    <cellStyle name="Normal 18 2 4 10" xfId="12943" xr:uid="{00000000-0005-0000-0000-000031320000}"/>
    <cellStyle name="Normal 18 2 4 10 2" xfId="12944" xr:uid="{00000000-0005-0000-0000-000032320000}"/>
    <cellStyle name="Normal 18 2 4 11" xfId="12945" xr:uid="{00000000-0005-0000-0000-000033320000}"/>
    <cellStyle name="Normal 18 2 4 2" xfId="12946" xr:uid="{00000000-0005-0000-0000-000034320000}"/>
    <cellStyle name="Normal 18 2 4 2 2" xfId="12947" xr:uid="{00000000-0005-0000-0000-000035320000}"/>
    <cellStyle name="Normal 18 2 4 2 2 2" xfId="12948" xr:uid="{00000000-0005-0000-0000-000036320000}"/>
    <cellStyle name="Normal 18 2 4 2 2 2 2" xfId="12949" xr:uid="{00000000-0005-0000-0000-000037320000}"/>
    <cellStyle name="Normal 18 2 4 2 2 2 2 2" xfId="12950" xr:uid="{00000000-0005-0000-0000-000038320000}"/>
    <cellStyle name="Normal 18 2 4 2 2 2 3" xfId="12951" xr:uid="{00000000-0005-0000-0000-000039320000}"/>
    <cellStyle name="Normal 18 2 4 2 2 3" xfId="12952" xr:uid="{00000000-0005-0000-0000-00003A320000}"/>
    <cellStyle name="Normal 18 2 4 2 2 3 2" xfId="12953" xr:uid="{00000000-0005-0000-0000-00003B320000}"/>
    <cellStyle name="Normal 18 2 4 2 2 3 2 2" xfId="12954" xr:uid="{00000000-0005-0000-0000-00003C320000}"/>
    <cellStyle name="Normal 18 2 4 2 2 3 3" xfId="12955" xr:uid="{00000000-0005-0000-0000-00003D320000}"/>
    <cellStyle name="Normal 18 2 4 2 2 4" xfId="12956" xr:uid="{00000000-0005-0000-0000-00003E320000}"/>
    <cellStyle name="Normal 18 2 4 2 2 4 2" xfId="12957" xr:uid="{00000000-0005-0000-0000-00003F320000}"/>
    <cellStyle name="Normal 18 2 4 2 2 4 2 2" xfId="12958" xr:uid="{00000000-0005-0000-0000-000040320000}"/>
    <cellStyle name="Normal 18 2 4 2 2 4 3" xfId="12959" xr:uid="{00000000-0005-0000-0000-000041320000}"/>
    <cellStyle name="Normal 18 2 4 2 2 5" xfId="12960" xr:uid="{00000000-0005-0000-0000-000042320000}"/>
    <cellStyle name="Normal 18 2 4 2 2 5 2" xfId="12961" xr:uid="{00000000-0005-0000-0000-000043320000}"/>
    <cellStyle name="Normal 18 2 4 2 2 6" xfId="12962" xr:uid="{00000000-0005-0000-0000-000044320000}"/>
    <cellStyle name="Normal 18 2 4 2 2 6 2" xfId="12963" xr:uid="{00000000-0005-0000-0000-000045320000}"/>
    <cellStyle name="Normal 18 2 4 2 2 7" xfId="12964" xr:uid="{00000000-0005-0000-0000-000046320000}"/>
    <cellStyle name="Normal 18 2 4 2 3" xfId="12965" xr:uid="{00000000-0005-0000-0000-000047320000}"/>
    <cellStyle name="Normal 18 2 4 2 3 2" xfId="12966" xr:uid="{00000000-0005-0000-0000-000048320000}"/>
    <cellStyle name="Normal 18 2 4 2 3 2 2" xfId="12967" xr:uid="{00000000-0005-0000-0000-000049320000}"/>
    <cellStyle name="Normal 18 2 4 2 3 2 2 2" xfId="12968" xr:uid="{00000000-0005-0000-0000-00004A320000}"/>
    <cellStyle name="Normal 18 2 4 2 3 2 3" xfId="12969" xr:uid="{00000000-0005-0000-0000-00004B320000}"/>
    <cellStyle name="Normal 18 2 4 2 3 3" xfId="12970" xr:uid="{00000000-0005-0000-0000-00004C320000}"/>
    <cellStyle name="Normal 18 2 4 2 3 3 2" xfId="12971" xr:uid="{00000000-0005-0000-0000-00004D320000}"/>
    <cellStyle name="Normal 18 2 4 2 3 3 2 2" xfId="12972" xr:uid="{00000000-0005-0000-0000-00004E320000}"/>
    <cellStyle name="Normal 18 2 4 2 3 3 3" xfId="12973" xr:uid="{00000000-0005-0000-0000-00004F320000}"/>
    <cellStyle name="Normal 18 2 4 2 3 4" xfId="12974" xr:uid="{00000000-0005-0000-0000-000050320000}"/>
    <cellStyle name="Normal 18 2 4 2 3 4 2" xfId="12975" xr:uid="{00000000-0005-0000-0000-000051320000}"/>
    <cellStyle name="Normal 18 2 4 2 3 4 2 2" xfId="12976" xr:uid="{00000000-0005-0000-0000-000052320000}"/>
    <cellStyle name="Normal 18 2 4 2 3 4 3" xfId="12977" xr:uid="{00000000-0005-0000-0000-000053320000}"/>
    <cellStyle name="Normal 18 2 4 2 3 5" xfId="12978" xr:uid="{00000000-0005-0000-0000-000054320000}"/>
    <cellStyle name="Normal 18 2 4 2 3 5 2" xfId="12979" xr:uid="{00000000-0005-0000-0000-000055320000}"/>
    <cellStyle name="Normal 18 2 4 2 3 6" xfId="12980" xr:uid="{00000000-0005-0000-0000-000056320000}"/>
    <cellStyle name="Normal 18 2 4 2 3 6 2" xfId="12981" xr:uid="{00000000-0005-0000-0000-000057320000}"/>
    <cellStyle name="Normal 18 2 4 2 3 7" xfId="12982" xr:uid="{00000000-0005-0000-0000-000058320000}"/>
    <cellStyle name="Normal 18 2 4 2 4" xfId="12983" xr:uid="{00000000-0005-0000-0000-000059320000}"/>
    <cellStyle name="Normal 18 2 4 2 4 2" xfId="12984" xr:uid="{00000000-0005-0000-0000-00005A320000}"/>
    <cellStyle name="Normal 18 2 4 2 4 2 2" xfId="12985" xr:uid="{00000000-0005-0000-0000-00005B320000}"/>
    <cellStyle name="Normal 18 2 4 2 4 3" xfId="12986" xr:uid="{00000000-0005-0000-0000-00005C320000}"/>
    <cellStyle name="Normal 18 2 4 2 5" xfId="12987" xr:uid="{00000000-0005-0000-0000-00005D320000}"/>
    <cellStyle name="Normal 18 2 4 2 5 2" xfId="12988" xr:uid="{00000000-0005-0000-0000-00005E320000}"/>
    <cellStyle name="Normal 18 2 4 2 5 2 2" xfId="12989" xr:uid="{00000000-0005-0000-0000-00005F320000}"/>
    <cellStyle name="Normal 18 2 4 2 5 3" xfId="12990" xr:uid="{00000000-0005-0000-0000-000060320000}"/>
    <cellStyle name="Normal 18 2 4 2 6" xfId="12991" xr:uid="{00000000-0005-0000-0000-000061320000}"/>
    <cellStyle name="Normal 18 2 4 2 6 2" xfId="12992" xr:uid="{00000000-0005-0000-0000-000062320000}"/>
    <cellStyle name="Normal 18 2 4 2 6 2 2" xfId="12993" xr:uid="{00000000-0005-0000-0000-000063320000}"/>
    <cellStyle name="Normal 18 2 4 2 6 3" xfId="12994" xr:uid="{00000000-0005-0000-0000-000064320000}"/>
    <cellStyle name="Normal 18 2 4 2 7" xfId="12995" xr:uid="{00000000-0005-0000-0000-000065320000}"/>
    <cellStyle name="Normal 18 2 4 2 7 2" xfId="12996" xr:uid="{00000000-0005-0000-0000-000066320000}"/>
    <cellStyle name="Normal 18 2 4 2 8" xfId="12997" xr:uid="{00000000-0005-0000-0000-000067320000}"/>
    <cellStyle name="Normal 18 2 4 2 8 2" xfId="12998" xr:uid="{00000000-0005-0000-0000-000068320000}"/>
    <cellStyle name="Normal 18 2 4 2 9" xfId="12999" xr:uid="{00000000-0005-0000-0000-000069320000}"/>
    <cellStyle name="Normal 18 2 4 3" xfId="13000" xr:uid="{00000000-0005-0000-0000-00006A320000}"/>
    <cellStyle name="Normal 18 2 4 3 2" xfId="13001" xr:uid="{00000000-0005-0000-0000-00006B320000}"/>
    <cellStyle name="Normal 18 2 4 3 2 2" xfId="13002" xr:uid="{00000000-0005-0000-0000-00006C320000}"/>
    <cellStyle name="Normal 18 2 4 3 2 2 2" xfId="13003" xr:uid="{00000000-0005-0000-0000-00006D320000}"/>
    <cellStyle name="Normal 18 2 4 3 2 2 2 2" xfId="13004" xr:uid="{00000000-0005-0000-0000-00006E320000}"/>
    <cellStyle name="Normal 18 2 4 3 2 2 3" xfId="13005" xr:uid="{00000000-0005-0000-0000-00006F320000}"/>
    <cellStyle name="Normal 18 2 4 3 2 3" xfId="13006" xr:uid="{00000000-0005-0000-0000-000070320000}"/>
    <cellStyle name="Normal 18 2 4 3 2 3 2" xfId="13007" xr:uid="{00000000-0005-0000-0000-000071320000}"/>
    <cellStyle name="Normal 18 2 4 3 2 3 2 2" xfId="13008" xr:uid="{00000000-0005-0000-0000-000072320000}"/>
    <cellStyle name="Normal 18 2 4 3 2 3 3" xfId="13009" xr:uid="{00000000-0005-0000-0000-000073320000}"/>
    <cellStyle name="Normal 18 2 4 3 2 4" xfId="13010" xr:uid="{00000000-0005-0000-0000-000074320000}"/>
    <cellStyle name="Normal 18 2 4 3 2 4 2" xfId="13011" xr:uid="{00000000-0005-0000-0000-000075320000}"/>
    <cellStyle name="Normal 18 2 4 3 2 4 2 2" xfId="13012" xr:uid="{00000000-0005-0000-0000-000076320000}"/>
    <cellStyle name="Normal 18 2 4 3 2 4 3" xfId="13013" xr:uid="{00000000-0005-0000-0000-000077320000}"/>
    <cellStyle name="Normal 18 2 4 3 2 5" xfId="13014" xr:uid="{00000000-0005-0000-0000-000078320000}"/>
    <cellStyle name="Normal 18 2 4 3 2 5 2" xfId="13015" xr:uid="{00000000-0005-0000-0000-000079320000}"/>
    <cellStyle name="Normal 18 2 4 3 2 6" xfId="13016" xr:uid="{00000000-0005-0000-0000-00007A320000}"/>
    <cellStyle name="Normal 18 2 4 3 2 6 2" xfId="13017" xr:uid="{00000000-0005-0000-0000-00007B320000}"/>
    <cellStyle name="Normal 18 2 4 3 2 7" xfId="13018" xr:uid="{00000000-0005-0000-0000-00007C320000}"/>
    <cellStyle name="Normal 18 2 4 3 3" xfId="13019" xr:uid="{00000000-0005-0000-0000-00007D320000}"/>
    <cellStyle name="Normal 18 2 4 3 3 2" xfId="13020" xr:uid="{00000000-0005-0000-0000-00007E320000}"/>
    <cellStyle name="Normal 18 2 4 3 3 2 2" xfId="13021" xr:uid="{00000000-0005-0000-0000-00007F320000}"/>
    <cellStyle name="Normal 18 2 4 3 3 3" xfId="13022" xr:uid="{00000000-0005-0000-0000-000080320000}"/>
    <cellStyle name="Normal 18 2 4 3 4" xfId="13023" xr:uid="{00000000-0005-0000-0000-000081320000}"/>
    <cellStyle name="Normal 18 2 4 3 4 2" xfId="13024" xr:uid="{00000000-0005-0000-0000-000082320000}"/>
    <cellStyle name="Normal 18 2 4 3 4 2 2" xfId="13025" xr:uid="{00000000-0005-0000-0000-000083320000}"/>
    <cellStyle name="Normal 18 2 4 3 4 3" xfId="13026" xr:uid="{00000000-0005-0000-0000-000084320000}"/>
    <cellStyle name="Normal 18 2 4 3 5" xfId="13027" xr:uid="{00000000-0005-0000-0000-000085320000}"/>
    <cellStyle name="Normal 18 2 4 3 5 2" xfId="13028" xr:uid="{00000000-0005-0000-0000-000086320000}"/>
    <cellStyle name="Normal 18 2 4 3 5 2 2" xfId="13029" xr:uid="{00000000-0005-0000-0000-000087320000}"/>
    <cellStyle name="Normal 18 2 4 3 5 3" xfId="13030" xr:uid="{00000000-0005-0000-0000-000088320000}"/>
    <cellStyle name="Normal 18 2 4 3 6" xfId="13031" xr:uid="{00000000-0005-0000-0000-000089320000}"/>
    <cellStyle name="Normal 18 2 4 3 6 2" xfId="13032" xr:uid="{00000000-0005-0000-0000-00008A320000}"/>
    <cellStyle name="Normal 18 2 4 3 7" xfId="13033" xr:uid="{00000000-0005-0000-0000-00008B320000}"/>
    <cellStyle name="Normal 18 2 4 3 7 2" xfId="13034" xr:uid="{00000000-0005-0000-0000-00008C320000}"/>
    <cellStyle name="Normal 18 2 4 3 8" xfId="13035" xr:uid="{00000000-0005-0000-0000-00008D320000}"/>
    <cellStyle name="Normal 18 2 4 4" xfId="13036" xr:uid="{00000000-0005-0000-0000-00008E320000}"/>
    <cellStyle name="Normal 18 2 4 4 2" xfId="13037" xr:uid="{00000000-0005-0000-0000-00008F320000}"/>
    <cellStyle name="Normal 18 2 4 4 2 2" xfId="13038" xr:uid="{00000000-0005-0000-0000-000090320000}"/>
    <cellStyle name="Normal 18 2 4 4 2 2 2" xfId="13039" xr:uid="{00000000-0005-0000-0000-000091320000}"/>
    <cellStyle name="Normal 18 2 4 4 2 3" xfId="13040" xr:uid="{00000000-0005-0000-0000-000092320000}"/>
    <cellStyle name="Normal 18 2 4 4 3" xfId="13041" xr:uid="{00000000-0005-0000-0000-000093320000}"/>
    <cellStyle name="Normal 18 2 4 4 3 2" xfId="13042" xr:uid="{00000000-0005-0000-0000-000094320000}"/>
    <cellStyle name="Normal 18 2 4 4 3 2 2" xfId="13043" xr:uid="{00000000-0005-0000-0000-000095320000}"/>
    <cellStyle name="Normal 18 2 4 4 3 3" xfId="13044" xr:uid="{00000000-0005-0000-0000-000096320000}"/>
    <cellStyle name="Normal 18 2 4 4 4" xfId="13045" xr:uid="{00000000-0005-0000-0000-000097320000}"/>
    <cellStyle name="Normal 18 2 4 4 4 2" xfId="13046" xr:uid="{00000000-0005-0000-0000-000098320000}"/>
    <cellStyle name="Normal 18 2 4 4 4 2 2" xfId="13047" xr:uid="{00000000-0005-0000-0000-000099320000}"/>
    <cellStyle name="Normal 18 2 4 4 4 3" xfId="13048" xr:uid="{00000000-0005-0000-0000-00009A320000}"/>
    <cellStyle name="Normal 18 2 4 4 5" xfId="13049" xr:uid="{00000000-0005-0000-0000-00009B320000}"/>
    <cellStyle name="Normal 18 2 4 4 5 2" xfId="13050" xr:uid="{00000000-0005-0000-0000-00009C320000}"/>
    <cellStyle name="Normal 18 2 4 4 6" xfId="13051" xr:uid="{00000000-0005-0000-0000-00009D320000}"/>
    <cellStyle name="Normal 18 2 4 4 6 2" xfId="13052" xr:uid="{00000000-0005-0000-0000-00009E320000}"/>
    <cellStyle name="Normal 18 2 4 4 7" xfId="13053" xr:uid="{00000000-0005-0000-0000-00009F320000}"/>
    <cellStyle name="Normal 18 2 4 5" xfId="13054" xr:uid="{00000000-0005-0000-0000-0000A0320000}"/>
    <cellStyle name="Normal 18 2 4 5 2" xfId="13055" xr:uid="{00000000-0005-0000-0000-0000A1320000}"/>
    <cellStyle name="Normal 18 2 4 5 2 2" xfId="13056" xr:uid="{00000000-0005-0000-0000-0000A2320000}"/>
    <cellStyle name="Normal 18 2 4 5 2 2 2" xfId="13057" xr:uid="{00000000-0005-0000-0000-0000A3320000}"/>
    <cellStyle name="Normal 18 2 4 5 2 3" xfId="13058" xr:uid="{00000000-0005-0000-0000-0000A4320000}"/>
    <cellStyle name="Normal 18 2 4 5 3" xfId="13059" xr:uid="{00000000-0005-0000-0000-0000A5320000}"/>
    <cellStyle name="Normal 18 2 4 5 3 2" xfId="13060" xr:uid="{00000000-0005-0000-0000-0000A6320000}"/>
    <cellStyle name="Normal 18 2 4 5 3 2 2" xfId="13061" xr:uid="{00000000-0005-0000-0000-0000A7320000}"/>
    <cellStyle name="Normal 18 2 4 5 3 3" xfId="13062" xr:uid="{00000000-0005-0000-0000-0000A8320000}"/>
    <cellStyle name="Normal 18 2 4 5 4" xfId="13063" xr:uid="{00000000-0005-0000-0000-0000A9320000}"/>
    <cellStyle name="Normal 18 2 4 5 4 2" xfId="13064" xr:uid="{00000000-0005-0000-0000-0000AA320000}"/>
    <cellStyle name="Normal 18 2 4 5 4 2 2" xfId="13065" xr:uid="{00000000-0005-0000-0000-0000AB320000}"/>
    <cellStyle name="Normal 18 2 4 5 4 3" xfId="13066" xr:uid="{00000000-0005-0000-0000-0000AC320000}"/>
    <cellStyle name="Normal 18 2 4 5 5" xfId="13067" xr:uid="{00000000-0005-0000-0000-0000AD320000}"/>
    <cellStyle name="Normal 18 2 4 5 5 2" xfId="13068" xr:uid="{00000000-0005-0000-0000-0000AE320000}"/>
    <cellStyle name="Normal 18 2 4 5 6" xfId="13069" xr:uid="{00000000-0005-0000-0000-0000AF320000}"/>
    <cellStyle name="Normal 18 2 4 5 6 2" xfId="13070" xr:uid="{00000000-0005-0000-0000-0000B0320000}"/>
    <cellStyle name="Normal 18 2 4 5 7" xfId="13071" xr:uid="{00000000-0005-0000-0000-0000B1320000}"/>
    <cellStyle name="Normal 18 2 4 6" xfId="13072" xr:uid="{00000000-0005-0000-0000-0000B2320000}"/>
    <cellStyle name="Normal 18 2 4 6 2" xfId="13073" xr:uid="{00000000-0005-0000-0000-0000B3320000}"/>
    <cellStyle name="Normal 18 2 4 6 2 2" xfId="13074" xr:uid="{00000000-0005-0000-0000-0000B4320000}"/>
    <cellStyle name="Normal 18 2 4 6 3" xfId="13075" xr:uid="{00000000-0005-0000-0000-0000B5320000}"/>
    <cellStyle name="Normal 18 2 4 7" xfId="13076" xr:uid="{00000000-0005-0000-0000-0000B6320000}"/>
    <cellStyle name="Normal 18 2 4 7 2" xfId="13077" xr:uid="{00000000-0005-0000-0000-0000B7320000}"/>
    <cellStyle name="Normal 18 2 4 7 2 2" xfId="13078" xr:uid="{00000000-0005-0000-0000-0000B8320000}"/>
    <cellStyle name="Normal 18 2 4 7 3" xfId="13079" xr:uid="{00000000-0005-0000-0000-0000B9320000}"/>
    <cellStyle name="Normal 18 2 4 8" xfId="13080" xr:uid="{00000000-0005-0000-0000-0000BA320000}"/>
    <cellStyle name="Normal 18 2 4 8 2" xfId="13081" xr:uid="{00000000-0005-0000-0000-0000BB320000}"/>
    <cellStyle name="Normal 18 2 4 8 2 2" xfId="13082" xr:uid="{00000000-0005-0000-0000-0000BC320000}"/>
    <cellStyle name="Normal 18 2 4 8 3" xfId="13083" xr:uid="{00000000-0005-0000-0000-0000BD320000}"/>
    <cellStyle name="Normal 18 2 4 9" xfId="13084" xr:uid="{00000000-0005-0000-0000-0000BE320000}"/>
    <cellStyle name="Normal 18 2 4 9 2" xfId="13085" xr:uid="{00000000-0005-0000-0000-0000BF320000}"/>
    <cellStyle name="Normal 18 2 5" xfId="456" xr:uid="{00000000-0005-0000-0000-0000C0320000}"/>
    <cellStyle name="Normal 18 2 5 10" xfId="13086" xr:uid="{00000000-0005-0000-0000-0000C1320000}"/>
    <cellStyle name="Normal 18 2 5 10 2" xfId="13087" xr:uid="{00000000-0005-0000-0000-0000C2320000}"/>
    <cellStyle name="Normal 18 2 5 11" xfId="13088" xr:uid="{00000000-0005-0000-0000-0000C3320000}"/>
    <cellStyle name="Normal 18 2 5 2" xfId="13089" xr:uid="{00000000-0005-0000-0000-0000C4320000}"/>
    <cellStyle name="Normal 18 2 5 2 2" xfId="13090" xr:uid="{00000000-0005-0000-0000-0000C5320000}"/>
    <cellStyle name="Normal 18 2 5 2 2 2" xfId="13091" xr:uid="{00000000-0005-0000-0000-0000C6320000}"/>
    <cellStyle name="Normal 18 2 5 2 2 2 2" xfId="13092" xr:uid="{00000000-0005-0000-0000-0000C7320000}"/>
    <cellStyle name="Normal 18 2 5 2 2 2 2 2" xfId="13093" xr:uid="{00000000-0005-0000-0000-0000C8320000}"/>
    <cellStyle name="Normal 18 2 5 2 2 2 3" xfId="13094" xr:uid="{00000000-0005-0000-0000-0000C9320000}"/>
    <cellStyle name="Normal 18 2 5 2 2 3" xfId="13095" xr:uid="{00000000-0005-0000-0000-0000CA320000}"/>
    <cellStyle name="Normal 18 2 5 2 2 3 2" xfId="13096" xr:uid="{00000000-0005-0000-0000-0000CB320000}"/>
    <cellStyle name="Normal 18 2 5 2 2 3 2 2" xfId="13097" xr:uid="{00000000-0005-0000-0000-0000CC320000}"/>
    <cellStyle name="Normal 18 2 5 2 2 3 3" xfId="13098" xr:uid="{00000000-0005-0000-0000-0000CD320000}"/>
    <cellStyle name="Normal 18 2 5 2 2 4" xfId="13099" xr:uid="{00000000-0005-0000-0000-0000CE320000}"/>
    <cellStyle name="Normal 18 2 5 2 2 4 2" xfId="13100" xr:uid="{00000000-0005-0000-0000-0000CF320000}"/>
    <cellStyle name="Normal 18 2 5 2 2 4 2 2" xfId="13101" xr:uid="{00000000-0005-0000-0000-0000D0320000}"/>
    <cellStyle name="Normal 18 2 5 2 2 4 3" xfId="13102" xr:uid="{00000000-0005-0000-0000-0000D1320000}"/>
    <cellStyle name="Normal 18 2 5 2 2 5" xfId="13103" xr:uid="{00000000-0005-0000-0000-0000D2320000}"/>
    <cellStyle name="Normal 18 2 5 2 2 5 2" xfId="13104" xr:uid="{00000000-0005-0000-0000-0000D3320000}"/>
    <cellStyle name="Normal 18 2 5 2 2 6" xfId="13105" xr:uid="{00000000-0005-0000-0000-0000D4320000}"/>
    <cellStyle name="Normal 18 2 5 2 2 6 2" xfId="13106" xr:uid="{00000000-0005-0000-0000-0000D5320000}"/>
    <cellStyle name="Normal 18 2 5 2 2 7" xfId="13107" xr:uid="{00000000-0005-0000-0000-0000D6320000}"/>
    <cellStyle name="Normal 18 2 5 2 3" xfId="13108" xr:uid="{00000000-0005-0000-0000-0000D7320000}"/>
    <cellStyle name="Normal 18 2 5 2 3 2" xfId="13109" xr:uid="{00000000-0005-0000-0000-0000D8320000}"/>
    <cellStyle name="Normal 18 2 5 2 3 2 2" xfId="13110" xr:uid="{00000000-0005-0000-0000-0000D9320000}"/>
    <cellStyle name="Normal 18 2 5 2 3 2 2 2" xfId="13111" xr:uid="{00000000-0005-0000-0000-0000DA320000}"/>
    <cellStyle name="Normal 18 2 5 2 3 2 3" xfId="13112" xr:uid="{00000000-0005-0000-0000-0000DB320000}"/>
    <cellStyle name="Normal 18 2 5 2 3 3" xfId="13113" xr:uid="{00000000-0005-0000-0000-0000DC320000}"/>
    <cellStyle name="Normal 18 2 5 2 3 3 2" xfId="13114" xr:uid="{00000000-0005-0000-0000-0000DD320000}"/>
    <cellStyle name="Normal 18 2 5 2 3 3 2 2" xfId="13115" xr:uid="{00000000-0005-0000-0000-0000DE320000}"/>
    <cellStyle name="Normal 18 2 5 2 3 3 3" xfId="13116" xr:uid="{00000000-0005-0000-0000-0000DF320000}"/>
    <cellStyle name="Normal 18 2 5 2 3 4" xfId="13117" xr:uid="{00000000-0005-0000-0000-0000E0320000}"/>
    <cellStyle name="Normal 18 2 5 2 3 4 2" xfId="13118" xr:uid="{00000000-0005-0000-0000-0000E1320000}"/>
    <cellStyle name="Normal 18 2 5 2 3 4 2 2" xfId="13119" xr:uid="{00000000-0005-0000-0000-0000E2320000}"/>
    <cellStyle name="Normal 18 2 5 2 3 4 3" xfId="13120" xr:uid="{00000000-0005-0000-0000-0000E3320000}"/>
    <cellStyle name="Normal 18 2 5 2 3 5" xfId="13121" xr:uid="{00000000-0005-0000-0000-0000E4320000}"/>
    <cellStyle name="Normal 18 2 5 2 3 5 2" xfId="13122" xr:uid="{00000000-0005-0000-0000-0000E5320000}"/>
    <cellStyle name="Normal 18 2 5 2 3 6" xfId="13123" xr:uid="{00000000-0005-0000-0000-0000E6320000}"/>
    <cellStyle name="Normal 18 2 5 2 3 6 2" xfId="13124" xr:uid="{00000000-0005-0000-0000-0000E7320000}"/>
    <cellStyle name="Normal 18 2 5 2 3 7" xfId="13125" xr:uid="{00000000-0005-0000-0000-0000E8320000}"/>
    <cellStyle name="Normal 18 2 5 2 4" xfId="13126" xr:uid="{00000000-0005-0000-0000-0000E9320000}"/>
    <cellStyle name="Normal 18 2 5 2 4 2" xfId="13127" xr:uid="{00000000-0005-0000-0000-0000EA320000}"/>
    <cellStyle name="Normal 18 2 5 2 4 2 2" xfId="13128" xr:uid="{00000000-0005-0000-0000-0000EB320000}"/>
    <cellStyle name="Normal 18 2 5 2 4 3" xfId="13129" xr:uid="{00000000-0005-0000-0000-0000EC320000}"/>
    <cellStyle name="Normal 18 2 5 2 5" xfId="13130" xr:uid="{00000000-0005-0000-0000-0000ED320000}"/>
    <cellStyle name="Normal 18 2 5 2 5 2" xfId="13131" xr:uid="{00000000-0005-0000-0000-0000EE320000}"/>
    <cellStyle name="Normal 18 2 5 2 5 2 2" xfId="13132" xr:uid="{00000000-0005-0000-0000-0000EF320000}"/>
    <cellStyle name="Normal 18 2 5 2 5 3" xfId="13133" xr:uid="{00000000-0005-0000-0000-0000F0320000}"/>
    <cellStyle name="Normal 18 2 5 2 6" xfId="13134" xr:uid="{00000000-0005-0000-0000-0000F1320000}"/>
    <cellStyle name="Normal 18 2 5 2 6 2" xfId="13135" xr:uid="{00000000-0005-0000-0000-0000F2320000}"/>
    <cellStyle name="Normal 18 2 5 2 6 2 2" xfId="13136" xr:uid="{00000000-0005-0000-0000-0000F3320000}"/>
    <cellStyle name="Normal 18 2 5 2 6 3" xfId="13137" xr:uid="{00000000-0005-0000-0000-0000F4320000}"/>
    <cellStyle name="Normal 18 2 5 2 7" xfId="13138" xr:uid="{00000000-0005-0000-0000-0000F5320000}"/>
    <cellStyle name="Normal 18 2 5 2 7 2" xfId="13139" xr:uid="{00000000-0005-0000-0000-0000F6320000}"/>
    <cellStyle name="Normal 18 2 5 2 8" xfId="13140" xr:uid="{00000000-0005-0000-0000-0000F7320000}"/>
    <cellStyle name="Normal 18 2 5 2 8 2" xfId="13141" xr:uid="{00000000-0005-0000-0000-0000F8320000}"/>
    <cellStyle name="Normal 18 2 5 2 9" xfId="13142" xr:uid="{00000000-0005-0000-0000-0000F9320000}"/>
    <cellStyle name="Normal 18 2 5 3" xfId="13143" xr:uid="{00000000-0005-0000-0000-0000FA320000}"/>
    <cellStyle name="Normal 18 2 5 3 2" xfId="13144" xr:uid="{00000000-0005-0000-0000-0000FB320000}"/>
    <cellStyle name="Normal 18 2 5 3 2 2" xfId="13145" xr:uid="{00000000-0005-0000-0000-0000FC320000}"/>
    <cellStyle name="Normal 18 2 5 3 2 2 2" xfId="13146" xr:uid="{00000000-0005-0000-0000-0000FD320000}"/>
    <cellStyle name="Normal 18 2 5 3 2 2 2 2" xfId="13147" xr:uid="{00000000-0005-0000-0000-0000FE320000}"/>
    <cellStyle name="Normal 18 2 5 3 2 2 3" xfId="13148" xr:uid="{00000000-0005-0000-0000-0000FF320000}"/>
    <cellStyle name="Normal 18 2 5 3 2 3" xfId="13149" xr:uid="{00000000-0005-0000-0000-000000330000}"/>
    <cellStyle name="Normal 18 2 5 3 2 3 2" xfId="13150" xr:uid="{00000000-0005-0000-0000-000001330000}"/>
    <cellStyle name="Normal 18 2 5 3 2 3 2 2" xfId="13151" xr:uid="{00000000-0005-0000-0000-000002330000}"/>
    <cellStyle name="Normal 18 2 5 3 2 3 3" xfId="13152" xr:uid="{00000000-0005-0000-0000-000003330000}"/>
    <cellStyle name="Normal 18 2 5 3 2 4" xfId="13153" xr:uid="{00000000-0005-0000-0000-000004330000}"/>
    <cellStyle name="Normal 18 2 5 3 2 4 2" xfId="13154" xr:uid="{00000000-0005-0000-0000-000005330000}"/>
    <cellStyle name="Normal 18 2 5 3 2 4 2 2" xfId="13155" xr:uid="{00000000-0005-0000-0000-000006330000}"/>
    <cellStyle name="Normal 18 2 5 3 2 4 3" xfId="13156" xr:uid="{00000000-0005-0000-0000-000007330000}"/>
    <cellStyle name="Normal 18 2 5 3 2 5" xfId="13157" xr:uid="{00000000-0005-0000-0000-000008330000}"/>
    <cellStyle name="Normal 18 2 5 3 2 5 2" xfId="13158" xr:uid="{00000000-0005-0000-0000-000009330000}"/>
    <cellStyle name="Normal 18 2 5 3 2 6" xfId="13159" xr:uid="{00000000-0005-0000-0000-00000A330000}"/>
    <cellStyle name="Normal 18 2 5 3 2 6 2" xfId="13160" xr:uid="{00000000-0005-0000-0000-00000B330000}"/>
    <cellStyle name="Normal 18 2 5 3 2 7" xfId="13161" xr:uid="{00000000-0005-0000-0000-00000C330000}"/>
    <cellStyle name="Normal 18 2 5 3 3" xfId="13162" xr:uid="{00000000-0005-0000-0000-00000D330000}"/>
    <cellStyle name="Normal 18 2 5 3 3 2" xfId="13163" xr:uid="{00000000-0005-0000-0000-00000E330000}"/>
    <cellStyle name="Normal 18 2 5 3 3 2 2" xfId="13164" xr:uid="{00000000-0005-0000-0000-00000F330000}"/>
    <cellStyle name="Normal 18 2 5 3 3 3" xfId="13165" xr:uid="{00000000-0005-0000-0000-000010330000}"/>
    <cellStyle name="Normal 18 2 5 3 4" xfId="13166" xr:uid="{00000000-0005-0000-0000-000011330000}"/>
    <cellStyle name="Normal 18 2 5 3 4 2" xfId="13167" xr:uid="{00000000-0005-0000-0000-000012330000}"/>
    <cellStyle name="Normal 18 2 5 3 4 2 2" xfId="13168" xr:uid="{00000000-0005-0000-0000-000013330000}"/>
    <cellStyle name="Normal 18 2 5 3 4 3" xfId="13169" xr:uid="{00000000-0005-0000-0000-000014330000}"/>
    <cellStyle name="Normal 18 2 5 3 5" xfId="13170" xr:uid="{00000000-0005-0000-0000-000015330000}"/>
    <cellStyle name="Normal 18 2 5 3 5 2" xfId="13171" xr:uid="{00000000-0005-0000-0000-000016330000}"/>
    <cellStyle name="Normal 18 2 5 3 5 2 2" xfId="13172" xr:uid="{00000000-0005-0000-0000-000017330000}"/>
    <cellStyle name="Normal 18 2 5 3 5 3" xfId="13173" xr:uid="{00000000-0005-0000-0000-000018330000}"/>
    <cellStyle name="Normal 18 2 5 3 6" xfId="13174" xr:uid="{00000000-0005-0000-0000-000019330000}"/>
    <cellStyle name="Normal 18 2 5 3 6 2" xfId="13175" xr:uid="{00000000-0005-0000-0000-00001A330000}"/>
    <cellStyle name="Normal 18 2 5 3 7" xfId="13176" xr:uid="{00000000-0005-0000-0000-00001B330000}"/>
    <cellStyle name="Normal 18 2 5 3 7 2" xfId="13177" xr:uid="{00000000-0005-0000-0000-00001C330000}"/>
    <cellStyle name="Normal 18 2 5 3 8" xfId="13178" xr:uid="{00000000-0005-0000-0000-00001D330000}"/>
    <cellStyle name="Normal 18 2 5 4" xfId="13179" xr:uid="{00000000-0005-0000-0000-00001E330000}"/>
    <cellStyle name="Normal 18 2 5 4 2" xfId="13180" xr:uid="{00000000-0005-0000-0000-00001F330000}"/>
    <cellStyle name="Normal 18 2 5 4 2 2" xfId="13181" xr:uid="{00000000-0005-0000-0000-000020330000}"/>
    <cellStyle name="Normal 18 2 5 4 2 2 2" xfId="13182" xr:uid="{00000000-0005-0000-0000-000021330000}"/>
    <cellStyle name="Normal 18 2 5 4 2 3" xfId="13183" xr:uid="{00000000-0005-0000-0000-000022330000}"/>
    <cellStyle name="Normal 18 2 5 4 3" xfId="13184" xr:uid="{00000000-0005-0000-0000-000023330000}"/>
    <cellStyle name="Normal 18 2 5 4 3 2" xfId="13185" xr:uid="{00000000-0005-0000-0000-000024330000}"/>
    <cellStyle name="Normal 18 2 5 4 3 2 2" xfId="13186" xr:uid="{00000000-0005-0000-0000-000025330000}"/>
    <cellStyle name="Normal 18 2 5 4 3 3" xfId="13187" xr:uid="{00000000-0005-0000-0000-000026330000}"/>
    <cellStyle name="Normal 18 2 5 4 4" xfId="13188" xr:uid="{00000000-0005-0000-0000-000027330000}"/>
    <cellStyle name="Normal 18 2 5 4 4 2" xfId="13189" xr:uid="{00000000-0005-0000-0000-000028330000}"/>
    <cellStyle name="Normal 18 2 5 4 4 2 2" xfId="13190" xr:uid="{00000000-0005-0000-0000-000029330000}"/>
    <cellStyle name="Normal 18 2 5 4 4 3" xfId="13191" xr:uid="{00000000-0005-0000-0000-00002A330000}"/>
    <cellStyle name="Normal 18 2 5 4 5" xfId="13192" xr:uid="{00000000-0005-0000-0000-00002B330000}"/>
    <cellStyle name="Normal 18 2 5 4 5 2" xfId="13193" xr:uid="{00000000-0005-0000-0000-00002C330000}"/>
    <cellStyle name="Normal 18 2 5 4 6" xfId="13194" xr:uid="{00000000-0005-0000-0000-00002D330000}"/>
    <cellStyle name="Normal 18 2 5 4 6 2" xfId="13195" xr:uid="{00000000-0005-0000-0000-00002E330000}"/>
    <cellStyle name="Normal 18 2 5 4 7" xfId="13196" xr:uid="{00000000-0005-0000-0000-00002F330000}"/>
    <cellStyle name="Normal 18 2 5 5" xfId="13197" xr:uid="{00000000-0005-0000-0000-000030330000}"/>
    <cellStyle name="Normal 18 2 5 5 2" xfId="13198" xr:uid="{00000000-0005-0000-0000-000031330000}"/>
    <cellStyle name="Normal 18 2 5 5 2 2" xfId="13199" xr:uid="{00000000-0005-0000-0000-000032330000}"/>
    <cellStyle name="Normal 18 2 5 5 2 2 2" xfId="13200" xr:uid="{00000000-0005-0000-0000-000033330000}"/>
    <cellStyle name="Normal 18 2 5 5 2 3" xfId="13201" xr:uid="{00000000-0005-0000-0000-000034330000}"/>
    <cellStyle name="Normal 18 2 5 5 3" xfId="13202" xr:uid="{00000000-0005-0000-0000-000035330000}"/>
    <cellStyle name="Normal 18 2 5 5 3 2" xfId="13203" xr:uid="{00000000-0005-0000-0000-000036330000}"/>
    <cellStyle name="Normal 18 2 5 5 3 2 2" xfId="13204" xr:uid="{00000000-0005-0000-0000-000037330000}"/>
    <cellStyle name="Normal 18 2 5 5 3 3" xfId="13205" xr:uid="{00000000-0005-0000-0000-000038330000}"/>
    <cellStyle name="Normal 18 2 5 5 4" xfId="13206" xr:uid="{00000000-0005-0000-0000-000039330000}"/>
    <cellStyle name="Normal 18 2 5 5 4 2" xfId="13207" xr:uid="{00000000-0005-0000-0000-00003A330000}"/>
    <cellStyle name="Normal 18 2 5 5 4 2 2" xfId="13208" xr:uid="{00000000-0005-0000-0000-00003B330000}"/>
    <cellStyle name="Normal 18 2 5 5 4 3" xfId="13209" xr:uid="{00000000-0005-0000-0000-00003C330000}"/>
    <cellStyle name="Normal 18 2 5 5 5" xfId="13210" xr:uid="{00000000-0005-0000-0000-00003D330000}"/>
    <cellStyle name="Normal 18 2 5 5 5 2" xfId="13211" xr:uid="{00000000-0005-0000-0000-00003E330000}"/>
    <cellStyle name="Normal 18 2 5 5 6" xfId="13212" xr:uid="{00000000-0005-0000-0000-00003F330000}"/>
    <cellStyle name="Normal 18 2 5 5 6 2" xfId="13213" xr:uid="{00000000-0005-0000-0000-000040330000}"/>
    <cellStyle name="Normal 18 2 5 5 7" xfId="13214" xr:uid="{00000000-0005-0000-0000-000041330000}"/>
    <cellStyle name="Normal 18 2 5 6" xfId="13215" xr:uid="{00000000-0005-0000-0000-000042330000}"/>
    <cellStyle name="Normal 18 2 5 6 2" xfId="13216" xr:uid="{00000000-0005-0000-0000-000043330000}"/>
    <cellStyle name="Normal 18 2 5 6 2 2" xfId="13217" xr:uid="{00000000-0005-0000-0000-000044330000}"/>
    <cellStyle name="Normal 18 2 5 6 3" xfId="13218" xr:uid="{00000000-0005-0000-0000-000045330000}"/>
    <cellStyle name="Normal 18 2 5 7" xfId="13219" xr:uid="{00000000-0005-0000-0000-000046330000}"/>
    <cellStyle name="Normal 18 2 5 7 2" xfId="13220" xr:uid="{00000000-0005-0000-0000-000047330000}"/>
    <cellStyle name="Normal 18 2 5 7 2 2" xfId="13221" xr:uid="{00000000-0005-0000-0000-000048330000}"/>
    <cellStyle name="Normal 18 2 5 7 3" xfId="13222" xr:uid="{00000000-0005-0000-0000-000049330000}"/>
    <cellStyle name="Normal 18 2 5 8" xfId="13223" xr:uid="{00000000-0005-0000-0000-00004A330000}"/>
    <cellStyle name="Normal 18 2 5 8 2" xfId="13224" xr:uid="{00000000-0005-0000-0000-00004B330000}"/>
    <cellStyle name="Normal 18 2 5 8 2 2" xfId="13225" xr:uid="{00000000-0005-0000-0000-00004C330000}"/>
    <cellStyle name="Normal 18 2 5 8 3" xfId="13226" xr:uid="{00000000-0005-0000-0000-00004D330000}"/>
    <cellStyle name="Normal 18 2 5 9" xfId="13227" xr:uid="{00000000-0005-0000-0000-00004E330000}"/>
    <cellStyle name="Normal 18 2 5 9 2" xfId="13228" xr:uid="{00000000-0005-0000-0000-00004F330000}"/>
    <cellStyle name="Normal 18 2 6" xfId="13229" xr:uid="{00000000-0005-0000-0000-000050330000}"/>
    <cellStyle name="Normal 18 2 6 2" xfId="13230" xr:uid="{00000000-0005-0000-0000-000051330000}"/>
    <cellStyle name="Normal 18 2 6 2 2" xfId="13231" xr:uid="{00000000-0005-0000-0000-000052330000}"/>
    <cellStyle name="Normal 18 2 6 2 2 2" xfId="13232" xr:uid="{00000000-0005-0000-0000-000053330000}"/>
    <cellStyle name="Normal 18 2 6 2 2 2 2" xfId="13233" xr:uid="{00000000-0005-0000-0000-000054330000}"/>
    <cellStyle name="Normal 18 2 6 2 2 3" xfId="13234" xr:uid="{00000000-0005-0000-0000-000055330000}"/>
    <cellStyle name="Normal 18 2 6 2 3" xfId="13235" xr:uid="{00000000-0005-0000-0000-000056330000}"/>
    <cellStyle name="Normal 18 2 6 2 3 2" xfId="13236" xr:uid="{00000000-0005-0000-0000-000057330000}"/>
    <cellStyle name="Normal 18 2 6 2 3 2 2" xfId="13237" xr:uid="{00000000-0005-0000-0000-000058330000}"/>
    <cellStyle name="Normal 18 2 6 2 3 3" xfId="13238" xr:uid="{00000000-0005-0000-0000-000059330000}"/>
    <cellStyle name="Normal 18 2 6 2 4" xfId="13239" xr:uid="{00000000-0005-0000-0000-00005A330000}"/>
    <cellStyle name="Normal 18 2 6 2 4 2" xfId="13240" xr:uid="{00000000-0005-0000-0000-00005B330000}"/>
    <cellStyle name="Normal 18 2 6 2 4 2 2" xfId="13241" xr:uid="{00000000-0005-0000-0000-00005C330000}"/>
    <cellStyle name="Normal 18 2 6 2 4 3" xfId="13242" xr:uid="{00000000-0005-0000-0000-00005D330000}"/>
    <cellStyle name="Normal 18 2 6 2 5" xfId="13243" xr:uid="{00000000-0005-0000-0000-00005E330000}"/>
    <cellStyle name="Normal 18 2 6 2 5 2" xfId="13244" xr:uid="{00000000-0005-0000-0000-00005F330000}"/>
    <cellStyle name="Normal 18 2 6 2 6" xfId="13245" xr:uid="{00000000-0005-0000-0000-000060330000}"/>
    <cellStyle name="Normal 18 2 6 2 6 2" xfId="13246" xr:uid="{00000000-0005-0000-0000-000061330000}"/>
    <cellStyle name="Normal 18 2 6 2 7" xfId="13247" xr:uid="{00000000-0005-0000-0000-000062330000}"/>
    <cellStyle name="Normal 18 2 6 3" xfId="13248" xr:uid="{00000000-0005-0000-0000-000063330000}"/>
    <cellStyle name="Normal 18 2 6 3 2" xfId="13249" xr:uid="{00000000-0005-0000-0000-000064330000}"/>
    <cellStyle name="Normal 18 2 6 3 2 2" xfId="13250" xr:uid="{00000000-0005-0000-0000-000065330000}"/>
    <cellStyle name="Normal 18 2 6 3 2 2 2" xfId="13251" xr:uid="{00000000-0005-0000-0000-000066330000}"/>
    <cellStyle name="Normal 18 2 6 3 2 3" xfId="13252" xr:uid="{00000000-0005-0000-0000-000067330000}"/>
    <cellStyle name="Normal 18 2 6 3 3" xfId="13253" xr:uid="{00000000-0005-0000-0000-000068330000}"/>
    <cellStyle name="Normal 18 2 6 3 3 2" xfId="13254" xr:uid="{00000000-0005-0000-0000-000069330000}"/>
    <cellStyle name="Normal 18 2 6 3 3 2 2" xfId="13255" xr:uid="{00000000-0005-0000-0000-00006A330000}"/>
    <cellStyle name="Normal 18 2 6 3 3 3" xfId="13256" xr:uid="{00000000-0005-0000-0000-00006B330000}"/>
    <cellStyle name="Normal 18 2 6 3 4" xfId="13257" xr:uid="{00000000-0005-0000-0000-00006C330000}"/>
    <cellStyle name="Normal 18 2 6 3 4 2" xfId="13258" xr:uid="{00000000-0005-0000-0000-00006D330000}"/>
    <cellStyle name="Normal 18 2 6 3 4 2 2" xfId="13259" xr:uid="{00000000-0005-0000-0000-00006E330000}"/>
    <cellStyle name="Normal 18 2 6 3 4 3" xfId="13260" xr:uid="{00000000-0005-0000-0000-00006F330000}"/>
    <cellStyle name="Normal 18 2 6 3 5" xfId="13261" xr:uid="{00000000-0005-0000-0000-000070330000}"/>
    <cellStyle name="Normal 18 2 6 3 5 2" xfId="13262" xr:uid="{00000000-0005-0000-0000-000071330000}"/>
    <cellStyle name="Normal 18 2 6 3 6" xfId="13263" xr:uid="{00000000-0005-0000-0000-000072330000}"/>
    <cellStyle name="Normal 18 2 6 3 6 2" xfId="13264" xr:uid="{00000000-0005-0000-0000-000073330000}"/>
    <cellStyle name="Normal 18 2 6 3 7" xfId="13265" xr:uid="{00000000-0005-0000-0000-000074330000}"/>
    <cellStyle name="Normal 18 2 6 4" xfId="13266" xr:uid="{00000000-0005-0000-0000-000075330000}"/>
    <cellStyle name="Normal 18 2 6 4 2" xfId="13267" xr:uid="{00000000-0005-0000-0000-000076330000}"/>
    <cellStyle name="Normal 18 2 6 4 2 2" xfId="13268" xr:uid="{00000000-0005-0000-0000-000077330000}"/>
    <cellStyle name="Normal 18 2 6 4 3" xfId="13269" xr:uid="{00000000-0005-0000-0000-000078330000}"/>
    <cellStyle name="Normal 18 2 6 5" xfId="13270" xr:uid="{00000000-0005-0000-0000-000079330000}"/>
    <cellStyle name="Normal 18 2 6 5 2" xfId="13271" xr:uid="{00000000-0005-0000-0000-00007A330000}"/>
    <cellStyle name="Normal 18 2 6 5 2 2" xfId="13272" xr:uid="{00000000-0005-0000-0000-00007B330000}"/>
    <cellStyle name="Normal 18 2 6 5 3" xfId="13273" xr:uid="{00000000-0005-0000-0000-00007C330000}"/>
    <cellStyle name="Normal 18 2 6 6" xfId="13274" xr:uid="{00000000-0005-0000-0000-00007D330000}"/>
    <cellStyle name="Normal 18 2 6 6 2" xfId="13275" xr:uid="{00000000-0005-0000-0000-00007E330000}"/>
    <cellStyle name="Normal 18 2 6 6 2 2" xfId="13276" xr:uid="{00000000-0005-0000-0000-00007F330000}"/>
    <cellStyle name="Normal 18 2 6 6 3" xfId="13277" xr:uid="{00000000-0005-0000-0000-000080330000}"/>
    <cellStyle name="Normal 18 2 6 7" xfId="13278" xr:uid="{00000000-0005-0000-0000-000081330000}"/>
    <cellStyle name="Normal 18 2 6 7 2" xfId="13279" xr:uid="{00000000-0005-0000-0000-000082330000}"/>
    <cellStyle name="Normal 18 2 6 8" xfId="13280" xr:uid="{00000000-0005-0000-0000-000083330000}"/>
    <cellStyle name="Normal 18 2 6 8 2" xfId="13281" xr:uid="{00000000-0005-0000-0000-000084330000}"/>
    <cellStyle name="Normal 18 2 6 9" xfId="13282" xr:uid="{00000000-0005-0000-0000-000085330000}"/>
    <cellStyle name="Normal 18 2 7" xfId="13283" xr:uid="{00000000-0005-0000-0000-000086330000}"/>
    <cellStyle name="Normal 18 2 7 2" xfId="13284" xr:uid="{00000000-0005-0000-0000-000087330000}"/>
    <cellStyle name="Normal 18 2 7 2 2" xfId="13285" xr:uid="{00000000-0005-0000-0000-000088330000}"/>
    <cellStyle name="Normal 18 2 7 2 2 2" xfId="13286" xr:uid="{00000000-0005-0000-0000-000089330000}"/>
    <cellStyle name="Normal 18 2 7 2 2 2 2" xfId="13287" xr:uid="{00000000-0005-0000-0000-00008A330000}"/>
    <cellStyle name="Normal 18 2 7 2 2 3" xfId="13288" xr:uid="{00000000-0005-0000-0000-00008B330000}"/>
    <cellStyle name="Normal 18 2 7 2 3" xfId="13289" xr:uid="{00000000-0005-0000-0000-00008C330000}"/>
    <cellStyle name="Normal 18 2 7 2 3 2" xfId="13290" xr:uid="{00000000-0005-0000-0000-00008D330000}"/>
    <cellStyle name="Normal 18 2 7 2 3 2 2" xfId="13291" xr:uid="{00000000-0005-0000-0000-00008E330000}"/>
    <cellStyle name="Normal 18 2 7 2 3 3" xfId="13292" xr:uid="{00000000-0005-0000-0000-00008F330000}"/>
    <cellStyle name="Normal 18 2 7 2 4" xfId="13293" xr:uid="{00000000-0005-0000-0000-000090330000}"/>
    <cellStyle name="Normal 18 2 7 2 4 2" xfId="13294" xr:uid="{00000000-0005-0000-0000-000091330000}"/>
    <cellStyle name="Normal 18 2 7 2 4 2 2" xfId="13295" xr:uid="{00000000-0005-0000-0000-000092330000}"/>
    <cellStyle name="Normal 18 2 7 2 4 3" xfId="13296" xr:uid="{00000000-0005-0000-0000-000093330000}"/>
    <cellStyle name="Normal 18 2 7 2 5" xfId="13297" xr:uid="{00000000-0005-0000-0000-000094330000}"/>
    <cellStyle name="Normal 18 2 7 2 5 2" xfId="13298" xr:uid="{00000000-0005-0000-0000-000095330000}"/>
    <cellStyle name="Normal 18 2 7 2 6" xfId="13299" xr:uid="{00000000-0005-0000-0000-000096330000}"/>
    <cellStyle name="Normal 18 2 7 2 6 2" xfId="13300" xr:uid="{00000000-0005-0000-0000-000097330000}"/>
    <cellStyle name="Normal 18 2 7 2 7" xfId="13301" xr:uid="{00000000-0005-0000-0000-000098330000}"/>
    <cellStyle name="Normal 18 2 7 3" xfId="13302" xr:uid="{00000000-0005-0000-0000-000099330000}"/>
    <cellStyle name="Normal 18 2 7 3 2" xfId="13303" xr:uid="{00000000-0005-0000-0000-00009A330000}"/>
    <cellStyle name="Normal 18 2 7 3 2 2" xfId="13304" xr:uid="{00000000-0005-0000-0000-00009B330000}"/>
    <cellStyle name="Normal 18 2 7 3 3" xfId="13305" xr:uid="{00000000-0005-0000-0000-00009C330000}"/>
    <cellStyle name="Normal 18 2 7 4" xfId="13306" xr:uid="{00000000-0005-0000-0000-00009D330000}"/>
    <cellStyle name="Normal 18 2 7 4 2" xfId="13307" xr:uid="{00000000-0005-0000-0000-00009E330000}"/>
    <cellStyle name="Normal 18 2 7 4 2 2" xfId="13308" xr:uid="{00000000-0005-0000-0000-00009F330000}"/>
    <cellStyle name="Normal 18 2 7 4 3" xfId="13309" xr:uid="{00000000-0005-0000-0000-0000A0330000}"/>
    <cellStyle name="Normal 18 2 7 5" xfId="13310" xr:uid="{00000000-0005-0000-0000-0000A1330000}"/>
    <cellStyle name="Normal 18 2 7 5 2" xfId="13311" xr:uid="{00000000-0005-0000-0000-0000A2330000}"/>
    <cellStyle name="Normal 18 2 7 5 2 2" xfId="13312" xr:uid="{00000000-0005-0000-0000-0000A3330000}"/>
    <cellStyle name="Normal 18 2 7 5 3" xfId="13313" xr:uid="{00000000-0005-0000-0000-0000A4330000}"/>
    <cellStyle name="Normal 18 2 7 6" xfId="13314" xr:uid="{00000000-0005-0000-0000-0000A5330000}"/>
    <cellStyle name="Normal 18 2 7 6 2" xfId="13315" xr:uid="{00000000-0005-0000-0000-0000A6330000}"/>
    <cellStyle name="Normal 18 2 7 7" xfId="13316" xr:uid="{00000000-0005-0000-0000-0000A7330000}"/>
    <cellStyle name="Normal 18 2 7 7 2" xfId="13317" xr:uid="{00000000-0005-0000-0000-0000A8330000}"/>
    <cellStyle name="Normal 18 2 7 8" xfId="13318" xr:uid="{00000000-0005-0000-0000-0000A9330000}"/>
    <cellStyle name="Normal 18 2 8" xfId="13319" xr:uid="{00000000-0005-0000-0000-0000AA330000}"/>
    <cellStyle name="Normal 18 2 8 2" xfId="13320" xr:uid="{00000000-0005-0000-0000-0000AB330000}"/>
    <cellStyle name="Normal 18 2 8 2 2" xfId="13321" xr:uid="{00000000-0005-0000-0000-0000AC330000}"/>
    <cellStyle name="Normal 18 2 8 2 2 2" xfId="13322" xr:uid="{00000000-0005-0000-0000-0000AD330000}"/>
    <cellStyle name="Normal 18 2 8 2 3" xfId="13323" xr:uid="{00000000-0005-0000-0000-0000AE330000}"/>
    <cellStyle name="Normal 18 2 8 3" xfId="13324" xr:uid="{00000000-0005-0000-0000-0000AF330000}"/>
    <cellStyle name="Normal 18 2 8 3 2" xfId="13325" xr:uid="{00000000-0005-0000-0000-0000B0330000}"/>
    <cellStyle name="Normal 18 2 8 3 2 2" xfId="13326" xr:uid="{00000000-0005-0000-0000-0000B1330000}"/>
    <cellStyle name="Normal 18 2 8 3 3" xfId="13327" xr:uid="{00000000-0005-0000-0000-0000B2330000}"/>
    <cellStyle name="Normal 18 2 8 4" xfId="13328" xr:uid="{00000000-0005-0000-0000-0000B3330000}"/>
    <cellStyle name="Normal 18 2 8 4 2" xfId="13329" xr:uid="{00000000-0005-0000-0000-0000B4330000}"/>
    <cellStyle name="Normal 18 2 8 4 2 2" xfId="13330" xr:uid="{00000000-0005-0000-0000-0000B5330000}"/>
    <cellStyle name="Normal 18 2 8 4 3" xfId="13331" xr:uid="{00000000-0005-0000-0000-0000B6330000}"/>
    <cellStyle name="Normal 18 2 8 5" xfId="13332" xr:uid="{00000000-0005-0000-0000-0000B7330000}"/>
    <cellStyle name="Normal 18 2 8 5 2" xfId="13333" xr:uid="{00000000-0005-0000-0000-0000B8330000}"/>
    <cellStyle name="Normal 18 2 8 6" xfId="13334" xr:uid="{00000000-0005-0000-0000-0000B9330000}"/>
    <cellStyle name="Normal 18 2 8 6 2" xfId="13335" xr:uid="{00000000-0005-0000-0000-0000BA330000}"/>
    <cellStyle name="Normal 18 2 8 7" xfId="13336" xr:uid="{00000000-0005-0000-0000-0000BB330000}"/>
    <cellStyle name="Normal 18 2 9" xfId="13337" xr:uid="{00000000-0005-0000-0000-0000BC330000}"/>
    <cellStyle name="Normal 18 2 9 2" xfId="13338" xr:uid="{00000000-0005-0000-0000-0000BD330000}"/>
    <cellStyle name="Normal 18 2 9 2 2" xfId="13339" xr:uid="{00000000-0005-0000-0000-0000BE330000}"/>
    <cellStyle name="Normal 18 2 9 2 2 2" xfId="13340" xr:uid="{00000000-0005-0000-0000-0000BF330000}"/>
    <cellStyle name="Normal 18 2 9 2 3" xfId="13341" xr:uid="{00000000-0005-0000-0000-0000C0330000}"/>
    <cellStyle name="Normal 18 2 9 3" xfId="13342" xr:uid="{00000000-0005-0000-0000-0000C1330000}"/>
    <cellStyle name="Normal 18 2 9 3 2" xfId="13343" xr:uid="{00000000-0005-0000-0000-0000C2330000}"/>
    <cellStyle name="Normal 18 2 9 3 2 2" xfId="13344" xr:uid="{00000000-0005-0000-0000-0000C3330000}"/>
    <cellStyle name="Normal 18 2 9 3 3" xfId="13345" xr:uid="{00000000-0005-0000-0000-0000C4330000}"/>
    <cellStyle name="Normal 18 2 9 4" xfId="13346" xr:uid="{00000000-0005-0000-0000-0000C5330000}"/>
    <cellStyle name="Normal 18 2 9 4 2" xfId="13347" xr:uid="{00000000-0005-0000-0000-0000C6330000}"/>
    <cellStyle name="Normal 18 2 9 4 2 2" xfId="13348" xr:uid="{00000000-0005-0000-0000-0000C7330000}"/>
    <cellStyle name="Normal 18 2 9 4 3" xfId="13349" xr:uid="{00000000-0005-0000-0000-0000C8330000}"/>
    <cellStyle name="Normal 18 2 9 5" xfId="13350" xr:uid="{00000000-0005-0000-0000-0000C9330000}"/>
    <cellStyle name="Normal 18 2 9 5 2" xfId="13351" xr:uid="{00000000-0005-0000-0000-0000CA330000}"/>
    <cellStyle name="Normal 18 2 9 6" xfId="13352" xr:uid="{00000000-0005-0000-0000-0000CB330000}"/>
    <cellStyle name="Normal 18 2 9 6 2" xfId="13353" xr:uid="{00000000-0005-0000-0000-0000CC330000}"/>
    <cellStyle name="Normal 18 2 9 7" xfId="13354" xr:uid="{00000000-0005-0000-0000-0000CD330000}"/>
    <cellStyle name="Normal 18 2_Confidential Information" xfId="13355" xr:uid="{00000000-0005-0000-0000-0000CE330000}"/>
    <cellStyle name="Normal 19" xfId="457" xr:uid="{00000000-0005-0000-0000-0000CF330000}"/>
    <cellStyle name="Normal 19 10" xfId="13356" xr:uid="{00000000-0005-0000-0000-0000D0330000}"/>
    <cellStyle name="Normal 19 10 2" xfId="13357" xr:uid="{00000000-0005-0000-0000-0000D1330000}"/>
    <cellStyle name="Normal 19 10 2 2" xfId="13358" xr:uid="{00000000-0005-0000-0000-0000D2330000}"/>
    <cellStyle name="Normal 19 10 3" xfId="13359" xr:uid="{00000000-0005-0000-0000-0000D3330000}"/>
    <cellStyle name="Normal 19 11" xfId="13360" xr:uid="{00000000-0005-0000-0000-0000D4330000}"/>
    <cellStyle name="Normal 19 11 2" xfId="13361" xr:uid="{00000000-0005-0000-0000-0000D5330000}"/>
    <cellStyle name="Normal 19 11 2 2" xfId="13362" xr:uid="{00000000-0005-0000-0000-0000D6330000}"/>
    <cellStyle name="Normal 19 11 3" xfId="13363" xr:uid="{00000000-0005-0000-0000-0000D7330000}"/>
    <cellStyle name="Normal 19 12" xfId="13364" xr:uid="{00000000-0005-0000-0000-0000D8330000}"/>
    <cellStyle name="Normal 19 12 2" xfId="13365" xr:uid="{00000000-0005-0000-0000-0000D9330000}"/>
    <cellStyle name="Normal 19 12 2 2" xfId="13366" xr:uid="{00000000-0005-0000-0000-0000DA330000}"/>
    <cellStyle name="Normal 19 12 3" xfId="13367" xr:uid="{00000000-0005-0000-0000-0000DB330000}"/>
    <cellStyle name="Normal 19 13" xfId="13368" xr:uid="{00000000-0005-0000-0000-0000DC330000}"/>
    <cellStyle name="Normal 19 13 2" xfId="13369" xr:uid="{00000000-0005-0000-0000-0000DD330000}"/>
    <cellStyle name="Normal 19 14" xfId="13370" xr:uid="{00000000-0005-0000-0000-0000DE330000}"/>
    <cellStyle name="Normal 19 14 2" xfId="13371" xr:uid="{00000000-0005-0000-0000-0000DF330000}"/>
    <cellStyle name="Normal 19 15" xfId="13372" xr:uid="{00000000-0005-0000-0000-0000E0330000}"/>
    <cellStyle name="Normal 19 2" xfId="458" xr:uid="{00000000-0005-0000-0000-0000E1330000}"/>
    <cellStyle name="Normal 19 2 10" xfId="13373" xr:uid="{00000000-0005-0000-0000-0000E2330000}"/>
    <cellStyle name="Normal 19 2 10 2" xfId="13374" xr:uid="{00000000-0005-0000-0000-0000E3330000}"/>
    <cellStyle name="Normal 19 2 10 2 2" xfId="13375" xr:uid="{00000000-0005-0000-0000-0000E4330000}"/>
    <cellStyle name="Normal 19 2 10 3" xfId="13376" xr:uid="{00000000-0005-0000-0000-0000E5330000}"/>
    <cellStyle name="Normal 19 2 11" xfId="13377" xr:uid="{00000000-0005-0000-0000-0000E6330000}"/>
    <cellStyle name="Normal 19 2 11 2" xfId="13378" xr:uid="{00000000-0005-0000-0000-0000E7330000}"/>
    <cellStyle name="Normal 19 2 12" xfId="13379" xr:uid="{00000000-0005-0000-0000-0000E8330000}"/>
    <cellStyle name="Normal 19 2 12 2" xfId="13380" xr:uid="{00000000-0005-0000-0000-0000E9330000}"/>
    <cellStyle name="Normal 19 2 13" xfId="13381" xr:uid="{00000000-0005-0000-0000-0000EA330000}"/>
    <cellStyle name="Normal 19 2 2" xfId="459" xr:uid="{00000000-0005-0000-0000-0000EB330000}"/>
    <cellStyle name="Normal 19 2 2 10" xfId="13382" xr:uid="{00000000-0005-0000-0000-0000EC330000}"/>
    <cellStyle name="Normal 19 2 2 10 2" xfId="13383" xr:uid="{00000000-0005-0000-0000-0000ED330000}"/>
    <cellStyle name="Normal 19 2 2 11" xfId="13384" xr:uid="{00000000-0005-0000-0000-0000EE330000}"/>
    <cellStyle name="Normal 19 2 2 2" xfId="13385" xr:uid="{00000000-0005-0000-0000-0000EF330000}"/>
    <cellStyle name="Normal 19 2 2 2 2" xfId="13386" xr:uid="{00000000-0005-0000-0000-0000F0330000}"/>
    <cellStyle name="Normal 19 2 2 2 2 2" xfId="13387" xr:uid="{00000000-0005-0000-0000-0000F1330000}"/>
    <cellStyle name="Normal 19 2 2 2 2 2 2" xfId="13388" xr:uid="{00000000-0005-0000-0000-0000F2330000}"/>
    <cellStyle name="Normal 19 2 2 2 2 2 2 2" xfId="13389" xr:uid="{00000000-0005-0000-0000-0000F3330000}"/>
    <cellStyle name="Normal 19 2 2 2 2 2 3" xfId="13390" xr:uid="{00000000-0005-0000-0000-0000F4330000}"/>
    <cellStyle name="Normal 19 2 2 2 2 3" xfId="13391" xr:uid="{00000000-0005-0000-0000-0000F5330000}"/>
    <cellStyle name="Normal 19 2 2 2 2 3 2" xfId="13392" xr:uid="{00000000-0005-0000-0000-0000F6330000}"/>
    <cellStyle name="Normal 19 2 2 2 2 3 2 2" xfId="13393" xr:uid="{00000000-0005-0000-0000-0000F7330000}"/>
    <cellStyle name="Normal 19 2 2 2 2 3 3" xfId="13394" xr:uid="{00000000-0005-0000-0000-0000F8330000}"/>
    <cellStyle name="Normal 19 2 2 2 2 4" xfId="13395" xr:uid="{00000000-0005-0000-0000-0000F9330000}"/>
    <cellStyle name="Normal 19 2 2 2 2 4 2" xfId="13396" xr:uid="{00000000-0005-0000-0000-0000FA330000}"/>
    <cellStyle name="Normal 19 2 2 2 2 4 2 2" xfId="13397" xr:uid="{00000000-0005-0000-0000-0000FB330000}"/>
    <cellStyle name="Normal 19 2 2 2 2 4 3" xfId="13398" xr:uid="{00000000-0005-0000-0000-0000FC330000}"/>
    <cellStyle name="Normal 19 2 2 2 2 5" xfId="13399" xr:uid="{00000000-0005-0000-0000-0000FD330000}"/>
    <cellStyle name="Normal 19 2 2 2 2 5 2" xfId="13400" xr:uid="{00000000-0005-0000-0000-0000FE330000}"/>
    <cellStyle name="Normal 19 2 2 2 2 6" xfId="13401" xr:uid="{00000000-0005-0000-0000-0000FF330000}"/>
    <cellStyle name="Normal 19 2 2 2 2 6 2" xfId="13402" xr:uid="{00000000-0005-0000-0000-000000340000}"/>
    <cellStyle name="Normal 19 2 2 2 2 7" xfId="13403" xr:uid="{00000000-0005-0000-0000-000001340000}"/>
    <cellStyle name="Normal 19 2 2 2 3" xfId="13404" xr:uid="{00000000-0005-0000-0000-000002340000}"/>
    <cellStyle name="Normal 19 2 2 2 3 2" xfId="13405" xr:uid="{00000000-0005-0000-0000-000003340000}"/>
    <cellStyle name="Normal 19 2 2 2 3 2 2" xfId="13406" xr:uid="{00000000-0005-0000-0000-000004340000}"/>
    <cellStyle name="Normal 19 2 2 2 3 2 2 2" xfId="13407" xr:uid="{00000000-0005-0000-0000-000005340000}"/>
    <cellStyle name="Normal 19 2 2 2 3 2 3" xfId="13408" xr:uid="{00000000-0005-0000-0000-000006340000}"/>
    <cellStyle name="Normal 19 2 2 2 3 3" xfId="13409" xr:uid="{00000000-0005-0000-0000-000007340000}"/>
    <cellStyle name="Normal 19 2 2 2 3 3 2" xfId="13410" xr:uid="{00000000-0005-0000-0000-000008340000}"/>
    <cellStyle name="Normal 19 2 2 2 3 3 2 2" xfId="13411" xr:uid="{00000000-0005-0000-0000-000009340000}"/>
    <cellStyle name="Normal 19 2 2 2 3 3 3" xfId="13412" xr:uid="{00000000-0005-0000-0000-00000A340000}"/>
    <cellStyle name="Normal 19 2 2 2 3 4" xfId="13413" xr:uid="{00000000-0005-0000-0000-00000B340000}"/>
    <cellStyle name="Normal 19 2 2 2 3 4 2" xfId="13414" xr:uid="{00000000-0005-0000-0000-00000C340000}"/>
    <cellStyle name="Normal 19 2 2 2 3 4 2 2" xfId="13415" xr:uid="{00000000-0005-0000-0000-00000D340000}"/>
    <cellStyle name="Normal 19 2 2 2 3 4 3" xfId="13416" xr:uid="{00000000-0005-0000-0000-00000E340000}"/>
    <cellStyle name="Normal 19 2 2 2 3 5" xfId="13417" xr:uid="{00000000-0005-0000-0000-00000F340000}"/>
    <cellStyle name="Normal 19 2 2 2 3 5 2" xfId="13418" xr:uid="{00000000-0005-0000-0000-000010340000}"/>
    <cellStyle name="Normal 19 2 2 2 3 6" xfId="13419" xr:uid="{00000000-0005-0000-0000-000011340000}"/>
    <cellStyle name="Normal 19 2 2 2 3 6 2" xfId="13420" xr:uid="{00000000-0005-0000-0000-000012340000}"/>
    <cellStyle name="Normal 19 2 2 2 3 7" xfId="13421" xr:uid="{00000000-0005-0000-0000-000013340000}"/>
    <cellStyle name="Normal 19 2 2 2 4" xfId="13422" xr:uid="{00000000-0005-0000-0000-000014340000}"/>
    <cellStyle name="Normal 19 2 2 2 4 2" xfId="13423" xr:uid="{00000000-0005-0000-0000-000015340000}"/>
    <cellStyle name="Normal 19 2 2 2 4 2 2" xfId="13424" xr:uid="{00000000-0005-0000-0000-000016340000}"/>
    <cellStyle name="Normal 19 2 2 2 4 3" xfId="13425" xr:uid="{00000000-0005-0000-0000-000017340000}"/>
    <cellStyle name="Normal 19 2 2 2 5" xfId="13426" xr:uid="{00000000-0005-0000-0000-000018340000}"/>
    <cellStyle name="Normal 19 2 2 2 5 2" xfId="13427" xr:uid="{00000000-0005-0000-0000-000019340000}"/>
    <cellStyle name="Normal 19 2 2 2 5 2 2" xfId="13428" xr:uid="{00000000-0005-0000-0000-00001A340000}"/>
    <cellStyle name="Normal 19 2 2 2 5 3" xfId="13429" xr:uid="{00000000-0005-0000-0000-00001B340000}"/>
    <cellStyle name="Normal 19 2 2 2 6" xfId="13430" xr:uid="{00000000-0005-0000-0000-00001C340000}"/>
    <cellStyle name="Normal 19 2 2 2 6 2" xfId="13431" xr:uid="{00000000-0005-0000-0000-00001D340000}"/>
    <cellStyle name="Normal 19 2 2 2 6 2 2" xfId="13432" xr:uid="{00000000-0005-0000-0000-00001E340000}"/>
    <cellStyle name="Normal 19 2 2 2 6 3" xfId="13433" xr:uid="{00000000-0005-0000-0000-00001F340000}"/>
    <cellStyle name="Normal 19 2 2 2 7" xfId="13434" xr:uid="{00000000-0005-0000-0000-000020340000}"/>
    <cellStyle name="Normal 19 2 2 2 7 2" xfId="13435" xr:uid="{00000000-0005-0000-0000-000021340000}"/>
    <cellStyle name="Normal 19 2 2 2 8" xfId="13436" xr:uid="{00000000-0005-0000-0000-000022340000}"/>
    <cellStyle name="Normal 19 2 2 2 8 2" xfId="13437" xr:uid="{00000000-0005-0000-0000-000023340000}"/>
    <cellStyle name="Normal 19 2 2 2 9" xfId="13438" xr:uid="{00000000-0005-0000-0000-000024340000}"/>
    <cellStyle name="Normal 19 2 2 3" xfId="13439" xr:uid="{00000000-0005-0000-0000-000025340000}"/>
    <cellStyle name="Normal 19 2 2 3 2" xfId="13440" xr:uid="{00000000-0005-0000-0000-000026340000}"/>
    <cellStyle name="Normal 19 2 2 3 2 2" xfId="13441" xr:uid="{00000000-0005-0000-0000-000027340000}"/>
    <cellStyle name="Normal 19 2 2 3 2 2 2" xfId="13442" xr:uid="{00000000-0005-0000-0000-000028340000}"/>
    <cellStyle name="Normal 19 2 2 3 2 2 2 2" xfId="13443" xr:uid="{00000000-0005-0000-0000-000029340000}"/>
    <cellStyle name="Normal 19 2 2 3 2 2 3" xfId="13444" xr:uid="{00000000-0005-0000-0000-00002A340000}"/>
    <cellStyle name="Normal 19 2 2 3 2 3" xfId="13445" xr:uid="{00000000-0005-0000-0000-00002B340000}"/>
    <cellStyle name="Normal 19 2 2 3 2 3 2" xfId="13446" xr:uid="{00000000-0005-0000-0000-00002C340000}"/>
    <cellStyle name="Normal 19 2 2 3 2 3 2 2" xfId="13447" xr:uid="{00000000-0005-0000-0000-00002D340000}"/>
    <cellStyle name="Normal 19 2 2 3 2 3 3" xfId="13448" xr:uid="{00000000-0005-0000-0000-00002E340000}"/>
    <cellStyle name="Normal 19 2 2 3 2 4" xfId="13449" xr:uid="{00000000-0005-0000-0000-00002F340000}"/>
    <cellStyle name="Normal 19 2 2 3 2 4 2" xfId="13450" xr:uid="{00000000-0005-0000-0000-000030340000}"/>
    <cellStyle name="Normal 19 2 2 3 2 4 2 2" xfId="13451" xr:uid="{00000000-0005-0000-0000-000031340000}"/>
    <cellStyle name="Normal 19 2 2 3 2 4 3" xfId="13452" xr:uid="{00000000-0005-0000-0000-000032340000}"/>
    <cellStyle name="Normal 19 2 2 3 2 5" xfId="13453" xr:uid="{00000000-0005-0000-0000-000033340000}"/>
    <cellStyle name="Normal 19 2 2 3 2 5 2" xfId="13454" xr:uid="{00000000-0005-0000-0000-000034340000}"/>
    <cellStyle name="Normal 19 2 2 3 2 6" xfId="13455" xr:uid="{00000000-0005-0000-0000-000035340000}"/>
    <cellStyle name="Normal 19 2 2 3 2 6 2" xfId="13456" xr:uid="{00000000-0005-0000-0000-000036340000}"/>
    <cellStyle name="Normal 19 2 2 3 2 7" xfId="13457" xr:uid="{00000000-0005-0000-0000-000037340000}"/>
    <cellStyle name="Normal 19 2 2 3 3" xfId="13458" xr:uid="{00000000-0005-0000-0000-000038340000}"/>
    <cellStyle name="Normal 19 2 2 3 3 2" xfId="13459" xr:uid="{00000000-0005-0000-0000-000039340000}"/>
    <cellStyle name="Normal 19 2 2 3 3 2 2" xfId="13460" xr:uid="{00000000-0005-0000-0000-00003A340000}"/>
    <cellStyle name="Normal 19 2 2 3 3 3" xfId="13461" xr:uid="{00000000-0005-0000-0000-00003B340000}"/>
    <cellStyle name="Normal 19 2 2 3 4" xfId="13462" xr:uid="{00000000-0005-0000-0000-00003C340000}"/>
    <cellStyle name="Normal 19 2 2 3 4 2" xfId="13463" xr:uid="{00000000-0005-0000-0000-00003D340000}"/>
    <cellStyle name="Normal 19 2 2 3 4 2 2" xfId="13464" xr:uid="{00000000-0005-0000-0000-00003E340000}"/>
    <cellStyle name="Normal 19 2 2 3 4 3" xfId="13465" xr:uid="{00000000-0005-0000-0000-00003F340000}"/>
    <cellStyle name="Normal 19 2 2 3 5" xfId="13466" xr:uid="{00000000-0005-0000-0000-000040340000}"/>
    <cellStyle name="Normal 19 2 2 3 5 2" xfId="13467" xr:uid="{00000000-0005-0000-0000-000041340000}"/>
    <cellStyle name="Normal 19 2 2 3 5 2 2" xfId="13468" xr:uid="{00000000-0005-0000-0000-000042340000}"/>
    <cellStyle name="Normal 19 2 2 3 5 3" xfId="13469" xr:uid="{00000000-0005-0000-0000-000043340000}"/>
    <cellStyle name="Normal 19 2 2 3 6" xfId="13470" xr:uid="{00000000-0005-0000-0000-000044340000}"/>
    <cellStyle name="Normal 19 2 2 3 6 2" xfId="13471" xr:uid="{00000000-0005-0000-0000-000045340000}"/>
    <cellStyle name="Normal 19 2 2 3 7" xfId="13472" xr:uid="{00000000-0005-0000-0000-000046340000}"/>
    <cellStyle name="Normal 19 2 2 3 7 2" xfId="13473" xr:uid="{00000000-0005-0000-0000-000047340000}"/>
    <cellStyle name="Normal 19 2 2 3 8" xfId="13474" xr:uid="{00000000-0005-0000-0000-000048340000}"/>
    <cellStyle name="Normal 19 2 2 4" xfId="13475" xr:uid="{00000000-0005-0000-0000-000049340000}"/>
    <cellStyle name="Normal 19 2 2 4 2" xfId="13476" xr:uid="{00000000-0005-0000-0000-00004A340000}"/>
    <cellStyle name="Normal 19 2 2 4 2 2" xfId="13477" xr:uid="{00000000-0005-0000-0000-00004B340000}"/>
    <cellStyle name="Normal 19 2 2 4 2 2 2" xfId="13478" xr:uid="{00000000-0005-0000-0000-00004C340000}"/>
    <cellStyle name="Normal 19 2 2 4 2 3" xfId="13479" xr:uid="{00000000-0005-0000-0000-00004D340000}"/>
    <cellStyle name="Normal 19 2 2 4 3" xfId="13480" xr:uid="{00000000-0005-0000-0000-00004E340000}"/>
    <cellStyle name="Normal 19 2 2 4 3 2" xfId="13481" xr:uid="{00000000-0005-0000-0000-00004F340000}"/>
    <cellStyle name="Normal 19 2 2 4 3 2 2" xfId="13482" xr:uid="{00000000-0005-0000-0000-000050340000}"/>
    <cellStyle name="Normal 19 2 2 4 3 3" xfId="13483" xr:uid="{00000000-0005-0000-0000-000051340000}"/>
    <cellStyle name="Normal 19 2 2 4 4" xfId="13484" xr:uid="{00000000-0005-0000-0000-000052340000}"/>
    <cellStyle name="Normal 19 2 2 4 4 2" xfId="13485" xr:uid="{00000000-0005-0000-0000-000053340000}"/>
    <cellStyle name="Normal 19 2 2 4 4 2 2" xfId="13486" xr:uid="{00000000-0005-0000-0000-000054340000}"/>
    <cellStyle name="Normal 19 2 2 4 4 3" xfId="13487" xr:uid="{00000000-0005-0000-0000-000055340000}"/>
    <cellStyle name="Normal 19 2 2 4 5" xfId="13488" xr:uid="{00000000-0005-0000-0000-000056340000}"/>
    <cellStyle name="Normal 19 2 2 4 5 2" xfId="13489" xr:uid="{00000000-0005-0000-0000-000057340000}"/>
    <cellStyle name="Normal 19 2 2 4 6" xfId="13490" xr:uid="{00000000-0005-0000-0000-000058340000}"/>
    <cellStyle name="Normal 19 2 2 4 6 2" xfId="13491" xr:uid="{00000000-0005-0000-0000-000059340000}"/>
    <cellStyle name="Normal 19 2 2 4 7" xfId="13492" xr:uid="{00000000-0005-0000-0000-00005A340000}"/>
    <cellStyle name="Normal 19 2 2 5" xfId="13493" xr:uid="{00000000-0005-0000-0000-00005B340000}"/>
    <cellStyle name="Normal 19 2 2 5 2" xfId="13494" xr:uid="{00000000-0005-0000-0000-00005C340000}"/>
    <cellStyle name="Normal 19 2 2 5 2 2" xfId="13495" xr:uid="{00000000-0005-0000-0000-00005D340000}"/>
    <cellStyle name="Normal 19 2 2 5 2 2 2" xfId="13496" xr:uid="{00000000-0005-0000-0000-00005E340000}"/>
    <cellStyle name="Normal 19 2 2 5 2 3" xfId="13497" xr:uid="{00000000-0005-0000-0000-00005F340000}"/>
    <cellStyle name="Normal 19 2 2 5 3" xfId="13498" xr:uid="{00000000-0005-0000-0000-000060340000}"/>
    <cellStyle name="Normal 19 2 2 5 3 2" xfId="13499" xr:uid="{00000000-0005-0000-0000-000061340000}"/>
    <cellStyle name="Normal 19 2 2 5 3 2 2" xfId="13500" xr:uid="{00000000-0005-0000-0000-000062340000}"/>
    <cellStyle name="Normal 19 2 2 5 3 3" xfId="13501" xr:uid="{00000000-0005-0000-0000-000063340000}"/>
    <cellStyle name="Normal 19 2 2 5 4" xfId="13502" xr:uid="{00000000-0005-0000-0000-000064340000}"/>
    <cellStyle name="Normal 19 2 2 5 4 2" xfId="13503" xr:uid="{00000000-0005-0000-0000-000065340000}"/>
    <cellStyle name="Normal 19 2 2 5 4 2 2" xfId="13504" xr:uid="{00000000-0005-0000-0000-000066340000}"/>
    <cellStyle name="Normal 19 2 2 5 4 3" xfId="13505" xr:uid="{00000000-0005-0000-0000-000067340000}"/>
    <cellStyle name="Normal 19 2 2 5 5" xfId="13506" xr:uid="{00000000-0005-0000-0000-000068340000}"/>
    <cellStyle name="Normal 19 2 2 5 5 2" xfId="13507" xr:uid="{00000000-0005-0000-0000-000069340000}"/>
    <cellStyle name="Normal 19 2 2 5 6" xfId="13508" xr:uid="{00000000-0005-0000-0000-00006A340000}"/>
    <cellStyle name="Normal 19 2 2 5 6 2" xfId="13509" xr:uid="{00000000-0005-0000-0000-00006B340000}"/>
    <cellStyle name="Normal 19 2 2 5 7" xfId="13510" xr:uid="{00000000-0005-0000-0000-00006C340000}"/>
    <cellStyle name="Normal 19 2 2 6" xfId="13511" xr:uid="{00000000-0005-0000-0000-00006D340000}"/>
    <cellStyle name="Normal 19 2 2 6 2" xfId="13512" xr:uid="{00000000-0005-0000-0000-00006E340000}"/>
    <cellStyle name="Normal 19 2 2 6 2 2" xfId="13513" xr:uid="{00000000-0005-0000-0000-00006F340000}"/>
    <cellStyle name="Normal 19 2 2 6 3" xfId="13514" xr:uid="{00000000-0005-0000-0000-000070340000}"/>
    <cellStyle name="Normal 19 2 2 7" xfId="13515" xr:uid="{00000000-0005-0000-0000-000071340000}"/>
    <cellStyle name="Normal 19 2 2 7 2" xfId="13516" xr:uid="{00000000-0005-0000-0000-000072340000}"/>
    <cellStyle name="Normal 19 2 2 7 2 2" xfId="13517" xr:uid="{00000000-0005-0000-0000-000073340000}"/>
    <cellStyle name="Normal 19 2 2 7 3" xfId="13518" xr:uid="{00000000-0005-0000-0000-000074340000}"/>
    <cellStyle name="Normal 19 2 2 8" xfId="13519" xr:uid="{00000000-0005-0000-0000-000075340000}"/>
    <cellStyle name="Normal 19 2 2 8 2" xfId="13520" xr:uid="{00000000-0005-0000-0000-000076340000}"/>
    <cellStyle name="Normal 19 2 2 8 2 2" xfId="13521" xr:uid="{00000000-0005-0000-0000-000077340000}"/>
    <cellStyle name="Normal 19 2 2 8 3" xfId="13522" xr:uid="{00000000-0005-0000-0000-000078340000}"/>
    <cellStyle name="Normal 19 2 2 9" xfId="13523" xr:uid="{00000000-0005-0000-0000-000079340000}"/>
    <cellStyle name="Normal 19 2 2 9 2" xfId="13524" xr:uid="{00000000-0005-0000-0000-00007A340000}"/>
    <cellStyle name="Normal 19 2 3" xfId="460" xr:uid="{00000000-0005-0000-0000-00007B340000}"/>
    <cellStyle name="Normal 19 2 3 10" xfId="13525" xr:uid="{00000000-0005-0000-0000-00007C340000}"/>
    <cellStyle name="Normal 19 2 3 10 2" xfId="13526" xr:uid="{00000000-0005-0000-0000-00007D340000}"/>
    <cellStyle name="Normal 19 2 3 11" xfId="13527" xr:uid="{00000000-0005-0000-0000-00007E340000}"/>
    <cellStyle name="Normal 19 2 3 2" xfId="13528" xr:uid="{00000000-0005-0000-0000-00007F340000}"/>
    <cellStyle name="Normal 19 2 3 2 2" xfId="13529" xr:uid="{00000000-0005-0000-0000-000080340000}"/>
    <cellStyle name="Normal 19 2 3 2 2 2" xfId="13530" xr:uid="{00000000-0005-0000-0000-000081340000}"/>
    <cellStyle name="Normal 19 2 3 2 2 2 2" xfId="13531" xr:uid="{00000000-0005-0000-0000-000082340000}"/>
    <cellStyle name="Normal 19 2 3 2 2 2 2 2" xfId="13532" xr:uid="{00000000-0005-0000-0000-000083340000}"/>
    <cellStyle name="Normal 19 2 3 2 2 2 3" xfId="13533" xr:uid="{00000000-0005-0000-0000-000084340000}"/>
    <cellStyle name="Normal 19 2 3 2 2 3" xfId="13534" xr:uid="{00000000-0005-0000-0000-000085340000}"/>
    <cellStyle name="Normal 19 2 3 2 2 3 2" xfId="13535" xr:uid="{00000000-0005-0000-0000-000086340000}"/>
    <cellStyle name="Normal 19 2 3 2 2 3 2 2" xfId="13536" xr:uid="{00000000-0005-0000-0000-000087340000}"/>
    <cellStyle name="Normal 19 2 3 2 2 3 3" xfId="13537" xr:uid="{00000000-0005-0000-0000-000088340000}"/>
    <cellStyle name="Normal 19 2 3 2 2 4" xfId="13538" xr:uid="{00000000-0005-0000-0000-000089340000}"/>
    <cellStyle name="Normal 19 2 3 2 2 4 2" xfId="13539" xr:uid="{00000000-0005-0000-0000-00008A340000}"/>
    <cellStyle name="Normal 19 2 3 2 2 4 2 2" xfId="13540" xr:uid="{00000000-0005-0000-0000-00008B340000}"/>
    <cellStyle name="Normal 19 2 3 2 2 4 3" xfId="13541" xr:uid="{00000000-0005-0000-0000-00008C340000}"/>
    <cellStyle name="Normal 19 2 3 2 2 5" xfId="13542" xr:uid="{00000000-0005-0000-0000-00008D340000}"/>
    <cellStyle name="Normal 19 2 3 2 2 5 2" xfId="13543" xr:uid="{00000000-0005-0000-0000-00008E340000}"/>
    <cellStyle name="Normal 19 2 3 2 2 6" xfId="13544" xr:uid="{00000000-0005-0000-0000-00008F340000}"/>
    <cellStyle name="Normal 19 2 3 2 2 6 2" xfId="13545" xr:uid="{00000000-0005-0000-0000-000090340000}"/>
    <cellStyle name="Normal 19 2 3 2 2 7" xfId="13546" xr:uid="{00000000-0005-0000-0000-000091340000}"/>
    <cellStyle name="Normal 19 2 3 2 3" xfId="13547" xr:uid="{00000000-0005-0000-0000-000092340000}"/>
    <cellStyle name="Normal 19 2 3 2 3 2" xfId="13548" xr:uid="{00000000-0005-0000-0000-000093340000}"/>
    <cellStyle name="Normal 19 2 3 2 3 2 2" xfId="13549" xr:uid="{00000000-0005-0000-0000-000094340000}"/>
    <cellStyle name="Normal 19 2 3 2 3 2 2 2" xfId="13550" xr:uid="{00000000-0005-0000-0000-000095340000}"/>
    <cellStyle name="Normal 19 2 3 2 3 2 3" xfId="13551" xr:uid="{00000000-0005-0000-0000-000096340000}"/>
    <cellStyle name="Normal 19 2 3 2 3 3" xfId="13552" xr:uid="{00000000-0005-0000-0000-000097340000}"/>
    <cellStyle name="Normal 19 2 3 2 3 3 2" xfId="13553" xr:uid="{00000000-0005-0000-0000-000098340000}"/>
    <cellStyle name="Normal 19 2 3 2 3 3 2 2" xfId="13554" xr:uid="{00000000-0005-0000-0000-000099340000}"/>
    <cellStyle name="Normal 19 2 3 2 3 3 3" xfId="13555" xr:uid="{00000000-0005-0000-0000-00009A340000}"/>
    <cellStyle name="Normal 19 2 3 2 3 4" xfId="13556" xr:uid="{00000000-0005-0000-0000-00009B340000}"/>
    <cellStyle name="Normal 19 2 3 2 3 4 2" xfId="13557" xr:uid="{00000000-0005-0000-0000-00009C340000}"/>
    <cellStyle name="Normal 19 2 3 2 3 4 2 2" xfId="13558" xr:uid="{00000000-0005-0000-0000-00009D340000}"/>
    <cellStyle name="Normal 19 2 3 2 3 4 3" xfId="13559" xr:uid="{00000000-0005-0000-0000-00009E340000}"/>
    <cellStyle name="Normal 19 2 3 2 3 5" xfId="13560" xr:uid="{00000000-0005-0000-0000-00009F340000}"/>
    <cellStyle name="Normal 19 2 3 2 3 5 2" xfId="13561" xr:uid="{00000000-0005-0000-0000-0000A0340000}"/>
    <cellStyle name="Normal 19 2 3 2 3 6" xfId="13562" xr:uid="{00000000-0005-0000-0000-0000A1340000}"/>
    <cellStyle name="Normal 19 2 3 2 3 6 2" xfId="13563" xr:uid="{00000000-0005-0000-0000-0000A2340000}"/>
    <cellStyle name="Normal 19 2 3 2 3 7" xfId="13564" xr:uid="{00000000-0005-0000-0000-0000A3340000}"/>
    <cellStyle name="Normal 19 2 3 2 4" xfId="13565" xr:uid="{00000000-0005-0000-0000-0000A4340000}"/>
    <cellStyle name="Normal 19 2 3 2 4 2" xfId="13566" xr:uid="{00000000-0005-0000-0000-0000A5340000}"/>
    <cellStyle name="Normal 19 2 3 2 4 2 2" xfId="13567" xr:uid="{00000000-0005-0000-0000-0000A6340000}"/>
    <cellStyle name="Normal 19 2 3 2 4 3" xfId="13568" xr:uid="{00000000-0005-0000-0000-0000A7340000}"/>
    <cellStyle name="Normal 19 2 3 2 5" xfId="13569" xr:uid="{00000000-0005-0000-0000-0000A8340000}"/>
    <cellStyle name="Normal 19 2 3 2 5 2" xfId="13570" xr:uid="{00000000-0005-0000-0000-0000A9340000}"/>
    <cellStyle name="Normal 19 2 3 2 5 2 2" xfId="13571" xr:uid="{00000000-0005-0000-0000-0000AA340000}"/>
    <cellStyle name="Normal 19 2 3 2 5 3" xfId="13572" xr:uid="{00000000-0005-0000-0000-0000AB340000}"/>
    <cellStyle name="Normal 19 2 3 2 6" xfId="13573" xr:uid="{00000000-0005-0000-0000-0000AC340000}"/>
    <cellStyle name="Normal 19 2 3 2 6 2" xfId="13574" xr:uid="{00000000-0005-0000-0000-0000AD340000}"/>
    <cellStyle name="Normal 19 2 3 2 6 2 2" xfId="13575" xr:uid="{00000000-0005-0000-0000-0000AE340000}"/>
    <cellStyle name="Normal 19 2 3 2 6 3" xfId="13576" xr:uid="{00000000-0005-0000-0000-0000AF340000}"/>
    <cellStyle name="Normal 19 2 3 2 7" xfId="13577" xr:uid="{00000000-0005-0000-0000-0000B0340000}"/>
    <cellStyle name="Normal 19 2 3 2 7 2" xfId="13578" xr:uid="{00000000-0005-0000-0000-0000B1340000}"/>
    <cellStyle name="Normal 19 2 3 2 8" xfId="13579" xr:uid="{00000000-0005-0000-0000-0000B2340000}"/>
    <cellStyle name="Normal 19 2 3 2 8 2" xfId="13580" xr:uid="{00000000-0005-0000-0000-0000B3340000}"/>
    <cellStyle name="Normal 19 2 3 2 9" xfId="13581" xr:uid="{00000000-0005-0000-0000-0000B4340000}"/>
    <cellStyle name="Normal 19 2 3 3" xfId="13582" xr:uid="{00000000-0005-0000-0000-0000B5340000}"/>
    <cellStyle name="Normal 19 2 3 3 2" xfId="13583" xr:uid="{00000000-0005-0000-0000-0000B6340000}"/>
    <cellStyle name="Normal 19 2 3 3 2 2" xfId="13584" xr:uid="{00000000-0005-0000-0000-0000B7340000}"/>
    <cellStyle name="Normal 19 2 3 3 2 2 2" xfId="13585" xr:uid="{00000000-0005-0000-0000-0000B8340000}"/>
    <cellStyle name="Normal 19 2 3 3 2 2 2 2" xfId="13586" xr:uid="{00000000-0005-0000-0000-0000B9340000}"/>
    <cellStyle name="Normal 19 2 3 3 2 2 3" xfId="13587" xr:uid="{00000000-0005-0000-0000-0000BA340000}"/>
    <cellStyle name="Normal 19 2 3 3 2 3" xfId="13588" xr:uid="{00000000-0005-0000-0000-0000BB340000}"/>
    <cellStyle name="Normal 19 2 3 3 2 3 2" xfId="13589" xr:uid="{00000000-0005-0000-0000-0000BC340000}"/>
    <cellStyle name="Normal 19 2 3 3 2 3 2 2" xfId="13590" xr:uid="{00000000-0005-0000-0000-0000BD340000}"/>
    <cellStyle name="Normal 19 2 3 3 2 3 3" xfId="13591" xr:uid="{00000000-0005-0000-0000-0000BE340000}"/>
    <cellStyle name="Normal 19 2 3 3 2 4" xfId="13592" xr:uid="{00000000-0005-0000-0000-0000BF340000}"/>
    <cellStyle name="Normal 19 2 3 3 2 4 2" xfId="13593" xr:uid="{00000000-0005-0000-0000-0000C0340000}"/>
    <cellStyle name="Normal 19 2 3 3 2 4 2 2" xfId="13594" xr:uid="{00000000-0005-0000-0000-0000C1340000}"/>
    <cellStyle name="Normal 19 2 3 3 2 4 3" xfId="13595" xr:uid="{00000000-0005-0000-0000-0000C2340000}"/>
    <cellStyle name="Normal 19 2 3 3 2 5" xfId="13596" xr:uid="{00000000-0005-0000-0000-0000C3340000}"/>
    <cellStyle name="Normal 19 2 3 3 2 5 2" xfId="13597" xr:uid="{00000000-0005-0000-0000-0000C4340000}"/>
    <cellStyle name="Normal 19 2 3 3 2 6" xfId="13598" xr:uid="{00000000-0005-0000-0000-0000C5340000}"/>
    <cellStyle name="Normal 19 2 3 3 2 6 2" xfId="13599" xr:uid="{00000000-0005-0000-0000-0000C6340000}"/>
    <cellStyle name="Normal 19 2 3 3 2 7" xfId="13600" xr:uid="{00000000-0005-0000-0000-0000C7340000}"/>
    <cellStyle name="Normal 19 2 3 3 3" xfId="13601" xr:uid="{00000000-0005-0000-0000-0000C8340000}"/>
    <cellStyle name="Normal 19 2 3 3 3 2" xfId="13602" xr:uid="{00000000-0005-0000-0000-0000C9340000}"/>
    <cellStyle name="Normal 19 2 3 3 3 2 2" xfId="13603" xr:uid="{00000000-0005-0000-0000-0000CA340000}"/>
    <cellStyle name="Normal 19 2 3 3 3 3" xfId="13604" xr:uid="{00000000-0005-0000-0000-0000CB340000}"/>
    <cellStyle name="Normal 19 2 3 3 4" xfId="13605" xr:uid="{00000000-0005-0000-0000-0000CC340000}"/>
    <cellStyle name="Normal 19 2 3 3 4 2" xfId="13606" xr:uid="{00000000-0005-0000-0000-0000CD340000}"/>
    <cellStyle name="Normal 19 2 3 3 4 2 2" xfId="13607" xr:uid="{00000000-0005-0000-0000-0000CE340000}"/>
    <cellStyle name="Normal 19 2 3 3 4 3" xfId="13608" xr:uid="{00000000-0005-0000-0000-0000CF340000}"/>
    <cellStyle name="Normal 19 2 3 3 5" xfId="13609" xr:uid="{00000000-0005-0000-0000-0000D0340000}"/>
    <cellStyle name="Normal 19 2 3 3 5 2" xfId="13610" xr:uid="{00000000-0005-0000-0000-0000D1340000}"/>
    <cellStyle name="Normal 19 2 3 3 5 2 2" xfId="13611" xr:uid="{00000000-0005-0000-0000-0000D2340000}"/>
    <cellStyle name="Normal 19 2 3 3 5 3" xfId="13612" xr:uid="{00000000-0005-0000-0000-0000D3340000}"/>
    <cellStyle name="Normal 19 2 3 3 6" xfId="13613" xr:uid="{00000000-0005-0000-0000-0000D4340000}"/>
    <cellStyle name="Normal 19 2 3 3 6 2" xfId="13614" xr:uid="{00000000-0005-0000-0000-0000D5340000}"/>
    <cellStyle name="Normal 19 2 3 3 7" xfId="13615" xr:uid="{00000000-0005-0000-0000-0000D6340000}"/>
    <cellStyle name="Normal 19 2 3 3 7 2" xfId="13616" xr:uid="{00000000-0005-0000-0000-0000D7340000}"/>
    <cellStyle name="Normal 19 2 3 3 8" xfId="13617" xr:uid="{00000000-0005-0000-0000-0000D8340000}"/>
    <cellStyle name="Normal 19 2 3 4" xfId="13618" xr:uid="{00000000-0005-0000-0000-0000D9340000}"/>
    <cellStyle name="Normal 19 2 3 4 2" xfId="13619" xr:uid="{00000000-0005-0000-0000-0000DA340000}"/>
    <cellStyle name="Normal 19 2 3 4 2 2" xfId="13620" xr:uid="{00000000-0005-0000-0000-0000DB340000}"/>
    <cellStyle name="Normal 19 2 3 4 2 2 2" xfId="13621" xr:uid="{00000000-0005-0000-0000-0000DC340000}"/>
    <cellStyle name="Normal 19 2 3 4 2 3" xfId="13622" xr:uid="{00000000-0005-0000-0000-0000DD340000}"/>
    <cellStyle name="Normal 19 2 3 4 3" xfId="13623" xr:uid="{00000000-0005-0000-0000-0000DE340000}"/>
    <cellStyle name="Normal 19 2 3 4 3 2" xfId="13624" xr:uid="{00000000-0005-0000-0000-0000DF340000}"/>
    <cellStyle name="Normal 19 2 3 4 3 2 2" xfId="13625" xr:uid="{00000000-0005-0000-0000-0000E0340000}"/>
    <cellStyle name="Normal 19 2 3 4 3 3" xfId="13626" xr:uid="{00000000-0005-0000-0000-0000E1340000}"/>
    <cellStyle name="Normal 19 2 3 4 4" xfId="13627" xr:uid="{00000000-0005-0000-0000-0000E2340000}"/>
    <cellStyle name="Normal 19 2 3 4 4 2" xfId="13628" xr:uid="{00000000-0005-0000-0000-0000E3340000}"/>
    <cellStyle name="Normal 19 2 3 4 4 2 2" xfId="13629" xr:uid="{00000000-0005-0000-0000-0000E4340000}"/>
    <cellStyle name="Normal 19 2 3 4 4 3" xfId="13630" xr:uid="{00000000-0005-0000-0000-0000E5340000}"/>
    <cellStyle name="Normal 19 2 3 4 5" xfId="13631" xr:uid="{00000000-0005-0000-0000-0000E6340000}"/>
    <cellStyle name="Normal 19 2 3 4 5 2" xfId="13632" xr:uid="{00000000-0005-0000-0000-0000E7340000}"/>
    <cellStyle name="Normal 19 2 3 4 6" xfId="13633" xr:uid="{00000000-0005-0000-0000-0000E8340000}"/>
    <cellStyle name="Normal 19 2 3 4 6 2" xfId="13634" xr:uid="{00000000-0005-0000-0000-0000E9340000}"/>
    <cellStyle name="Normal 19 2 3 4 7" xfId="13635" xr:uid="{00000000-0005-0000-0000-0000EA340000}"/>
    <cellStyle name="Normal 19 2 3 5" xfId="13636" xr:uid="{00000000-0005-0000-0000-0000EB340000}"/>
    <cellStyle name="Normal 19 2 3 5 2" xfId="13637" xr:uid="{00000000-0005-0000-0000-0000EC340000}"/>
    <cellStyle name="Normal 19 2 3 5 2 2" xfId="13638" xr:uid="{00000000-0005-0000-0000-0000ED340000}"/>
    <cellStyle name="Normal 19 2 3 5 2 2 2" xfId="13639" xr:uid="{00000000-0005-0000-0000-0000EE340000}"/>
    <cellStyle name="Normal 19 2 3 5 2 3" xfId="13640" xr:uid="{00000000-0005-0000-0000-0000EF340000}"/>
    <cellStyle name="Normal 19 2 3 5 3" xfId="13641" xr:uid="{00000000-0005-0000-0000-0000F0340000}"/>
    <cellStyle name="Normal 19 2 3 5 3 2" xfId="13642" xr:uid="{00000000-0005-0000-0000-0000F1340000}"/>
    <cellStyle name="Normal 19 2 3 5 3 2 2" xfId="13643" xr:uid="{00000000-0005-0000-0000-0000F2340000}"/>
    <cellStyle name="Normal 19 2 3 5 3 3" xfId="13644" xr:uid="{00000000-0005-0000-0000-0000F3340000}"/>
    <cellStyle name="Normal 19 2 3 5 4" xfId="13645" xr:uid="{00000000-0005-0000-0000-0000F4340000}"/>
    <cellStyle name="Normal 19 2 3 5 4 2" xfId="13646" xr:uid="{00000000-0005-0000-0000-0000F5340000}"/>
    <cellStyle name="Normal 19 2 3 5 4 2 2" xfId="13647" xr:uid="{00000000-0005-0000-0000-0000F6340000}"/>
    <cellStyle name="Normal 19 2 3 5 4 3" xfId="13648" xr:uid="{00000000-0005-0000-0000-0000F7340000}"/>
    <cellStyle name="Normal 19 2 3 5 5" xfId="13649" xr:uid="{00000000-0005-0000-0000-0000F8340000}"/>
    <cellStyle name="Normal 19 2 3 5 5 2" xfId="13650" xr:uid="{00000000-0005-0000-0000-0000F9340000}"/>
    <cellStyle name="Normal 19 2 3 5 6" xfId="13651" xr:uid="{00000000-0005-0000-0000-0000FA340000}"/>
    <cellStyle name="Normal 19 2 3 5 6 2" xfId="13652" xr:uid="{00000000-0005-0000-0000-0000FB340000}"/>
    <cellStyle name="Normal 19 2 3 5 7" xfId="13653" xr:uid="{00000000-0005-0000-0000-0000FC340000}"/>
    <cellStyle name="Normal 19 2 3 6" xfId="13654" xr:uid="{00000000-0005-0000-0000-0000FD340000}"/>
    <cellStyle name="Normal 19 2 3 6 2" xfId="13655" xr:uid="{00000000-0005-0000-0000-0000FE340000}"/>
    <cellStyle name="Normal 19 2 3 6 2 2" xfId="13656" xr:uid="{00000000-0005-0000-0000-0000FF340000}"/>
    <cellStyle name="Normal 19 2 3 6 3" xfId="13657" xr:uid="{00000000-0005-0000-0000-000000350000}"/>
    <cellStyle name="Normal 19 2 3 7" xfId="13658" xr:uid="{00000000-0005-0000-0000-000001350000}"/>
    <cellStyle name="Normal 19 2 3 7 2" xfId="13659" xr:uid="{00000000-0005-0000-0000-000002350000}"/>
    <cellStyle name="Normal 19 2 3 7 2 2" xfId="13660" xr:uid="{00000000-0005-0000-0000-000003350000}"/>
    <cellStyle name="Normal 19 2 3 7 3" xfId="13661" xr:uid="{00000000-0005-0000-0000-000004350000}"/>
    <cellStyle name="Normal 19 2 3 8" xfId="13662" xr:uid="{00000000-0005-0000-0000-000005350000}"/>
    <cellStyle name="Normal 19 2 3 8 2" xfId="13663" xr:uid="{00000000-0005-0000-0000-000006350000}"/>
    <cellStyle name="Normal 19 2 3 8 2 2" xfId="13664" xr:uid="{00000000-0005-0000-0000-000007350000}"/>
    <cellStyle name="Normal 19 2 3 8 3" xfId="13665" xr:uid="{00000000-0005-0000-0000-000008350000}"/>
    <cellStyle name="Normal 19 2 3 9" xfId="13666" xr:uid="{00000000-0005-0000-0000-000009350000}"/>
    <cellStyle name="Normal 19 2 3 9 2" xfId="13667" xr:uid="{00000000-0005-0000-0000-00000A350000}"/>
    <cellStyle name="Normal 19 2 4" xfId="13668" xr:uid="{00000000-0005-0000-0000-00000B350000}"/>
    <cellStyle name="Normal 19 2 4 2" xfId="13669" xr:uid="{00000000-0005-0000-0000-00000C350000}"/>
    <cellStyle name="Normal 19 2 4 2 2" xfId="13670" xr:uid="{00000000-0005-0000-0000-00000D350000}"/>
    <cellStyle name="Normal 19 2 4 2 2 2" xfId="13671" xr:uid="{00000000-0005-0000-0000-00000E350000}"/>
    <cellStyle name="Normal 19 2 4 2 2 2 2" xfId="13672" xr:uid="{00000000-0005-0000-0000-00000F350000}"/>
    <cellStyle name="Normal 19 2 4 2 2 3" xfId="13673" xr:uid="{00000000-0005-0000-0000-000010350000}"/>
    <cellStyle name="Normal 19 2 4 2 3" xfId="13674" xr:uid="{00000000-0005-0000-0000-000011350000}"/>
    <cellStyle name="Normal 19 2 4 2 3 2" xfId="13675" xr:uid="{00000000-0005-0000-0000-000012350000}"/>
    <cellStyle name="Normal 19 2 4 2 3 2 2" xfId="13676" xr:uid="{00000000-0005-0000-0000-000013350000}"/>
    <cellStyle name="Normal 19 2 4 2 3 3" xfId="13677" xr:uid="{00000000-0005-0000-0000-000014350000}"/>
    <cellStyle name="Normal 19 2 4 2 4" xfId="13678" xr:uid="{00000000-0005-0000-0000-000015350000}"/>
    <cellStyle name="Normal 19 2 4 2 4 2" xfId="13679" xr:uid="{00000000-0005-0000-0000-000016350000}"/>
    <cellStyle name="Normal 19 2 4 2 4 2 2" xfId="13680" xr:uid="{00000000-0005-0000-0000-000017350000}"/>
    <cellStyle name="Normal 19 2 4 2 4 3" xfId="13681" xr:uid="{00000000-0005-0000-0000-000018350000}"/>
    <cellStyle name="Normal 19 2 4 2 5" xfId="13682" xr:uid="{00000000-0005-0000-0000-000019350000}"/>
    <cellStyle name="Normal 19 2 4 2 5 2" xfId="13683" xr:uid="{00000000-0005-0000-0000-00001A350000}"/>
    <cellStyle name="Normal 19 2 4 2 6" xfId="13684" xr:uid="{00000000-0005-0000-0000-00001B350000}"/>
    <cellStyle name="Normal 19 2 4 2 6 2" xfId="13685" xr:uid="{00000000-0005-0000-0000-00001C350000}"/>
    <cellStyle name="Normal 19 2 4 2 7" xfId="13686" xr:uid="{00000000-0005-0000-0000-00001D350000}"/>
    <cellStyle name="Normal 19 2 4 3" xfId="13687" xr:uid="{00000000-0005-0000-0000-00001E350000}"/>
    <cellStyle name="Normal 19 2 4 3 2" xfId="13688" xr:uid="{00000000-0005-0000-0000-00001F350000}"/>
    <cellStyle name="Normal 19 2 4 3 2 2" xfId="13689" xr:uid="{00000000-0005-0000-0000-000020350000}"/>
    <cellStyle name="Normal 19 2 4 3 2 2 2" xfId="13690" xr:uid="{00000000-0005-0000-0000-000021350000}"/>
    <cellStyle name="Normal 19 2 4 3 2 3" xfId="13691" xr:uid="{00000000-0005-0000-0000-000022350000}"/>
    <cellStyle name="Normal 19 2 4 3 3" xfId="13692" xr:uid="{00000000-0005-0000-0000-000023350000}"/>
    <cellStyle name="Normal 19 2 4 3 3 2" xfId="13693" xr:uid="{00000000-0005-0000-0000-000024350000}"/>
    <cellStyle name="Normal 19 2 4 3 3 2 2" xfId="13694" xr:uid="{00000000-0005-0000-0000-000025350000}"/>
    <cellStyle name="Normal 19 2 4 3 3 3" xfId="13695" xr:uid="{00000000-0005-0000-0000-000026350000}"/>
    <cellStyle name="Normal 19 2 4 3 4" xfId="13696" xr:uid="{00000000-0005-0000-0000-000027350000}"/>
    <cellStyle name="Normal 19 2 4 3 4 2" xfId="13697" xr:uid="{00000000-0005-0000-0000-000028350000}"/>
    <cellStyle name="Normal 19 2 4 3 4 2 2" xfId="13698" xr:uid="{00000000-0005-0000-0000-000029350000}"/>
    <cellStyle name="Normal 19 2 4 3 4 3" xfId="13699" xr:uid="{00000000-0005-0000-0000-00002A350000}"/>
    <cellStyle name="Normal 19 2 4 3 5" xfId="13700" xr:uid="{00000000-0005-0000-0000-00002B350000}"/>
    <cellStyle name="Normal 19 2 4 3 5 2" xfId="13701" xr:uid="{00000000-0005-0000-0000-00002C350000}"/>
    <cellStyle name="Normal 19 2 4 3 6" xfId="13702" xr:uid="{00000000-0005-0000-0000-00002D350000}"/>
    <cellStyle name="Normal 19 2 4 3 6 2" xfId="13703" xr:uid="{00000000-0005-0000-0000-00002E350000}"/>
    <cellStyle name="Normal 19 2 4 3 7" xfId="13704" xr:uid="{00000000-0005-0000-0000-00002F350000}"/>
    <cellStyle name="Normal 19 2 4 4" xfId="13705" xr:uid="{00000000-0005-0000-0000-000030350000}"/>
    <cellStyle name="Normal 19 2 4 4 2" xfId="13706" xr:uid="{00000000-0005-0000-0000-000031350000}"/>
    <cellStyle name="Normal 19 2 4 4 2 2" xfId="13707" xr:uid="{00000000-0005-0000-0000-000032350000}"/>
    <cellStyle name="Normal 19 2 4 4 3" xfId="13708" xr:uid="{00000000-0005-0000-0000-000033350000}"/>
    <cellStyle name="Normal 19 2 4 5" xfId="13709" xr:uid="{00000000-0005-0000-0000-000034350000}"/>
    <cellStyle name="Normal 19 2 4 5 2" xfId="13710" xr:uid="{00000000-0005-0000-0000-000035350000}"/>
    <cellStyle name="Normal 19 2 4 5 2 2" xfId="13711" xr:uid="{00000000-0005-0000-0000-000036350000}"/>
    <cellStyle name="Normal 19 2 4 5 3" xfId="13712" xr:uid="{00000000-0005-0000-0000-000037350000}"/>
    <cellStyle name="Normal 19 2 4 6" xfId="13713" xr:uid="{00000000-0005-0000-0000-000038350000}"/>
    <cellStyle name="Normal 19 2 4 6 2" xfId="13714" xr:uid="{00000000-0005-0000-0000-000039350000}"/>
    <cellStyle name="Normal 19 2 4 6 2 2" xfId="13715" xr:uid="{00000000-0005-0000-0000-00003A350000}"/>
    <cellStyle name="Normal 19 2 4 6 3" xfId="13716" xr:uid="{00000000-0005-0000-0000-00003B350000}"/>
    <cellStyle name="Normal 19 2 4 7" xfId="13717" xr:uid="{00000000-0005-0000-0000-00003C350000}"/>
    <cellStyle name="Normal 19 2 4 7 2" xfId="13718" xr:uid="{00000000-0005-0000-0000-00003D350000}"/>
    <cellStyle name="Normal 19 2 4 8" xfId="13719" xr:uid="{00000000-0005-0000-0000-00003E350000}"/>
    <cellStyle name="Normal 19 2 4 8 2" xfId="13720" xr:uid="{00000000-0005-0000-0000-00003F350000}"/>
    <cellStyle name="Normal 19 2 4 9" xfId="13721" xr:uid="{00000000-0005-0000-0000-000040350000}"/>
    <cellStyle name="Normal 19 2 5" xfId="13722" xr:uid="{00000000-0005-0000-0000-000041350000}"/>
    <cellStyle name="Normal 19 2 5 2" xfId="13723" xr:uid="{00000000-0005-0000-0000-000042350000}"/>
    <cellStyle name="Normal 19 2 5 2 2" xfId="13724" xr:uid="{00000000-0005-0000-0000-000043350000}"/>
    <cellStyle name="Normal 19 2 5 2 2 2" xfId="13725" xr:uid="{00000000-0005-0000-0000-000044350000}"/>
    <cellStyle name="Normal 19 2 5 2 2 2 2" xfId="13726" xr:uid="{00000000-0005-0000-0000-000045350000}"/>
    <cellStyle name="Normal 19 2 5 2 2 3" xfId="13727" xr:uid="{00000000-0005-0000-0000-000046350000}"/>
    <cellStyle name="Normal 19 2 5 2 3" xfId="13728" xr:uid="{00000000-0005-0000-0000-000047350000}"/>
    <cellStyle name="Normal 19 2 5 2 3 2" xfId="13729" xr:uid="{00000000-0005-0000-0000-000048350000}"/>
    <cellStyle name="Normal 19 2 5 2 3 2 2" xfId="13730" xr:uid="{00000000-0005-0000-0000-000049350000}"/>
    <cellStyle name="Normal 19 2 5 2 3 3" xfId="13731" xr:uid="{00000000-0005-0000-0000-00004A350000}"/>
    <cellStyle name="Normal 19 2 5 2 4" xfId="13732" xr:uid="{00000000-0005-0000-0000-00004B350000}"/>
    <cellStyle name="Normal 19 2 5 2 4 2" xfId="13733" xr:uid="{00000000-0005-0000-0000-00004C350000}"/>
    <cellStyle name="Normal 19 2 5 2 4 2 2" xfId="13734" xr:uid="{00000000-0005-0000-0000-00004D350000}"/>
    <cellStyle name="Normal 19 2 5 2 4 3" xfId="13735" xr:uid="{00000000-0005-0000-0000-00004E350000}"/>
    <cellStyle name="Normal 19 2 5 2 5" xfId="13736" xr:uid="{00000000-0005-0000-0000-00004F350000}"/>
    <cellStyle name="Normal 19 2 5 2 5 2" xfId="13737" xr:uid="{00000000-0005-0000-0000-000050350000}"/>
    <cellStyle name="Normal 19 2 5 2 6" xfId="13738" xr:uid="{00000000-0005-0000-0000-000051350000}"/>
    <cellStyle name="Normal 19 2 5 2 6 2" xfId="13739" xr:uid="{00000000-0005-0000-0000-000052350000}"/>
    <cellStyle name="Normal 19 2 5 2 7" xfId="13740" xr:uid="{00000000-0005-0000-0000-000053350000}"/>
    <cellStyle name="Normal 19 2 5 3" xfId="13741" xr:uid="{00000000-0005-0000-0000-000054350000}"/>
    <cellStyle name="Normal 19 2 5 3 2" xfId="13742" xr:uid="{00000000-0005-0000-0000-000055350000}"/>
    <cellStyle name="Normal 19 2 5 3 2 2" xfId="13743" xr:uid="{00000000-0005-0000-0000-000056350000}"/>
    <cellStyle name="Normal 19 2 5 3 3" xfId="13744" xr:uid="{00000000-0005-0000-0000-000057350000}"/>
    <cellStyle name="Normal 19 2 5 4" xfId="13745" xr:uid="{00000000-0005-0000-0000-000058350000}"/>
    <cellStyle name="Normal 19 2 5 4 2" xfId="13746" xr:uid="{00000000-0005-0000-0000-000059350000}"/>
    <cellStyle name="Normal 19 2 5 4 2 2" xfId="13747" xr:uid="{00000000-0005-0000-0000-00005A350000}"/>
    <cellStyle name="Normal 19 2 5 4 3" xfId="13748" xr:uid="{00000000-0005-0000-0000-00005B350000}"/>
    <cellStyle name="Normal 19 2 5 5" xfId="13749" xr:uid="{00000000-0005-0000-0000-00005C350000}"/>
    <cellStyle name="Normal 19 2 5 5 2" xfId="13750" xr:uid="{00000000-0005-0000-0000-00005D350000}"/>
    <cellStyle name="Normal 19 2 5 5 2 2" xfId="13751" xr:uid="{00000000-0005-0000-0000-00005E350000}"/>
    <cellStyle name="Normal 19 2 5 5 3" xfId="13752" xr:uid="{00000000-0005-0000-0000-00005F350000}"/>
    <cellStyle name="Normal 19 2 5 6" xfId="13753" xr:uid="{00000000-0005-0000-0000-000060350000}"/>
    <cellStyle name="Normal 19 2 5 6 2" xfId="13754" xr:uid="{00000000-0005-0000-0000-000061350000}"/>
    <cellStyle name="Normal 19 2 5 7" xfId="13755" xr:uid="{00000000-0005-0000-0000-000062350000}"/>
    <cellStyle name="Normal 19 2 5 7 2" xfId="13756" xr:uid="{00000000-0005-0000-0000-000063350000}"/>
    <cellStyle name="Normal 19 2 5 8" xfId="13757" xr:uid="{00000000-0005-0000-0000-000064350000}"/>
    <cellStyle name="Normal 19 2 6" xfId="13758" xr:uid="{00000000-0005-0000-0000-000065350000}"/>
    <cellStyle name="Normal 19 2 6 2" xfId="13759" xr:uid="{00000000-0005-0000-0000-000066350000}"/>
    <cellStyle name="Normal 19 2 6 2 2" xfId="13760" xr:uid="{00000000-0005-0000-0000-000067350000}"/>
    <cellStyle name="Normal 19 2 6 2 2 2" xfId="13761" xr:uid="{00000000-0005-0000-0000-000068350000}"/>
    <cellStyle name="Normal 19 2 6 2 3" xfId="13762" xr:uid="{00000000-0005-0000-0000-000069350000}"/>
    <cellStyle name="Normal 19 2 6 3" xfId="13763" xr:uid="{00000000-0005-0000-0000-00006A350000}"/>
    <cellStyle name="Normal 19 2 6 3 2" xfId="13764" xr:uid="{00000000-0005-0000-0000-00006B350000}"/>
    <cellStyle name="Normal 19 2 6 3 2 2" xfId="13765" xr:uid="{00000000-0005-0000-0000-00006C350000}"/>
    <cellStyle name="Normal 19 2 6 3 3" xfId="13766" xr:uid="{00000000-0005-0000-0000-00006D350000}"/>
    <cellStyle name="Normal 19 2 6 4" xfId="13767" xr:uid="{00000000-0005-0000-0000-00006E350000}"/>
    <cellStyle name="Normal 19 2 6 4 2" xfId="13768" xr:uid="{00000000-0005-0000-0000-00006F350000}"/>
    <cellStyle name="Normal 19 2 6 4 2 2" xfId="13769" xr:uid="{00000000-0005-0000-0000-000070350000}"/>
    <cellStyle name="Normal 19 2 6 4 3" xfId="13770" xr:uid="{00000000-0005-0000-0000-000071350000}"/>
    <cellStyle name="Normal 19 2 6 5" xfId="13771" xr:uid="{00000000-0005-0000-0000-000072350000}"/>
    <cellStyle name="Normal 19 2 6 5 2" xfId="13772" xr:uid="{00000000-0005-0000-0000-000073350000}"/>
    <cellStyle name="Normal 19 2 6 6" xfId="13773" xr:uid="{00000000-0005-0000-0000-000074350000}"/>
    <cellStyle name="Normal 19 2 6 6 2" xfId="13774" xr:uid="{00000000-0005-0000-0000-000075350000}"/>
    <cellStyle name="Normal 19 2 6 7" xfId="13775" xr:uid="{00000000-0005-0000-0000-000076350000}"/>
    <cellStyle name="Normal 19 2 7" xfId="13776" xr:uid="{00000000-0005-0000-0000-000077350000}"/>
    <cellStyle name="Normal 19 2 7 2" xfId="13777" xr:uid="{00000000-0005-0000-0000-000078350000}"/>
    <cellStyle name="Normal 19 2 7 2 2" xfId="13778" xr:uid="{00000000-0005-0000-0000-000079350000}"/>
    <cellStyle name="Normal 19 2 7 2 2 2" xfId="13779" xr:uid="{00000000-0005-0000-0000-00007A350000}"/>
    <cellStyle name="Normal 19 2 7 2 3" xfId="13780" xr:uid="{00000000-0005-0000-0000-00007B350000}"/>
    <cellStyle name="Normal 19 2 7 3" xfId="13781" xr:uid="{00000000-0005-0000-0000-00007C350000}"/>
    <cellStyle name="Normal 19 2 7 3 2" xfId="13782" xr:uid="{00000000-0005-0000-0000-00007D350000}"/>
    <cellStyle name="Normal 19 2 7 3 2 2" xfId="13783" xr:uid="{00000000-0005-0000-0000-00007E350000}"/>
    <cellStyle name="Normal 19 2 7 3 3" xfId="13784" xr:uid="{00000000-0005-0000-0000-00007F350000}"/>
    <cellStyle name="Normal 19 2 7 4" xfId="13785" xr:uid="{00000000-0005-0000-0000-000080350000}"/>
    <cellStyle name="Normal 19 2 7 4 2" xfId="13786" xr:uid="{00000000-0005-0000-0000-000081350000}"/>
    <cellStyle name="Normal 19 2 7 4 2 2" xfId="13787" xr:uid="{00000000-0005-0000-0000-000082350000}"/>
    <cellStyle name="Normal 19 2 7 4 3" xfId="13788" xr:uid="{00000000-0005-0000-0000-000083350000}"/>
    <cellStyle name="Normal 19 2 7 5" xfId="13789" xr:uid="{00000000-0005-0000-0000-000084350000}"/>
    <cellStyle name="Normal 19 2 7 5 2" xfId="13790" xr:uid="{00000000-0005-0000-0000-000085350000}"/>
    <cellStyle name="Normal 19 2 7 6" xfId="13791" xr:uid="{00000000-0005-0000-0000-000086350000}"/>
    <cellStyle name="Normal 19 2 7 6 2" xfId="13792" xr:uid="{00000000-0005-0000-0000-000087350000}"/>
    <cellStyle name="Normal 19 2 7 7" xfId="13793" xr:uid="{00000000-0005-0000-0000-000088350000}"/>
    <cellStyle name="Normal 19 2 8" xfId="13794" xr:uid="{00000000-0005-0000-0000-000089350000}"/>
    <cellStyle name="Normal 19 2 8 2" xfId="13795" xr:uid="{00000000-0005-0000-0000-00008A350000}"/>
    <cellStyle name="Normal 19 2 8 2 2" xfId="13796" xr:uid="{00000000-0005-0000-0000-00008B350000}"/>
    <cellStyle name="Normal 19 2 8 3" xfId="13797" xr:uid="{00000000-0005-0000-0000-00008C350000}"/>
    <cellStyle name="Normal 19 2 9" xfId="13798" xr:uid="{00000000-0005-0000-0000-00008D350000}"/>
    <cellStyle name="Normal 19 2 9 2" xfId="13799" xr:uid="{00000000-0005-0000-0000-00008E350000}"/>
    <cellStyle name="Normal 19 2 9 2 2" xfId="13800" xr:uid="{00000000-0005-0000-0000-00008F350000}"/>
    <cellStyle name="Normal 19 2 9 3" xfId="13801" xr:uid="{00000000-0005-0000-0000-000090350000}"/>
    <cellStyle name="Normal 19 2_Confidential Information" xfId="13802" xr:uid="{00000000-0005-0000-0000-000091350000}"/>
    <cellStyle name="Normal 19 3" xfId="461" xr:uid="{00000000-0005-0000-0000-000092350000}"/>
    <cellStyle name="Normal 19 3 10" xfId="13803" xr:uid="{00000000-0005-0000-0000-000093350000}"/>
    <cellStyle name="Normal 19 3 10 2" xfId="13804" xr:uid="{00000000-0005-0000-0000-000094350000}"/>
    <cellStyle name="Normal 19 3 10 2 2" xfId="13805" xr:uid="{00000000-0005-0000-0000-000095350000}"/>
    <cellStyle name="Normal 19 3 10 3" xfId="13806" xr:uid="{00000000-0005-0000-0000-000096350000}"/>
    <cellStyle name="Normal 19 3 11" xfId="13807" xr:uid="{00000000-0005-0000-0000-000097350000}"/>
    <cellStyle name="Normal 19 3 11 2" xfId="13808" xr:uid="{00000000-0005-0000-0000-000098350000}"/>
    <cellStyle name="Normal 19 3 12" xfId="13809" xr:uid="{00000000-0005-0000-0000-000099350000}"/>
    <cellStyle name="Normal 19 3 12 2" xfId="13810" xr:uid="{00000000-0005-0000-0000-00009A350000}"/>
    <cellStyle name="Normal 19 3 13" xfId="13811" xr:uid="{00000000-0005-0000-0000-00009B350000}"/>
    <cellStyle name="Normal 19 3 2" xfId="462" xr:uid="{00000000-0005-0000-0000-00009C350000}"/>
    <cellStyle name="Normal 19 3 2 10" xfId="13812" xr:uid="{00000000-0005-0000-0000-00009D350000}"/>
    <cellStyle name="Normal 19 3 2 10 2" xfId="13813" xr:uid="{00000000-0005-0000-0000-00009E350000}"/>
    <cellStyle name="Normal 19 3 2 11" xfId="13814" xr:uid="{00000000-0005-0000-0000-00009F350000}"/>
    <cellStyle name="Normal 19 3 2 2" xfId="13815" xr:uid="{00000000-0005-0000-0000-0000A0350000}"/>
    <cellStyle name="Normal 19 3 2 2 2" xfId="13816" xr:uid="{00000000-0005-0000-0000-0000A1350000}"/>
    <cellStyle name="Normal 19 3 2 2 2 2" xfId="13817" xr:uid="{00000000-0005-0000-0000-0000A2350000}"/>
    <cellStyle name="Normal 19 3 2 2 2 2 2" xfId="13818" xr:uid="{00000000-0005-0000-0000-0000A3350000}"/>
    <cellStyle name="Normal 19 3 2 2 2 2 2 2" xfId="13819" xr:uid="{00000000-0005-0000-0000-0000A4350000}"/>
    <cellStyle name="Normal 19 3 2 2 2 2 3" xfId="13820" xr:uid="{00000000-0005-0000-0000-0000A5350000}"/>
    <cellStyle name="Normal 19 3 2 2 2 3" xfId="13821" xr:uid="{00000000-0005-0000-0000-0000A6350000}"/>
    <cellStyle name="Normal 19 3 2 2 2 3 2" xfId="13822" xr:uid="{00000000-0005-0000-0000-0000A7350000}"/>
    <cellStyle name="Normal 19 3 2 2 2 3 2 2" xfId="13823" xr:uid="{00000000-0005-0000-0000-0000A8350000}"/>
    <cellStyle name="Normal 19 3 2 2 2 3 3" xfId="13824" xr:uid="{00000000-0005-0000-0000-0000A9350000}"/>
    <cellStyle name="Normal 19 3 2 2 2 4" xfId="13825" xr:uid="{00000000-0005-0000-0000-0000AA350000}"/>
    <cellStyle name="Normal 19 3 2 2 2 4 2" xfId="13826" xr:uid="{00000000-0005-0000-0000-0000AB350000}"/>
    <cellStyle name="Normal 19 3 2 2 2 4 2 2" xfId="13827" xr:uid="{00000000-0005-0000-0000-0000AC350000}"/>
    <cellStyle name="Normal 19 3 2 2 2 4 3" xfId="13828" xr:uid="{00000000-0005-0000-0000-0000AD350000}"/>
    <cellStyle name="Normal 19 3 2 2 2 5" xfId="13829" xr:uid="{00000000-0005-0000-0000-0000AE350000}"/>
    <cellStyle name="Normal 19 3 2 2 2 5 2" xfId="13830" xr:uid="{00000000-0005-0000-0000-0000AF350000}"/>
    <cellStyle name="Normal 19 3 2 2 2 6" xfId="13831" xr:uid="{00000000-0005-0000-0000-0000B0350000}"/>
    <cellStyle name="Normal 19 3 2 2 2 6 2" xfId="13832" xr:uid="{00000000-0005-0000-0000-0000B1350000}"/>
    <cellStyle name="Normal 19 3 2 2 2 7" xfId="13833" xr:uid="{00000000-0005-0000-0000-0000B2350000}"/>
    <cellStyle name="Normal 19 3 2 2 3" xfId="13834" xr:uid="{00000000-0005-0000-0000-0000B3350000}"/>
    <cellStyle name="Normal 19 3 2 2 3 2" xfId="13835" xr:uid="{00000000-0005-0000-0000-0000B4350000}"/>
    <cellStyle name="Normal 19 3 2 2 3 2 2" xfId="13836" xr:uid="{00000000-0005-0000-0000-0000B5350000}"/>
    <cellStyle name="Normal 19 3 2 2 3 2 2 2" xfId="13837" xr:uid="{00000000-0005-0000-0000-0000B6350000}"/>
    <cellStyle name="Normal 19 3 2 2 3 2 3" xfId="13838" xr:uid="{00000000-0005-0000-0000-0000B7350000}"/>
    <cellStyle name="Normal 19 3 2 2 3 3" xfId="13839" xr:uid="{00000000-0005-0000-0000-0000B8350000}"/>
    <cellStyle name="Normal 19 3 2 2 3 3 2" xfId="13840" xr:uid="{00000000-0005-0000-0000-0000B9350000}"/>
    <cellStyle name="Normal 19 3 2 2 3 3 2 2" xfId="13841" xr:uid="{00000000-0005-0000-0000-0000BA350000}"/>
    <cellStyle name="Normal 19 3 2 2 3 3 3" xfId="13842" xr:uid="{00000000-0005-0000-0000-0000BB350000}"/>
    <cellStyle name="Normal 19 3 2 2 3 4" xfId="13843" xr:uid="{00000000-0005-0000-0000-0000BC350000}"/>
    <cellStyle name="Normal 19 3 2 2 3 4 2" xfId="13844" xr:uid="{00000000-0005-0000-0000-0000BD350000}"/>
    <cellStyle name="Normal 19 3 2 2 3 4 2 2" xfId="13845" xr:uid="{00000000-0005-0000-0000-0000BE350000}"/>
    <cellStyle name="Normal 19 3 2 2 3 4 3" xfId="13846" xr:uid="{00000000-0005-0000-0000-0000BF350000}"/>
    <cellStyle name="Normal 19 3 2 2 3 5" xfId="13847" xr:uid="{00000000-0005-0000-0000-0000C0350000}"/>
    <cellStyle name="Normal 19 3 2 2 3 5 2" xfId="13848" xr:uid="{00000000-0005-0000-0000-0000C1350000}"/>
    <cellStyle name="Normal 19 3 2 2 3 6" xfId="13849" xr:uid="{00000000-0005-0000-0000-0000C2350000}"/>
    <cellStyle name="Normal 19 3 2 2 3 6 2" xfId="13850" xr:uid="{00000000-0005-0000-0000-0000C3350000}"/>
    <cellStyle name="Normal 19 3 2 2 3 7" xfId="13851" xr:uid="{00000000-0005-0000-0000-0000C4350000}"/>
    <cellStyle name="Normal 19 3 2 2 4" xfId="13852" xr:uid="{00000000-0005-0000-0000-0000C5350000}"/>
    <cellStyle name="Normal 19 3 2 2 4 2" xfId="13853" xr:uid="{00000000-0005-0000-0000-0000C6350000}"/>
    <cellStyle name="Normal 19 3 2 2 4 2 2" xfId="13854" xr:uid="{00000000-0005-0000-0000-0000C7350000}"/>
    <cellStyle name="Normal 19 3 2 2 4 3" xfId="13855" xr:uid="{00000000-0005-0000-0000-0000C8350000}"/>
    <cellStyle name="Normal 19 3 2 2 5" xfId="13856" xr:uid="{00000000-0005-0000-0000-0000C9350000}"/>
    <cellStyle name="Normal 19 3 2 2 5 2" xfId="13857" xr:uid="{00000000-0005-0000-0000-0000CA350000}"/>
    <cellStyle name="Normal 19 3 2 2 5 2 2" xfId="13858" xr:uid="{00000000-0005-0000-0000-0000CB350000}"/>
    <cellStyle name="Normal 19 3 2 2 5 3" xfId="13859" xr:uid="{00000000-0005-0000-0000-0000CC350000}"/>
    <cellStyle name="Normal 19 3 2 2 6" xfId="13860" xr:uid="{00000000-0005-0000-0000-0000CD350000}"/>
    <cellStyle name="Normal 19 3 2 2 6 2" xfId="13861" xr:uid="{00000000-0005-0000-0000-0000CE350000}"/>
    <cellStyle name="Normal 19 3 2 2 6 2 2" xfId="13862" xr:uid="{00000000-0005-0000-0000-0000CF350000}"/>
    <cellStyle name="Normal 19 3 2 2 6 3" xfId="13863" xr:uid="{00000000-0005-0000-0000-0000D0350000}"/>
    <cellStyle name="Normal 19 3 2 2 7" xfId="13864" xr:uid="{00000000-0005-0000-0000-0000D1350000}"/>
    <cellStyle name="Normal 19 3 2 2 7 2" xfId="13865" xr:uid="{00000000-0005-0000-0000-0000D2350000}"/>
    <cellStyle name="Normal 19 3 2 2 8" xfId="13866" xr:uid="{00000000-0005-0000-0000-0000D3350000}"/>
    <cellStyle name="Normal 19 3 2 2 8 2" xfId="13867" xr:uid="{00000000-0005-0000-0000-0000D4350000}"/>
    <cellStyle name="Normal 19 3 2 2 9" xfId="13868" xr:uid="{00000000-0005-0000-0000-0000D5350000}"/>
    <cellStyle name="Normal 19 3 2 3" xfId="13869" xr:uid="{00000000-0005-0000-0000-0000D6350000}"/>
    <cellStyle name="Normal 19 3 2 3 2" xfId="13870" xr:uid="{00000000-0005-0000-0000-0000D7350000}"/>
    <cellStyle name="Normal 19 3 2 3 2 2" xfId="13871" xr:uid="{00000000-0005-0000-0000-0000D8350000}"/>
    <cellStyle name="Normal 19 3 2 3 2 2 2" xfId="13872" xr:uid="{00000000-0005-0000-0000-0000D9350000}"/>
    <cellStyle name="Normal 19 3 2 3 2 2 2 2" xfId="13873" xr:uid="{00000000-0005-0000-0000-0000DA350000}"/>
    <cellStyle name="Normal 19 3 2 3 2 2 3" xfId="13874" xr:uid="{00000000-0005-0000-0000-0000DB350000}"/>
    <cellStyle name="Normal 19 3 2 3 2 3" xfId="13875" xr:uid="{00000000-0005-0000-0000-0000DC350000}"/>
    <cellStyle name="Normal 19 3 2 3 2 3 2" xfId="13876" xr:uid="{00000000-0005-0000-0000-0000DD350000}"/>
    <cellStyle name="Normal 19 3 2 3 2 3 2 2" xfId="13877" xr:uid="{00000000-0005-0000-0000-0000DE350000}"/>
    <cellStyle name="Normal 19 3 2 3 2 3 3" xfId="13878" xr:uid="{00000000-0005-0000-0000-0000DF350000}"/>
    <cellStyle name="Normal 19 3 2 3 2 4" xfId="13879" xr:uid="{00000000-0005-0000-0000-0000E0350000}"/>
    <cellStyle name="Normal 19 3 2 3 2 4 2" xfId="13880" xr:uid="{00000000-0005-0000-0000-0000E1350000}"/>
    <cellStyle name="Normal 19 3 2 3 2 4 2 2" xfId="13881" xr:uid="{00000000-0005-0000-0000-0000E2350000}"/>
    <cellStyle name="Normal 19 3 2 3 2 4 3" xfId="13882" xr:uid="{00000000-0005-0000-0000-0000E3350000}"/>
    <cellStyle name="Normal 19 3 2 3 2 5" xfId="13883" xr:uid="{00000000-0005-0000-0000-0000E4350000}"/>
    <cellStyle name="Normal 19 3 2 3 2 5 2" xfId="13884" xr:uid="{00000000-0005-0000-0000-0000E5350000}"/>
    <cellStyle name="Normal 19 3 2 3 2 6" xfId="13885" xr:uid="{00000000-0005-0000-0000-0000E6350000}"/>
    <cellStyle name="Normal 19 3 2 3 2 6 2" xfId="13886" xr:uid="{00000000-0005-0000-0000-0000E7350000}"/>
    <cellStyle name="Normal 19 3 2 3 2 7" xfId="13887" xr:uid="{00000000-0005-0000-0000-0000E8350000}"/>
    <cellStyle name="Normal 19 3 2 3 3" xfId="13888" xr:uid="{00000000-0005-0000-0000-0000E9350000}"/>
    <cellStyle name="Normal 19 3 2 3 3 2" xfId="13889" xr:uid="{00000000-0005-0000-0000-0000EA350000}"/>
    <cellStyle name="Normal 19 3 2 3 3 2 2" xfId="13890" xr:uid="{00000000-0005-0000-0000-0000EB350000}"/>
    <cellStyle name="Normal 19 3 2 3 3 3" xfId="13891" xr:uid="{00000000-0005-0000-0000-0000EC350000}"/>
    <cellStyle name="Normal 19 3 2 3 4" xfId="13892" xr:uid="{00000000-0005-0000-0000-0000ED350000}"/>
    <cellStyle name="Normal 19 3 2 3 4 2" xfId="13893" xr:uid="{00000000-0005-0000-0000-0000EE350000}"/>
    <cellStyle name="Normal 19 3 2 3 4 2 2" xfId="13894" xr:uid="{00000000-0005-0000-0000-0000EF350000}"/>
    <cellStyle name="Normal 19 3 2 3 4 3" xfId="13895" xr:uid="{00000000-0005-0000-0000-0000F0350000}"/>
    <cellStyle name="Normal 19 3 2 3 5" xfId="13896" xr:uid="{00000000-0005-0000-0000-0000F1350000}"/>
    <cellStyle name="Normal 19 3 2 3 5 2" xfId="13897" xr:uid="{00000000-0005-0000-0000-0000F2350000}"/>
    <cellStyle name="Normal 19 3 2 3 5 2 2" xfId="13898" xr:uid="{00000000-0005-0000-0000-0000F3350000}"/>
    <cellStyle name="Normal 19 3 2 3 5 3" xfId="13899" xr:uid="{00000000-0005-0000-0000-0000F4350000}"/>
    <cellStyle name="Normal 19 3 2 3 6" xfId="13900" xr:uid="{00000000-0005-0000-0000-0000F5350000}"/>
    <cellStyle name="Normal 19 3 2 3 6 2" xfId="13901" xr:uid="{00000000-0005-0000-0000-0000F6350000}"/>
    <cellStyle name="Normal 19 3 2 3 7" xfId="13902" xr:uid="{00000000-0005-0000-0000-0000F7350000}"/>
    <cellStyle name="Normal 19 3 2 3 7 2" xfId="13903" xr:uid="{00000000-0005-0000-0000-0000F8350000}"/>
    <cellStyle name="Normal 19 3 2 3 8" xfId="13904" xr:uid="{00000000-0005-0000-0000-0000F9350000}"/>
    <cellStyle name="Normal 19 3 2 4" xfId="13905" xr:uid="{00000000-0005-0000-0000-0000FA350000}"/>
    <cellStyle name="Normal 19 3 2 4 2" xfId="13906" xr:uid="{00000000-0005-0000-0000-0000FB350000}"/>
    <cellStyle name="Normal 19 3 2 4 2 2" xfId="13907" xr:uid="{00000000-0005-0000-0000-0000FC350000}"/>
    <cellStyle name="Normal 19 3 2 4 2 2 2" xfId="13908" xr:uid="{00000000-0005-0000-0000-0000FD350000}"/>
    <cellStyle name="Normal 19 3 2 4 2 3" xfId="13909" xr:uid="{00000000-0005-0000-0000-0000FE350000}"/>
    <cellStyle name="Normal 19 3 2 4 3" xfId="13910" xr:uid="{00000000-0005-0000-0000-0000FF350000}"/>
    <cellStyle name="Normal 19 3 2 4 3 2" xfId="13911" xr:uid="{00000000-0005-0000-0000-000000360000}"/>
    <cellStyle name="Normal 19 3 2 4 3 2 2" xfId="13912" xr:uid="{00000000-0005-0000-0000-000001360000}"/>
    <cellStyle name="Normal 19 3 2 4 3 3" xfId="13913" xr:uid="{00000000-0005-0000-0000-000002360000}"/>
    <cellStyle name="Normal 19 3 2 4 4" xfId="13914" xr:uid="{00000000-0005-0000-0000-000003360000}"/>
    <cellStyle name="Normal 19 3 2 4 4 2" xfId="13915" xr:uid="{00000000-0005-0000-0000-000004360000}"/>
    <cellStyle name="Normal 19 3 2 4 4 2 2" xfId="13916" xr:uid="{00000000-0005-0000-0000-000005360000}"/>
    <cellStyle name="Normal 19 3 2 4 4 3" xfId="13917" xr:uid="{00000000-0005-0000-0000-000006360000}"/>
    <cellStyle name="Normal 19 3 2 4 5" xfId="13918" xr:uid="{00000000-0005-0000-0000-000007360000}"/>
    <cellStyle name="Normal 19 3 2 4 5 2" xfId="13919" xr:uid="{00000000-0005-0000-0000-000008360000}"/>
    <cellStyle name="Normal 19 3 2 4 6" xfId="13920" xr:uid="{00000000-0005-0000-0000-000009360000}"/>
    <cellStyle name="Normal 19 3 2 4 6 2" xfId="13921" xr:uid="{00000000-0005-0000-0000-00000A360000}"/>
    <cellStyle name="Normal 19 3 2 4 7" xfId="13922" xr:uid="{00000000-0005-0000-0000-00000B360000}"/>
    <cellStyle name="Normal 19 3 2 5" xfId="13923" xr:uid="{00000000-0005-0000-0000-00000C360000}"/>
    <cellStyle name="Normal 19 3 2 5 2" xfId="13924" xr:uid="{00000000-0005-0000-0000-00000D360000}"/>
    <cellStyle name="Normal 19 3 2 5 2 2" xfId="13925" xr:uid="{00000000-0005-0000-0000-00000E360000}"/>
    <cellStyle name="Normal 19 3 2 5 2 2 2" xfId="13926" xr:uid="{00000000-0005-0000-0000-00000F360000}"/>
    <cellStyle name="Normal 19 3 2 5 2 3" xfId="13927" xr:uid="{00000000-0005-0000-0000-000010360000}"/>
    <cellStyle name="Normal 19 3 2 5 3" xfId="13928" xr:uid="{00000000-0005-0000-0000-000011360000}"/>
    <cellStyle name="Normal 19 3 2 5 3 2" xfId="13929" xr:uid="{00000000-0005-0000-0000-000012360000}"/>
    <cellStyle name="Normal 19 3 2 5 3 2 2" xfId="13930" xr:uid="{00000000-0005-0000-0000-000013360000}"/>
    <cellStyle name="Normal 19 3 2 5 3 3" xfId="13931" xr:uid="{00000000-0005-0000-0000-000014360000}"/>
    <cellStyle name="Normal 19 3 2 5 4" xfId="13932" xr:uid="{00000000-0005-0000-0000-000015360000}"/>
    <cellStyle name="Normal 19 3 2 5 4 2" xfId="13933" xr:uid="{00000000-0005-0000-0000-000016360000}"/>
    <cellStyle name="Normal 19 3 2 5 4 2 2" xfId="13934" xr:uid="{00000000-0005-0000-0000-000017360000}"/>
    <cellStyle name="Normal 19 3 2 5 4 3" xfId="13935" xr:uid="{00000000-0005-0000-0000-000018360000}"/>
    <cellStyle name="Normal 19 3 2 5 5" xfId="13936" xr:uid="{00000000-0005-0000-0000-000019360000}"/>
    <cellStyle name="Normal 19 3 2 5 5 2" xfId="13937" xr:uid="{00000000-0005-0000-0000-00001A360000}"/>
    <cellStyle name="Normal 19 3 2 5 6" xfId="13938" xr:uid="{00000000-0005-0000-0000-00001B360000}"/>
    <cellStyle name="Normal 19 3 2 5 6 2" xfId="13939" xr:uid="{00000000-0005-0000-0000-00001C360000}"/>
    <cellStyle name="Normal 19 3 2 5 7" xfId="13940" xr:uid="{00000000-0005-0000-0000-00001D360000}"/>
    <cellStyle name="Normal 19 3 2 6" xfId="13941" xr:uid="{00000000-0005-0000-0000-00001E360000}"/>
    <cellStyle name="Normal 19 3 2 6 2" xfId="13942" xr:uid="{00000000-0005-0000-0000-00001F360000}"/>
    <cellStyle name="Normal 19 3 2 6 2 2" xfId="13943" xr:uid="{00000000-0005-0000-0000-000020360000}"/>
    <cellStyle name="Normal 19 3 2 6 3" xfId="13944" xr:uid="{00000000-0005-0000-0000-000021360000}"/>
    <cellStyle name="Normal 19 3 2 7" xfId="13945" xr:uid="{00000000-0005-0000-0000-000022360000}"/>
    <cellStyle name="Normal 19 3 2 7 2" xfId="13946" xr:uid="{00000000-0005-0000-0000-000023360000}"/>
    <cellStyle name="Normal 19 3 2 7 2 2" xfId="13947" xr:uid="{00000000-0005-0000-0000-000024360000}"/>
    <cellStyle name="Normal 19 3 2 7 3" xfId="13948" xr:uid="{00000000-0005-0000-0000-000025360000}"/>
    <cellStyle name="Normal 19 3 2 8" xfId="13949" xr:uid="{00000000-0005-0000-0000-000026360000}"/>
    <cellStyle name="Normal 19 3 2 8 2" xfId="13950" xr:uid="{00000000-0005-0000-0000-000027360000}"/>
    <cellStyle name="Normal 19 3 2 8 2 2" xfId="13951" xr:uid="{00000000-0005-0000-0000-000028360000}"/>
    <cellStyle name="Normal 19 3 2 8 3" xfId="13952" xr:uid="{00000000-0005-0000-0000-000029360000}"/>
    <cellStyle name="Normal 19 3 2 9" xfId="13953" xr:uid="{00000000-0005-0000-0000-00002A360000}"/>
    <cellStyle name="Normal 19 3 2 9 2" xfId="13954" xr:uid="{00000000-0005-0000-0000-00002B360000}"/>
    <cellStyle name="Normal 19 3 3" xfId="463" xr:uid="{00000000-0005-0000-0000-00002C360000}"/>
    <cellStyle name="Normal 19 3 3 10" xfId="13955" xr:uid="{00000000-0005-0000-0000-00002D360000}"/>
    <cellStyle name="Normal 19 3 3 10 2" xfId="13956" xr:uid="{00000000-0005-0000-0000-00002E360000}"/>
    <cellStyle name="Normal 19 3 3 11" xfId="13957" xr:uid="{00000000-0005-0000-0000-00002F360000}"/>
    <cellStyle name="Normal 19 3 3 2" xfId="13958" xr:uid="{00000000-0005-0000-0000-000030360000}"/>
    <cellStyle name="Normal 19 3 3 2 2" xfId="13959" xr:uid="{00000000-0005-0000-0000-000031360000}"/>
    <cellStyle name="Normal 19 3 3 2 2 2" xfId="13960" xr:uid="{00000000-0005-0000-0000-000032360000}"/>
    <cellStyle name="Normal 19 3 3 2 2 2 2" xfId="13961" xr:uid="{00000000-0005-0000-0000-000033360000}"/>
    <cellStyle name="Normal 19 3 3 2 2 2 2 2" xfId="13962" xr:uid="{00000000-0005-0000-0000-000034360000}"/>
    <cellStyle name="Normal 19 3 3 2 2 2 3" xfId="13963" xr:uid="{00000000-0005-0000-0000-000035360000}"/>
    <cellStyle name="Normal 19 3 3 2 2 3" xfId="13964" xr:uid="{00000000-0005-0000-0000-000036360000}"/>
    <cellStyle name="Normal 19 3 3 2 2 3 2" xfId="13965" xr:uid="{00000000-0005-0000-0000-000037360000}"/>
    <cellStyle name="Normal 19 3 3 2 2 3 2 2" xfId="13966" xr:uid="{00000000-0005-0000-0000-000038360000}"/>
    <cellStyle name="Normal 19 3 3 2 2 3 3" xfId="13967" xr:uid="{00000000-0005-0000-0000-000039360000}"/>
    <cellStyle name="Normal 19 3 3 2 2 4" xfId="13968" xr:uid="{00000000-0005-0000-0000-00003A360000}"/>
    <cellStyle name="Normal 19 3 3 2 2 4 2" xfId="13969" xr:uid="{00000000-0005-0000-0000-00003B360000}"/>
    <cellStyle name="Normal 19 3 3 2 2 4 2 2" xfId="13970" xr:uid="{00000000-0005-0000-0000-00003C360000}"/>
    <cellStyle name="Normal 19 3 3 2 2 4 3" xfId="13971" xr:uid="{00000000-0005-0000-0000-00003D360000}"/>
    <cellStyle name="Normal 19 3 3 2 2 5" xfId="13972" xr:uid="{00000000-0005-0000-0000-00003E360000}"/>
    <cellStyle name="Normal 19 3 3 2 2 5 2" xfId="13973" xr:uid="{00000000-0005-0000-0000-00003F360000}"/>
    <cellStyle name="Normal 19 3 3 2 2 6" xfId="13974" xr:uid="{00000000-0005-0000-0000-000040360000}"/>
    <cellStyle name="Normal 19 3 3 2 2 6 2" xfId="13975" xr:uid="{00000000-0005-0000-0000-000041360000}"/>
    <cellStyle name="Normal 19 3 3 2 2 7" xfId="13976" xr:uid="{00000000-0005-0000-0000-000042360000}"/>
    <cellStyle name="Normal 19 3 3 2 3" xfId="13977" xr:uid="{00000000-0005-0000-0000-000043360000}"/>
    <cellStyle name="Normal 19 3 3 2 3 2" xfId="13978" xr:uid="{00000000-0005-0000-0000-000044360000}"/>
    <cellStyle name="Normal 19 3 3 2 3 2 2" xfId="13979" xr:uid="{00000000-0005-0000-0000-000045360000}"/>
    <cellStyle name="Normal 19 3 3 2 3 2 2 2" xfId="13980" xr:uid="{00000000-0005-0000-0000-000046360000}"/>
    <cellStyle name="Normal 19 3 3 2 3 2 3" xfId="13981" xr:uid="{00000000-0005-0000-0000-000047360000}"/>
    <cellStyle name="Normal 19 3 3 2 3 3" xfId="13982" xr:uid="{00000000-0005-0000-0000-000048360000}"/>
    <cellStyle name="Normal 19 3 3 2 3 3 2" xfId="13983" xr:uid="{00000000-0005-0000-0000-000049360000}"/>
    <cellStyle name="Normal 19 3 3 2 3 3 2 2" xfId="13984" xr:uid="{00000000-0005-0000-0000-00004A360000}"/>
    <cellStyle name="Normal 19 3 3 2 3 3 3" xfId="13985" xr:uid="{00000000-0005-0000-0000-00004B360000}"/>
    <cellStyle name="Normal 19 3 3 2 3 4" xfId="13986" xr:uid="{00000000-0005-0000-0000-00004C360000}"/>
    <cellStyle name="Normal 19 3 3 2 3 4 2" xfId="13987" xr:uid="{00000000-0005-0000-0000-00004D360000}"/>
    <cellStyle name="Normal 19 3 3 2 3 4 2 2" xfId="13988" xr:uid="{00000000-0005-0000-0000-00004E360000}"/>
    <cellStyle name="Normal 19 3 3 2 3 4 3" xfId="13989" xr:uid="{00000000-0005-0000-0000-00004F360000}"/>
    <cellStyle name="Normal 19 3 3 2 3 5" xfId="13990" xr:uid="{00000000-0005-0000-0000-000050360000}"/>
    <cellStyle name="Normal 19 3 3 2 3 5 2" xfId="13991" xr:uid="{00000000-0005-0000-0000-000051360000}"/>
    <cellStyle name="Normal 19 3 3 2 3 6" xfId="13992" xr:uid="{00000000-0005-0000-0000-000052360000}"/>
    <cellStyle name="Normal 19 3 3 2 3 6 2" xfId="13993" xr:uid="{00000000-0005-0000-0000-000053360000}"/>
    <cellStyle name="Normal 19 3 3 2 3 7" xfId="13994" xr:uid="{00000000-0005-0000-0000-000054360000}"/>
    <cellStyle name="Normal 19 3 3 2 4" xfId="13995" xr:uid="{00000000-0005-0000-0000-000055360000}"/>
    <cellStyle name="Normal 19 3 3 2 4 2" xfId="13996" xr:uid="{00000000-0005-0000-0000-000056360000}"/>
    <cellStyle name="Normal 19 3 3 2 4 2 2" xfId="13997" xr:uid="{00000000-0005-0000-0000-000057360000}"/>
    <cellStyle name="Normal 19 3 3 2 4 3" xfId="13998" xr:uid="{00000000-0005-0000-0000-000058360000}"/>
    <cellStyle name="Normal 19 3 3 2 5" xfId="13999" xr:uid="{00000000-0005-0000-0000-000059360000}"/>
    <cellStyle name="Normal 19 3 3 2 5 2" xfId="14000" xr:uid="{00000000-0005-0000-0000-00005A360000}"/>
    <cellStyle name="Normal 19 3 3 2 5 2 2" xfId="14001" xr:uid="{00000000-0005-0000-0000-00005B360000}"/>
    <cellStyle name="Normal 19 3 3 2 5 3" xfId="14002" xr:uid="{00000000-0005-0000-0000-00005C360000}"/>
    <cellStyle name="Normal 19 3 3 2 6" xfId="14003" xr:uid="{00000000-0005-0000-0000-00005D360000}"/>
    <cellStyle name="Normal 19 3 3 2 6 2" xfId="14004" xr:uid="{00000000-0005-0000-0000-00005E360000}"/>
    <cellStyle name="Normal 19 3 3 2 6 2 2" xfId="14005" xr:uid="{00000000-0005-0000-0000-00005F360000}"/>
    <cellStyle name="Normal 19 3 3 2 6 3" xfId="14006" xr:uid="{00000000-0005-0000-0000-000060360000}"/>
    <cellStyle name="Normal 19 3 3 2 7" xfId="14007" xr:uid="{00000000-0005-0000-0000-000061360000}"/>
    <cellStyle name="Normal 19 3 3 2 7 2" xfId="14008" xr:uid="{00000000-0005-0000-0000-000062360000}"/>
    <cellStyle name="Normal 19 3 3 2 8" xfId="14009" xr:uid="{00000000-0005-0000-0000-000063360000}"/>
    <cellStyle name="Normal 19 3 3 2 8 2" xfId="14010" xr:uid="{00000000-0005-0000-0000-000064360000}"/>
    <cellStyle name="Normal 19 3 3 2 9" xfId="14011" xr:uid="{00000000-0005-0000-0000-000065360000}"/>
    <cellStyle name="Normal 19 3 3 3" xfId="14012" xr:uid="{00000000-0005-0000-0000-000066360000}"/>
    <cellStyle name="Normal 19 3 3 3 2" xfId="14013" xr:uid="{00000000-0005-0000-0000-000067360000}"/>
    <cellStyle name="Normal 19 3 3 3 2 2" xfId="14014" xr:uid="{00000000-0005-0000-0000-000068360000}"/>
    <cellStyle name="Normal 19 3 3 3 2 2 2" xfId="14015" xr:uid="{00000000-0005-0000-0000-000069360000}"/>
    <cellStyle name="Normal 19 3 3 3 2 2 2 2" xfId="14016" xr:uid="{00000000-0005-0000-0000-00006A360000}"/>
    <cellStyle name="Normal 19 3 3 3 2 2 3" xfId="14017" xr:uid="{00000000-0005-0000-0000-00006B360000}"/>
    <cellStyle name="Normal 19 3 3 3 2 3" xfId="14018" xr:uid="{00000000-0005-0000-0000-00006C360000}"/>
    <cellStyle name="Normal 19 3 3 3 2 3 2" xfId="14019" xr:uid="{00000000-0005-0000-0000-00006D360000}"/>
    <cellStyle name="Normal 19 3 3 3 2 3 2 2" xfId="14020" xr:uid="{00000000-0005-0000-0000-00006E360000}"/>
    <cellStyle name="Normal 19 3 3 3 2 3 3" xfId="14021" xr:uid="{00000000-0005-0000-0000-00006F360000}"/>
    <cellStyle name="Normal 19 3 3 3 2 4" xfId="14022" xr:uid="{00000000-0005-0000-0000-000070360000}"/>
    <cellStyle name="Normal 19 3 3 3 2 4 2" xfId="14023" xr:uid="{00000000-0005-0000-0000-000071360000}"/>
    <cellStyle name="Normal 19 3 3 3 2 4 2 2" xfId="14024" xr:uid="{00000000-0005-0000-0000-000072360000}"/>
    <cellStyle name="Normal 19 3 3 3 2 4 3" xfId="14025" xr:uid="{00000000-0005-0000-0000-000073360000}"/>
    <cellStyle name="Normal 19 3 3 3 2 5" xfId="14026" xr:uid="{00000000-0005-0000-0000-000074360000}"/>
    <cellStyle name="Normal 19 3 3 3 2 5 2" xfId="14027" xr:uid="{00000000-0005-0000-0000-000075360000}"/>
    <cellStyle name="Normal 19 3 3 3 2 6" xfId="14028" xr:uid="{00000000-0005-0000-0000-000076360000}"/>
    <cellStyle name="Normal 19 3 3 3 2 6 2" xfId="14029" xr:uid="{00000000-0005-0000-0000-000077360000}"/>
    <cellStyle name="Normal 19 3 3 3 2 7" xfId="14030" xr:uid="{00000000-0005-0000-0000-000078360000}"/>
    <cellStyle name="Normal 19 3 3 3 3" xfId="14031" xr:uid="{00000000-0005-0000-0000-000079360000}"/>
    <cellStyle name="Normal 19 3 3 3 3 2" xfId="14032" xr:uid="{00000000-0005-0000-0000-00007A360000}"/>
    <cellStyle name="Normal 19 3 3 3 3 2 2" xfId="14033" xr:uid="{00000000-0005-0000-0000-00007B360000}"/>
    <cellStyle name="Normal 19 3 3 3 3 3" xfId="14034" xr:uid="{00000000-0005-0000-0000-00007C360000}"/>
    <cellStyle name="Normal 19 3 3 3 4" xfId="14035" xr:uid="{00000000-0005-0000-0000-00007D360000}"/>
    <cellStyle name="Normal 19 3 3 3 4 2" xfId="14036" xr:uid="{00000000-0005-0000-0000-00007E360000}"/>
    <cellStyle name="Normal 19 3 3 3 4 2 2" xfId="14037" xr:uid="{00000000-0005-0000-0000-00007F360000}"/>
    <cellStyle name="Normal 19 3 3 3 4 3" xfId="14038" xr:uid="{00000000-0005-0000-0000-000080360000}"/>
    <cellStyle name="Normal 19 3 3 3 5" xfId="14039" xr:uid="{00000000-0005-0000-0000-000081360000}"/>
    <cellStyle name="Normal 19 3 3 3 5 2" xfId="14040" xr:uid="{00000000-0005-0000-0000-000082360000}"/>
    <cellStyle name="Normal 19 3 3 3 5 2 2" xfId="14041" xr:uid="{00000000-0005-0000-0000-000083360000}"/>
    <cellStyle name="Normal 19 3 3 3 5 3" xfId="14042" xr:uid="{00000000-0005-0000-0000-000084360000}"/>
    <cellStyle name="Normal 19 3 3 3 6" xfId="14043" xr:uid="{00000000-0005-0000-0000-000085360000}"/>
    <cellStyle name="Normal 19 3 3 3 6 2" xfId="14044" xr:uid="{00000000-0005-0000-0000-000086360000}"/>
    <cellStyle name="Normal 19 3 3 3 7" xfId="14045" xr:uid="{00000000-0005-0000-0000-000087360000}"/>
    <cellStyle name="Normal 19 3 3 3 7 2" xfId="14046" xr:uid="{00000000-0005-0000-0000-000088360000}"/>
    <cellStyle name="Normal 19 3 3 3 8" xfId="14047" xr:uid="{00000000-0005-0000-0000-000089360000}"/>
    <cellStyle name="Normal 19 3 3 4" xfId="14048" xr:uid="{00000000-0005-0000-0000-00008A360000}"/>
    <cellStyle name="Normal 19 3 3 4 2" xfId="14049" xr:uid="{00000000-0005-0000-0000-00008B360000}"/>
    <cellStyle name="Normal 19 3 3 4 2 2" xfId="14050" xr:uid="{00000000-0005-0000-0000-00008C360000}"/>
    <cellStyle name="Normal 19 3 3 4 2 2 2" xfId="14051" xr:uid="{00000000-0005-0000-0000-00008D360000}"/>
    <cellStyle name="Normal 19 3 3 4 2 3" xfId="14052" xr:uid="{00000000-0005-0000-0000-00008E360000}"/>
    <cellStyle name="Normal 19 3 3 4 3" xfId="14053" xr:uid="{00000000-0005-0000-0000-00008F360000}"/>
    <cellStyle name="Normal 19 3 3 4 3 2" xfId="14054" xr:uid="{00000000-0005-0000-0000-000090360000}"/>
    <cellStyle name="Normal 19 3 3 4 3 2 2" xfId="14055" xr:uid="{00000000-0005-0000-0000-000091360000}"/>
    <cellStyle name="Normal 19 3 3 4 3 3" xfId="14056" xr:uid="{00000000-0005-0000-0000-000092360000}"/>
    <cellStyle name="Normal 19 3 3 4 4" xfId="14057" xr:uid="{00000000-0005-0000-0000-000093360000}"/>
    <cellStyle name="Normal 19 3 3 4 4 2" xfId="14058" xr:uid="{00000000-0005-0000-0000-000094360000}"/>
    <cellStyle name="Normal 19 3 3 4 4 2 2" xfId="14059" xr:uid="{00000000-0005-0000-0000-000095360000}"/>
    <cellStyle name="Normal 19 3 3 4 4 3" xfId="14060" xr:uid="{00000000-0005-0000-0000-000096360000}"/>
    <cellStyle name="Normal 19 3 3 4 5" xfId="14061" xr:uid="{00000000-0005-0000-0000-000097360000}"/>
    <cellStyle name="Normal 19 3 3 4 5 2" xfId="14062" xr:uid="{00000000-0005-0000-0000-000098360000}"/>
    <cellStyle name="Normal 19 3 3 4 6" xfId="14063" xr:uid="{00000000-0005-0000-0000-000099360000}"/>
    <cellStyle name="Normal 19 3 3 4 6 2" xfId="14064" xr:uid="{00000000-0005-0000-0000-00009A360000}"/>
    <cellStyle name="Normal 19 3 3 4 7" xfId="14065" xr:uid="{00000000-0005-0000-0000-00009B360000}"/>
    <cellStyle name="Normal 19 3 3 5" xfId="14066" xr:uid="{00000000-0005-0000-0000-00009C360000}"/>
    <cellStyle name="Normal 19 3 3 5 2" xfId="14067" xr:uid="{00000000-0005-0000-0000-00009D360000}"/>
    <cellStyle name="Normal 19 3 3 5 2 2" xfId="14068" xr:uid="{00000000-0005-0000-0000-00009E360000}"/>
    <cellStyle name="Normal 19 3 3 5 2 2 2" xfId="14069" xr:uid="{00000000-0005-0000-0000-00009F360000}"/>
    <cellStyle name="Normal 19 3 3 5 2 3" xfId="14070" xr:uid="{00000000-0005-0000-0000-0000A0360000}"/>
    <cellStyle name="Normal 19 3 3 5 3" xfId="14071" xr:uid="{00000000-0005-0000-0000-0000A1360000}"/>
    <cellStyle name="Normal 19 3 3 5 3 2" xfId="14072" xr:uid="{00000000-0005-0000-0000-0000A2360000}"/>
    <cellStyle name="Normal 19 3 3 5 3 2 2" xfId="14073" xr:uid="{00000000-0005-0000-0000-0000A3360000}"/>
    <cellStyle name="Normal 19 3 3 5 3 3" xfId="14074" xr:uid="{00000000-0005-0000-0000-0000A4360000}"/>
    <cellStyle name="Normal 19 3 3 5 4" xfId="14075" xr:uid="{00000000-0005-0000-0000-0000A5360000}"/>
    <cellStyle name="Normal 19 3 3 5 4 2" xfId="14076" xr:uid="{00000000-0005-0000-0000-0000A6360000}"/>
    <cellStyle name="Normal 19 3 3 5 4 2 2" xfId="14077" xr:uid="{00000000-0005-0000-0000-0000A7360000}"/>
    <cellStyle name="Normal 19 3 3 5 4 3" xfId="14078" xr:uid="{00000000-0005-0000-0000-0000A8360000}"/>
    <cellStyle name="Normal 19 3 3 5 5" xfId="14079" xr:uid="{00000000-0005-0000-0000-0000A9360000}"/>
    <cellStyle name="Normal 19 3 3 5 5 2" xfId="14080" xr:uid="{00000000-0005-0000-0000-0000AA360000}"/>
    <cellStyle name="Normal 19 3 3 5 6" xfId="14081" xr:uid="{00000000-0005-0000-0000-0000AB360000}"/>
    <cellStyle name="Normal 19 3 3 5 6 2" xfId="14082" xr:uid="{00000000-0005-0000-0000-0000AC360000}"/>
    <cellStyle name="Normal 19 3 3 5 7" xfId="14083" xr:uid="{00000000-0005-0000-0000-0000AD360000}"/>
    <cellStyle name="Normal 19 3 3 6" xfId="14084" xr:uid="{00000000-0005-0000-0000-0000AE360000}"/>
    <cellStyle name="Normal 19 3 3 6 2" xfId="14085" xr:uid="{00000000-0005-0000-0000-0000AF360000}"/>
    <cellStyle name="Normal 19 3 3 6 2 2" xfId="14086" xr:uid="{00000000-0005-0000-0000-0000B0360000}"/>
    <cellStyle name="Normal 19 3 3 6 3" xfId="14087" xr:uid="{00000000-0005-0000-0000-0000B1360000}"/>
    <cellStyle name="Normal 19 3 3 7" xfId="14088" xr:uid="{00000000-0005-0000-0000-0000B2360000}"/>
    <cellStyle name="Normal 19 3 3 7 2" xfId="14089" xr:uid="{00000000-0005-0000-0000-0000B3360000}"/>
    <cellStyle name="Normal 19 3 3 7 2 2" xfId="14090" xr:uid="{00000000-0005-0000-0000-0000B4360000}"/>
    <cellStyle name="Normal 19 3 3 7 3" xfId="14091" xr:uid="{00000000-0005-0000-0000-0000B5360000}"/>
    <cellStyle name="Normal 19 3 3 8" xfId="14092" xr:uid="{00000000-0005-0000-0000-0000B6360000}"/>
    <cellStyle name="Normal 19 3 3 8 2" xfId="14093" xr:uid="{00000000-0005-0000-0000-0000B7360000}"/>
    <cellStyle name="Normal 19 3 3 8 2 2" xfId="14094" xr:uid="{00000000-0005-0000-0000-0000B8360000}"/>
    <cellStyle name="Normal 19 3 3 8 3" xfId="14095" xr:uid="{00000000-0005-0000-0000-0000B9360000}"/>
    <cellStyle name="Normal 19 3 3 9" xfId="14096" xr:uid="{00000000-0005-0000-0000-0000BA360000}"/>
    <cellStyle name="Normal 19 3 3 9 2" xfId="14097" xr:uid="{00000000-0005-0000-0000-0000BB360000}"/>
    <cellStyle name="Normal 19 3 4" xfId="14098" xr:uid="{00000000-0005-0000-0000-0000BC360000}"/>
    <cellStyle name="Normal 19 3 4 2" xfId="14099" xr:uid="{00000000-0005-0000-0000-0000BD360000}"/>
    <cellStyle name="Normal 19 3 4 2 2" xfId="14100" xr:uid="{00000000-0005-0000-0000-0000BE360000}"/>
    <cellStyle name="Normal 19 3 4 2 2 2" xfId="14101" xr:uid="{00000000-0005-0000-0000-0000BF360000}"/>
    <cellStyle name="Normal 19 3 4 2 2 2 2" xfId="14102" xr:uid="{00000000-0005-0000-0000-0000C0360000}"/>
    <cellStyle name="Normal 19 3 4 2 2 3" xfId="14103" xr:uid="{00000000-0005-0000-0000-0000C1360000}"/>
    <cellStyle name="Normal 19 3 4 2 3" xfId="14104" xr:uid="{00000000-0005-0000-0000-0000C2360000}"/>
    <cellStyle name="Normal 19 3 4 2 3 2" xfId="14105" xr:uid="{00000000-0005-0000-0000-0000C3360000}"/>
    <cellStyle name="Normal 19 3 4 2 3 2 2" xfId="14106" xr:uid="{00000000-0005-0000-0000-0000C4360000}"/>
    <cellStyle name="Normal 19 3 4 2 3 3" xfId="14107" xr:uid="{00000000-0005-0000-0000-0000C5360000}"/>
    <cellStyle name="Normal 19 3 4 2 4" xfId="14108" xr:uid="{00000000-0005-0000-0000-0000C6360000}"/>
    <cellStyle name="Normal 19 3 4 2 4 2" xfId="14109" xr:uid="{00000000-0005-0000-0000-0000C7360000}"/>
    <cellStyle name="Normal 19 3 4 2 4 2 2" xfId="14110" xr:uid="{00000000-0005-0000-0000-0000C8360000}"/>
    <cellStyle name="Normal 19 3 4 2 4 3" xfId="14111" xr:uid="{00000000-0005-0000-0000-0000C9360000}"/>
    <cellStyle name="Normal 19 3 4 2 5" xfId="14112" xr:uid="{00000000-0005-0000-0000-0000CA360000}"/>
    <cellStyle name="Normal 19 3 4 2 5 2" xfId="14113" xr:uid="{00000000-0005-0000-0000-0000CB360000}"/>
    <cellStyle name="Normal 19 3 4 2 6" xfId="14114" xr:uid="{00000000-0005-0000-0000-0000CC360000}"/>
    <cellStyle name="Normal 19 3 4 2 6 2" xfId="14115" xr:uid="{00000000-0005-0000-0000-0000CD360000}"/>
    <cellStyle name="Normal 19 3 4 2 7" xfId="14116" xr:uid="{00000000-0005-0000-0000-0000CE360000}"/>
    <cellStyle name="Normal 19 3 4 3" xfId="14117" xr:uid="{00000000-0005-0000-0000-0000CF360000}"/>
    <cellStyle name="Normal 19 3 4 3 2" xfId="14118" xr:uid="{00000000-0005-0000-0000-0000D0360000}"/>
    <cellStyle name="Normal 19 3 4 3 2 2" xfId="14119" xr:uid="{00000000-0005-0000-0000-0000D1360000}"/>
    <cellStyle name="Normal 19 3 4 3 2 2 2" xfId="14120" xr:uid="{00000000-0005-0000-0000-0000D2360000}"/>
    <cellStyle name="Normal 19 3 4 3 2 3" xfId="14121" xr:uid="{00000000-0005-0000-0000-0000D3360000}"/>
    <cellStyle name="Normal 19 3 4 3 3" xfId="14122" xr:uid="{00000000-0005-0000-0000-0000D4360000}"/>
    <cellStyle name="Normal 19 3 4 3 3 2" xfId="14123" xr:uid="{00000000-0005-0000-0000-0000D5360000}"/>
    <cellStyle name="Normal 19 3 4 3 3 2 2" xfId="14124" xr:uid="{00000000-0005-0000-0000-0000D6360000}"/>
    <cellStyle name="Normal 19 3 4 3 3 3" xfId="14125" xr:uid="{00000000-0005-0000-0000-0000D7360000}"/>
    <cellStyle name="Normal 19 3 4 3 4" xfId="14126" xr:uid="{00000000-0005-0000-0000-0000D8360000}"/>
    <cellStyle name="Normal 19 3 4 3 4 2" xfId="14127" xr:uid="{00000000-0005-0000-0000-0000D9360000}"/>
    <cellStyle name="Normal 19 3 4 3 4 2 2" xfId="14128" xr:uid="{00000000-0005-0000-0000-0000DA360000}"/>
    <cellStyle name="Normal 19 3 4 3 4 3" xfId="14129" xr:uid="{00000000-0005-0000-0000-0000DB360000}"/>
    <cellStyle name="Normal 19 3 4 3 5" xfId="14130" xr:uid="{00000000-0005-0000-0000-0000DC360000}"/>
    <cellStyle name="Normal 19 3 4 3 5 2" xfId="14131" xr:uid="{00000000-0005-0000-0000-0000DD360000}"/>
    <cellStyle name="Normal 19 3 4 3 6" xfId="14132" xr:uid="{00000000-0005-0000-0000-0000DE360000}"/>
    <cellStyle name="Normal 19 3 4 3 6 2" xfId="14133" xr:uid="{00000000-0005-0000-0000-0000DF360000}"/>
    <cellStyle name="Normal 19 3 4 3 7" xfId="14134" xr:uid="{00000000-0005-0000-0000-0000E0360000}"/>
    <cellStyle name="Normal 19 3 4 4" xfId="14135" xr:uid="{00000000-0005-0000-0000-0000E1360000}"/>
    <cellStyle name="Normal 19 3 4 4 2" xfId="14136" xr:uid="{00000000-0005-0000-0000-0000E2360000}"/>
    <cellStyle name="Normal 19 3 4 4 2 2" xfId="14137" xr:uid="{00000000-0005-0000-0000-0000E3360000}"/>
    <cellStyle name="Normal 19 3 4 4 3" xfId="14138" xr:uid="{00000000-0005-0000-0000-0000E4360000}"/>
    <cellStyle name="Normal 19 3 4 5" xfId="14139" xr:uid="{00000000-0005-0000-0000-0000E5360000}"/>
    <cellStyle name="Normal 19 3 4 5 2" xfId="14140" xr:uid="{00000000-0005-0000-0000-0000E6360000}"/>
    <cellStyle name="Normal 19 3 4 5 2 2" xfId="14141" xr:uid="{00000000-0005-0000-0000-0000E7360000}"/>
    <cellStyle name="Normal 19 3 4 5 3" xfId="14142" xr:uid="{00000000-0005-0000-0000-0000E8360000}"/>
    <cellStyle name="Normal 19 3 4 6" xfId="14143" xr:uid="{00000000-0005-0000-0000-0000E9360000}"/>
    <cellStyle name="Normal 19 3 4 6 2" xfId="14144" xr:uid="{00000000-0005-0000-0000-0000EA360000}"/>
    <cellStyle name="Normal 19 3 4 6 2 2" xfId="14145" xr:uid="{00000000-0005-0000-0000-0000EB360000}"/>
    <cellStyle name="Normal 19 3 4 6 3" xfId="14146" xr:uid="{00000000-0005-0000-0000-0000EC360000}"/>
    <cellStyle name="Normal 19 3 4 7" xfId="14147" xr:uid="{00000000-0005-0000-0000-0000ED360000}"/>
    <cellStyle name="Normal 19 3 4 7 2" xfId="14148" xr:uid="{00000000-0005-0000-0000-0000EE360000}"/>
    <cellStyle name="Normal 19 3 4 8" xfId="14149" xr:uid="{00000000-0005-0000-0000-0000EF360000}"/>
    <cellStyle name="Normal 19 3 4 8 2" xfId="14150" xr:uid="{00000000-0005-0000-0000-0000F0360000}"/>
    <cellStyle name="Normal 19 3 4 9" xfId="14151" xr:uid="{00000000-0005-0000-0000-0000F1360000}"/>
    <cellStyle name="Normal 19 3 5" xfId="14152" xr:uid="{00000000-0005-0000-0000-0000F2360000}"/>
    <cellStyle name="Normal 19 3 5 2" xfId="14153" xr:uid="{00000000-0005-0000-0000-0000F3360000}"/>
    <cellStyle name="Normal 19 3 5 2 2" xfId="14154" xr:uid="{00000000-0005-0000-0000-0000F4360000}"/>
    <cellStyle name="Normal 19 3 5 2 2 2" xfId="14155" xr:uid="{00000000-0005-0000-0000-0000F5360000}"/>
    <cellStyle name="Normal 19 3 5 2 2 2 2" xfId="14156" xr:uid="{00000000-0005-0000-0000-0000F6360000}"/>
    <cellStyle name="Normal 19 3 5 2 2 3" xfId="14157" xr:uid="{00000000-0005-0000-0000-0000F7360000}"/>
    <cellStyle name="Normal 19 3 5 2 3" xfId="14158" xr:uid="{00000000-0005-0000-0000-0000F8360000}"/>
    <cellStyle name="Normal 19 3 5 2 3 2" xfId="14159" xr:uid="{00000000-0005-0000-0000-0000F9360000}"/>
    <cellStyle name="Normal 19 3 5 2 3 2 2" xfId="14160" xr:uid="{00000000-0005-0000-0000-0000FA360000}"/>
    <cellStyle name="Normal 19 3 5 2 3 3" xfId="14161" xr:uid="{00000000-0005-0000-0000-0000FB360000}"/>
    <cellStyle name="Normal 19 3 5 2 4" xfId="14162" xr:uid="{00000000-0005-0000-0000-0000FC360000}"/>
    <cellStyle name="Normal 19 3 5 2 4 2" xfId="14163" xr:uid="{00000000-0005-0000-0000-0000FD360000}"/>
    <cellStyle name="Normal 19 3 5 2 4 2 2" xfId="14164" xr:uid="{00000000-0005-0000-0000-0000FE360000}"/>
    <cellStyle name="Normal 19 3 5 2 4 3" xfId="14165" xr:uid="{00000000-0005-0000-0000-0000FF360000}"/>
    <cellStyle name="Normal 19 3 5 2 5" xfId="14166" xr:uid="{00000000-0005-0000-0000-000000370000}"/>
    <cellStyle name="Normal 19 3 5 2 5 2" xfId="14167" xr:uid="{00000000-0005-0000-0000-000001370000}"/>
    <cellStyle name="Normal 19 3 5 2 6" xfId="14168" xr:uid="{00000000-0005-0000-0000-000002370000}"/>
    <cellStyle name="Normal 19 3 5 2 6 2" xfId="14169" xr:uid="{00000000-0005-0000-0000-000003370000}"/>
    <cellStyle name="Normal 19 3 5 2 7" xfId="14170" xr:uid="{00000000-0005-0000-0000-000004370000}"/>
    <cellStyle name="Normal 19 3 5 3" xfId="14171" xr:uid="{00000000-0005-0000-0000-000005370000}"/>
    <cellStyle name="Normal 19 3 5 3 2" xfId="14172" xr:uid="{00000000-0005-0000-0000-000006370000}"/>
    <cellStyle name="Normal 19 3 5 3 2 2" xfId="14173" xr:uid="{00000000-0005-0000-0000-000007370000}"/>
    <cellStyle name="Normal 19 3 5 3 3" xfId="14174" xr:uid="{00000000-0005-0000-0000-000008370000}"/>
    <cellStyle name="Normal 19 3 5 4" xfId="14175" xr:uid="{00000000-0005-0000-0000-000009370000}"/>
    <cellStyle name="Normal 19 3 5 4 2" xfId="14176" xr:uid="{00000000-0005-0000-0000-00000A370000}"/>
    <cellStyle name="Normal 19 3 5 4 2 2" xfId="14177" xr:uid="{00000000-0005-0000-0000-00000B370000}"/>
    <cellStyle name="Normal 19 3 5 4 3" xfId="14178" xr:uid="{00000000-0005-0000-0000-00000C370000}"/>
    <cellStyle name="Normal 19 3 5 5" xfId="14179" xr:uid="{00000000-0005-0000-0000-00000D370000}"/>
    <cellStyle name="Normal 19 3 5 5 2" xfId="14180" xr:uid="{00000000-0005-0000-0000-00000E370000}"/>
    <cellStyle name="Normal 19 3 5 5 2 2" xfId="14181" xr:uid="{00000000-0005-0000-0000-00000F370000}"/>
    <cellStyle name="Normal 19 3 5 5 3" xfId="14182" xr:uid="{00000000-0005-0000-0000-000010370000}"/>
    <cellStyle name="Normal 19 3 5 6" xfId="14183" xr:uid="{00000000-0005-0000-0000-000011370000}"/>
    <cellStyle name="Normal 19 3 5 6 2" xfId="14184" xr:uid="{00000000-0005-0000-0000-000012370000}"/>
    <cellStyle name="Normal 19 3 5 7" xfId="14185" xr:uid="{00000000-0005-0000-0000-000013370000}"/>
    <cellStyle name="Normal 19 3 5 7 2" xfId="14186" xr:uid="{00000000-0005-0000-0000-000014370000}"/>
    <cellStyle name="Normal 19 3 5 8" xfId="14187" xr:uid="{00000000-0005-0000-0000-000015370000}"/>
    <cellStyle name="Normal 19 3 6" xfId="14188" xr:uid="{00000000-0005-0000-0000-000016370000}"/>
    <cellStyle name="Normal 19 3 6 2" xfId="14189" xr:uid="{00000000-0005-0000-0000-000017370000}"/>
    <cellStyle name="Normal 19 3 6 2 2" xfId="14190" xr:uid="{00000000-0005-0000-0000-000018370000}"/>
    <cellStyle name="Normal 19 3 6 2 2 2" xfId="14191" xr:uid="{00000000-0005-0000-0000-000019370000}"/>
    <cellStyle name="Normal 19 3 6 2 3" xfId="14192" xr:uid="{00000000-0005-0000-0000-00001A370000}"/>
    <cellStyle name="Normal 19 3 6 3" xfId="14193" xr:uid="{00000000-0005-0000-0000-00001B370000}"/>
    <cellStyle name="Normal 19 3 6 3 2" xfId="14194" xr:uid="{00000000-0005-0000-0000-00001C370000}"/>
    <cellStyle name="Normal 19 3 6 3 2 2" xfId="14195" xr:uid="{00000000-0005-0000-0000-00001D370000}"/>
    <cellStyle name="Normal 19 3 6 3 3" xfId="14196" xr:uid="{00000000-0005-0000-0000-00001E370000}"/>
    <cellStyle name="Normal 19 3 6 4" xfId="14197" xr:uid="{00000000-0005-0000-0000-00001F370000}"/>
    <cellStyle name="Normal 19 3 6 4 2" xfId="14198" xr:uid="{00000000-0005-0000-0000-000020370000}"/>
    <cellStyle name="Normal 19 3 6 4 2 2" xfId="14199" xr:uid="{00000000-0005-0000-0000-000021370000}"/>
    <cellStyle name="Normal 19 3 6 4 3" xfId="14200" xr:uid="{00000000-0005-0000-0000-000022370000}"/>
    <cellStyle name="Normal 19 3 6 5" xfId="14201" xr:uid="{00000000-0005-0000-0000-000023370000}"/>
    <cellStyle name="Normal 19 3 6 5 2" xfId="14202" xr:uid="{00000000-0005-0000-0000-000024370000}"/>
    <cellStyle name="Normal 19 3 6 6" xfId="14203" xr:uid="{00000000-0005-0000-0000-000025370000}"/>
    <cellStyle name="Normal 19 3 6 6 2" xfId="14204" xr:uid="{00000000-0005-0000-0000-000026370000}"/>
    <cellStyle name="Normal 19 3 6 7" xfId="14205" xr:uid="{00000000-0005-0000-0000-000027370000}"/>
    <cellStyle name="Normal 19 3 7" xfId="14206" xr:uid="{00000000-0005-0000-0000-000028370000}"/>
    <cellStyle name="Normal 19 3 7 2" xfId="14207" xr:uid="{00000000-0005-0000-0000-000029370000}"/>
    <cellStyle name="Normal 19 3 7 2 2" xfId="14208" xr:uid="{00000000-0005-0000-0000-00002A370000}"/>
    <cellStyle name="Normal 19 3 7 2 2 2" xfId="14209" xr:uid="{00000000-0005-0000-0000-00002B370000}"/>
    <cellStyle name="Normal 19 3 7 2 3" xfId="14210" xr:uid="{00000000-0005-0000-0000-00002C370000}"/>
    <cellStyle name="Normal 19 3 7 3" xfId="14211" xr:uid="{00000000-0005-0000-0000-00002D370000}"/>
    <cellStyle name="Normal 19 3 7 3 2" xfId="14212" xr:uid="{00000000-0005-0000-0000-00002E370000}"/>
    <cellStyle name="Normal 19 3 7 3 2 2" xfId="14213" xr:uid="{00000000-0005-0000-0000-00002F370000}"/>
    <cellStyle name="Normal 19 3 7 3 3" xfId="14214" xr:uid="{00000000-0005-0000-0000-000030370000}"/>
    <cellStyle name="Normal 19 3 7 4" xfId="14215" xr:uid="{00000000-0005-0000-0000-000031370000}"/>
    <cellStyle name="Normal 19 3 7 4 2" xfId="14216" xr:uid="{00000000-0005-0000-0000-000032370000}"/>
    <cellStyle name="Normal 19 3 7 4 2 2" xfId="14217" xr:uid="{00000000-0005-0000-0000-000033370000}"/>
    <cellStyle name="Normal 19 3 7 4 3" xfId="14218" xr:uid="{00000000-0005-0000-0000-000034370000}"/>
    <cellStyle name="Normal 19 3 7 5" xfId="14219" xr:uid="{00000000-0005-0000-0000-000035370000}"/>
    <cellStyle name="Normal 19 3 7 5 2" xfId="14220" xr:uid="{00000000-0005-0000-0000-000036370000}"/>
    <cellStyle name="Normal 19 3 7 6" xfId="14221" xr:uid="{00000000-0005-0000-0000-000037370000}"/>
    <cellStyle name="Normal 19 3 7 6 2" xfId="14222" xr:uid="{00000000-0005-0000-0000-000038370000}"/>
    <cellStyle name="Normal 19 3 7 7" xfId="14223" xr:uid="{00000000-0005-0000-0000-000039370000}"/>
    <cellStyle name="Normal 19 3 8" xfId="14224" xr:uid="{00000000-0005-0000-0000-00003A370000}"/>
    <cellStyle name="Normal 19 3 8 2" xfId="14225" xr:uid="{00000000-0005-0000-0000-00003B370000}"/>
    <cellStyle name="Normal 19 3 8 2 2" xfId="14226" xr:uid="{00000000-0005-0000-0000-00003C370000}"/>
    <cellStyle name="Normal 19 3 8 3" xfId="14227" xr:uid="{00000000-0005-0000-0000-00003D370000}"/>
    <cellStyle name="Normal 19 3 9" xfId="14228" xr:uid="{00000000-0005-0000-0000-00003E370000}"/>
    <cellStyle name="Normal 19 3 9 2" xfId="14229" xr:uid="{00000000-0005-0000-0000-00003F370000}"/>
    <cellStyle name="Normal 19 3 9 2 2" xfId="14230" xr:uid="{00000000-0005-0000-0000-000040370000}"/>
    <cellStyle name="Normal 19 3 9 3" xfId="14231" xr:uid="{00000000-0005-0000-0000-000041370000}"/>
    <cellStyle name="Normal 19 3_Confidential Information" xfId="14232" xr:uid="{00000000-0005-0000-0000-000042370000}"/>
    <cellStyle name="Normal 19 4" xfId="464" xr:uid="{00000000-0005-0000-0000-000043370000}"/>
    <cellStyle name="Normal 19 4 10" xfId="14233" xr:uid="{00000000-0005-0000-0000-000044370000}"/>
    <cellStyle name="Normal 19 4 10 2" xfId="14234" xr:uid="{00000000-0005-0000-0000-000045370000}"/>
    <cellStyle name="Normal 19 4 11" xfId="14235" xr:uid="{00000000-0005-0000-0000-000046370000}"/>
    <cellStyle name="Normal 19 4 2" xfId="14236" xr:uid="{00000000-0005-0000-0000-000047370000}"/>
    <cellStyle name="Normal 19 4 2 2" xfId="14237" xr:uid="{00000000-0005-0000-0000-000048370000}"/>
    <cellStyle name="Normal 19 4 2 2 2" xfId="14238" xr:uid="{00000000-0005-0000-0000-000049370000}"/>
    <cellStyle name="Normal 19 4 2 2 2 2" xfId="14239" xr:uid="{00000000-0005-0000-0000-00004A370000}"/>
    <cellStyle name="Normal 19 4 2 2 2 2 2" xfId="14240" xr:uid="{00000000-0005-0000-0000-00004B370000}"/>
    <cellStyle name="Normal 19 4 2 2 2 3" xfId="14241" xr:uid="{00000000-0005-0000-0000-00004C370000}"/>
    <cellStyle name="Normal 19 4 2 2 3" xfId="14242" xr:uid="{00000000-0005-0000-0000-00004D370000}"/>
    <cellStyle name="Normal 19 4 2 2 3 2" xfId="14243" xr:uid="{00000000-0005-0000-0000-00004E370000}"/>
    <cellStyle name="Normal 19 4 2 2 3 2 2" xfId="14244" xr:uid="{00000000-0005-0000-0000-00004F370000}"/>
    <cellStyle name="Normal 19 4 2 2 3 3" xfId="14245" xr:uid="{00000000-0005-0000-0000-000050370000}"/>
    <cellStyle name="Normal 19 4 2 2 4" xfId="14246" xr:uid="{00000000-0005-0000-0000-000051370000}"/>
    <cellStyle name="Normal 19 4 2 2 4 2" xfId="14247" xr:uid="{00000000-0005-0000-0000-000052370000}"/>
    <cellStyle name="Normal 19 4 2 2 4 2 2" xfId="14248" xr:uid="{00000000-0005-0000-0000-000053370000}"/>
    <cellStyle name="Normal 19 4 2 2 4 3" xfId="14249" xr:uid="{00000000-0005-0000-0000-000054370000}"/>
    <cellStyle name="Normal 19 4 2 2 5" xfId="14250" xr:uid="{00000000-0005-0000-0000-000055370000}"/>
    <cellStyle name="Normal 19 4 2 2 5 2" xfId="14251" xr:uid="{00000000-0005-0000-0000-000056370000}"/>
    <cellStyle name="Normal 19 4 2 2 6" xfId="14252" xr:uid="{00000000-0005-0000-0000-000057370000}"/>
    <cellStyle name="Normal 19 4 2 2 6 2" xfId="14253" xr:uid="{00000000-0005-0000-0000-000058370000}"/>
    <cellStyle name="Normal 19 4 2 2 7" xfId="14254" xr:uid="{00000000-0005-0000-0000-000059370000}"/>
    <cellStyle name="Normal 19 4 2 3" xfId="14255" xr:uid="{00000000-0005-0000-0000-00005A370000}"/>
    <cellStyle name="Normal 19 4 2 3 2" xfId="14256" xr:uid="{00000000-0005-0000-0000-00005B370000}"/>
    <cellStyle name="Normal 19 4 2 3 2 2" xfId="14257" xr:uid="{00000000-0005-0000-0000-00005C370000}"/>
    <cellStyle name="Normal 19 4 2 3 2 2 2" xfId="14258" xr:uid="{00000000-0005-0000-0000-00005D370000}"/>
    <cellStyle name="Normal 19 4 2 3 2 3" xfId="14259" xr:uid="{00000000-0005-0000-0000-00005E370000}"/>
    <cellStyle name="Normal 19 4 2 3 3" xfId="14260" xr:uid="{00000000-0005-0000-0000-00005F370000}"/>
    <cellStyle name="Normal 19 4 2 3 3 2" xfId="14261" xr:uid="{00000000-0005-0000-0000-000060370000}"/>
    <cellStyle name="Normal 19 4 2 3 3 2 2" xfId="14262" xr:uid="{00000000-0005-0000-0000-000061370000}"/>
    <cellStyle name="Normal 19 4 2 3 3 3" xfId="14263" xr:uid="{00000000-0005-0000-0000-000062370000}"/>
    <cellStyle name="Normal 19 4 2 3 4" xfId="14264" xr:uid="{00000000-0005-0000-0000-000063370000}"/>
    <cellStyle name="Normal 19 4 2 3 4 2" xfId="14265" xr:uid="{00000000-0005-0000-0000-000064370000}"/>
    <cellStyle name="Normal 19 4 2 3 4 2 2" xfId="14266" xr:uid="{00000000-0005-0000-0000-000065370000}"/>
    <cellStyle name="Normal 19 4 2 3 4 3" xfId="14267" xr:uid="{00000000-0005-0000-0000-000066370000}"/>
    <cellStyle name="Normal 19 4 2 3 5" xfId="14268" xr:uid="{00000000-0005-0000-0000-000067370000}"/>
    <cellStyle name="Normal 19 4 2 3 5 2" xfId="14269" xr:uid="{00000000-0005-0000-0000-000068370000}"/>
    <cellStyle name="Normal 19 4 2 3 6" xfId="14270" xr:uid="{00000000-0005-0000-0000-000069370000}"/>
    <cellStyle name="Normal 19 4 2 3 6 2" xfId="14271" xr:uid="{00000000-0005-0000-0000-00006A370000}"/>
    <cellStyle name="Normal 19 4 2 3 7" xfId="14272" xr:uid="{00000000-0005-0000-0000-00006B370000}"/>
    <cellStyle name="Normal 19 4 2 4" xfId="14273" xr:uid="{00000000-0005-0000-0000-00006C370000}"/>
    <cellStyle name="Normal 19 4 2 4 2" xfId="14274" xr:uid="{00000000-0005-0000-0000-00006D370000}"/>
    <cellStyle name="Normal 19 4 2 4 2 2" xfId="14275" xr:uid="{00000000-0005-0000-0000-00006E370000}"/>
    <cellStyle name="Normal 19 4 2 4 3" xfId="14276" xr:uid="{00000000-0005-0000-0000-00006F370000}"/>
    <cellStyle name="Normal 19 4 2 5" xfId="14277" xr:uid="{00000000-0005-0000-0000-000070370000}"/>
    <cellStyle name="Normal 19 4 2 5 2" xfId="14278" xr:uid="{00000000-0005-0000-0000-000071370000}"/>
    <cellStyle name="Normal 19 4 2 5 2 2" xfId="14279" xr:uid="{00000000-0005-0000-0000-000072370000}"/>
    <cellStyle name="Normal 19 4 2 5 3" xfId="14280" xr:uid="{00000000-0005-0000-0000-000073370000}"/>
    <cellStyle name="Normal 19 4 2 6" xfId="14281" xr:uid="{00000000-0005-0000-0000-000074370000}"/>
    <cellStyle name="Normal 19 4 2 6 2" xfId="14282" xr:uid="{00000000-0005-0000-0000-000075370000}"/>
    <cellStyle name="Normal 19 4 2 6 2 2" xfId="14283" xr:uid="{00000000-0005-0000-0000-000076370000}"/>
    <cellStyle name="Normal 19 4 2 6 3" xfId="14284" xr:uid="{00000000-0005-0000-0000-000077370000}"/>
    <cellStyle name="Normal 19 4 2 7" xfId="14285" xr:uid="{00000000-0005-0000-0000-000078370000}"/>
    <cellStyle name="Normal 19 4 2 7 2" xfId="14286" xr:uid="{00000000-0005-0000-0000-000079370000}"/>
    <cellStyle name="Normal 19 4 2 8" xfId="14287" xr:uid="{00000000-0005-0000-0000-00007A370000}"/>
    <cellStyle name="Normal 19 4 2 8 2" xfId="14288" xr:uid="{00000000-0005-0000-0000-00007B370000}"/>
    <cellStyle name="Normal 19 4 2 9" xfId="14289" xr:uid="{00000000-0005-0000-0000-00007C370000}"/>
    <cellStyle name="Normal 19 4 3" xfId="14290" xr:uid="{00000000-0005-0000-0000-00007D370000}"/>
    <cellStyle name="Normal 19 4 3 2" xfId="14291" xr:uid="{00000000-0005-0000-0000-00007E370000}"/>
    <cellStyle name="Normal 19 4 3 2 2" xfId="14292" xr:uid="{00000000-0005-0000-0000-00007F370000}"/>
    <cellStyle name="Normal 19 4 3 2 2 2" xfId="14293" xr:uid="{00000000-0005-0000-0000-000080370000}"/>
    <cellStyle name="Normal 19 4 3 2 2 2 2" xfId="14294" xr:uid="{00000000-0005-0000-0000-000081370000}"/>
    <cellStyle name="Normal 19 4 3 2 2 3" xfId="14295" xr:uid="{00000000-0005-0000-0000-000082370000}"/>
    <cellStyle name="Normal 19 4 3 2 3" xfId="14296" xr:uid="{00000000-0005-0000-0000-000083370000}"/>
    <cellStyle name="Normal 19 4 3 2 3 2" xfId="14297" xr:uid="{00000000-0005-0000-0000-000084370000}"/>
    <cellStyle name="Normal 19 4 3 2 3 2 2" xfId="14298" xr:uid="{00000000-0005-0000-0000-000085370000}"/>
    <cellStyle name="Normal 19 4 3 2 3 3" xfId="14299" xr:uid="{00000000-0005-0000-0000-000086370000}"/>
    <cellStyle name="Normal 19 4 3 2 4" xfId="14300" xr:uid="{00000000-0005-0000-0000-000087370000}"/>
    <cellStyle name="Normal 19 4 3 2 4 2" xfId="14301" xr:uid="{00000000-0005-0000-0000-000088370000}"/>
    <cellStyle name="Normal 19 4 3 2 4 2 2" xfId="14302" xr:uid="{00000000-0005-0000-0000-000089370000}"/>
    <cellStyle name="Normal 19 4 3 2 4 3" xfId="14303" xr:uid="{00000000-0005-0000-0000-00008A370000}"/>
    <cellStyle name="Normal 19 4 3 2 5" xfId="14304" xr:uid="{00000000-0005-0000-0000-00008B370000}"/>
    <cellStyle name="Normal 19 4 3 2 5 2" xfId="14305" xr:uid="{00000000-0005-0000-0000-00008C370000}"/>
    <cellStyle name="Normal 19 4 3 2 6" xfId="14306" xr:uid="{00000000-0005-0000-0000-00008D370000}"/>
    <cellStyle name="Normal 19 4 3 2 6 2" xfId="14307" xr:uid="{00000000-0005-0000-0000-00008E370000}"/>
    <cellStyle name="Normal 19 4 3 2 7" xfId="14308" xr:uid="{00000000-0005-0000-0000-00008F370000}"/>
    <cellStyle name="Normal 19 4 3 3" xfId="14309" xr:uid="{00000000-0005-0000-0000-000090370000}"/>
    <cellStyle name="Normal 19 4 3 3 2" xfId="14310" xr:uid="{00000000-0005-0000-0000-000091370000}"/>
    <cellStyle name="Normal 19 4 3 3 2 2" xfId="14311" xr:uid="{00000000-0005-0000-0000-000092370000}"/>
    <cellStyle name="Normal 19 4 3 3 3" xfId="14312" xr:uid="{00000000-0005-0000-0000-000093370000}"/>
    <cellStyle name="Normal 19 4 3 4" xfId="14313" xr:uid="{00000000-0005-0000-0000-000094370000}"/>
    <cellStyle name="Normal 19 4 3 4 2" xfId="14314" xr:uid="{00000000-0005-0000-0000-000095370000}"/>
    <cellStyle name="Normal 19 4 3 4 2 2" xfId="14315" xr:uid="{00000000-0005-0000-0000-000096370000}"/>
    <cellStyle name="Normal 19 4 3 4 3" xfId="14316" xr:uid="{00000000-0005-0000-0000-000097370000}"/>
    <cellStyle name="Normal 19 4 3 5" xfId="14317" xr:uid="{00000000-0005-0000-0000-000098370000}"/>
    <cellStyle name="Normal 19 4 3 5 2" xfId="14318" xr:uid="{00000000-0005-0000-0000-000099370000}"/>
    <cellStyle name="Normal 19 4 3 5 2 2" xfId="14319" xr:uid="{00000000-0005-0000-0000-00009A370000}"/>
    <cellStyle name="Normal 19 4 3 5 3" xfId="14320" xr:uid="{00000000-0005-0000-0000-00009B370000}"/>
    <cellStyle name="Normal 19 4 3 6" xfId="14321" xr:uid="{00000000-0005-0000-0000-00009C370000}"/>
    <cellStyle name="Normal 19 4 3 6 2" xfId="14322" xr:uid="{00000000-0005-0000-0000-00009D370000}"/>
    <cellStyle name="Normal 19 4 3 7" xfId="14323" xr:uid="{00000000-0005-0000-0000-00009E370000}"/>
    <cellStyle name="Normal 19 4 3 7 2" xfId="14324" xr:uid="{00000000-0005-0000-0000-00009F370000}"/>
    <cellStyle name="Normal 19 4 3 8" xfId="14325" xr:uid="{00000000-0005-0000-0000-0000A0370000}"/>
    <cellStyle name="Normal 19 4 4" xfId="14326" xr:uid="{00000000-0005-0000-0000-0000A1370000}"/>
    <cellStyle name="Normal 19 4 4 2" xfId="14327" xr:uid="{00000000-0005-0000-0000-0000A2370000}"/>
    <cellStyle name="Normal 19 4 4 2 2" xfId="14328" xr:uid="{00000000-0005-0000-0000-0000A3370000}"/>
    <cellStyle name="Normal 19 4 4 2 2 2" xfId="14329" xr:uid="{00000000-0005-0000-0000-0000A4370000}"/>
    <cellStyle name="Normal 19 4 4 2 3" xfId="14330" xr:uid="{00000000-0005-0000-0000-0000A5370000}"/>
    <cellStyle name="Normal 19 4 4 3" xfId="14331" xr:uid="{00000000-0005-0000-0000-0000A6370000}"/>
    <cellStyle name="Normal 19 4 4 3 2" xfId="14332" xr:uid="{00000000-0005-0000-0000-0000A7370000}"/>
    <cellStyle name="Normal 19 4 4 3 2 2" xfId="14333" xr:uid="{00000000-0005-0000-0000-0000A8370000}"/>
    <cellStyle name="Normal 19 4 4 3 3" xfId="14334" xr:uid="{00000000-0005-0000-0000-0000A9370000}"/>
    <cellStyle name="Normal 19 4 4 4" xfId="14335" xr:uid="{00000000-0005-0000-0000-0000AA370000}"/>
    <cellStyle name="Normal 19 4 4 4 2" xfId="14336" xr:uid="{00000000-0005-0000-0000-0000AB370000}"/>
    <cellStyle name="Normal 19 4 4 4 2 2" xfId="14337" xr:uid="{00000000-0005-0000-0000-0000AC370000}"/>
    <cellStyle name="Normal 19 4 4 4 3" xfId="14338" xr:uid="{00000000-0005-0000-0000-0000AD370000}"/>
    <cellStyle name="Normal 19 4 4 5" xfId="14339" xr:uid="{00000000-0005-0000-0000-0000AE370000}"/>
    <cellStyle name="Normal 19 4 4 5 2" xfId="14340" xr:uid="{00000000-0005-0000-0000-0000AF370000}"/>
    <cellStyle name="Normal 19 4 4 6" xfId="14341" xr:uid="{00000000-0005-0000-0000-0000B0370000}"/>
    <cellStyle name="Normal 19 4 4 6 2" xfId="14342" xr:uid="{00000000-0005-0000-0000-0000B1370000}"/>
    <cellStyle name="Normal 19 4 4 7" xfId="14343" xr:uid="{00000000-0005-0000-0000-0000B2370000}"/>
    <cellStyle name="Normal 19 4 5" xfId="14344" xr:uid="{00000000-0005-0000-0000-0000B3370000}"/>
    <cellStyle name="Normal 19 4 5 2" xfId="14345" xr:uid="{00000000-0005-0000-0000-0000B4370000}"/>
    <cellStyle name="Normal 19 4 5 2 2" xfId="14346" xr:uid="{00000000-0005-0000-0000-0000B5370000}"/>
    <cellStyle name="Normal 19 4 5 2 2 2" xfId="14347" xr:uid="{00000000-0005-0000-0000-0000B6370000}"/>
    <cellStyle name="Normal 19 4 5 2 3" xfId="14348" xr:uid="{00000000-0005-0000-0000-0000B7370000}"/>
    <cellStyle name="Normal 19 4 5 3" xfId="14349" xr:uid="{00000000-0005-0000-0000-0000B8370000}"/>
    <cellStyle name="Normal 19 4 5 3 2" xfId="14350" xr:uid="{00000000-0005-0000-0000-0000B9370000}"/>
    <cellStyle name="Normal 19 4 5 3 2 2" xfId="14351" xr:uid="{00000000-0005-0000-0000-0000BA370000}"/>
    <cellStyle name="Normal 19 4 5 3 3" xfId="14352" xr:uid="{00000000-0005-0000-0000-0000BB370000}"/>
    <cellStyle name="Normal 19 4 5 4" xfId="14353" xr:uid="{00000000-0005-0000-0000-0000BC370000}"/>
    <cellStyle name="Normal 19 4 5 4 2" xfId="14354" xr:uid="{00000000-0005-0000-0000-0000BD370000}"/>
    <cellStyle name="Normal 19 4 5 4 2 2" xfId="14355" xr:uid="{00000000-0005-0000-0000-0000BE370000}"/>
    <cellStyle name="Normal 19 4 5 4 3" xfId="14356" xr:uid="{00000000-0005-0000-0000-0000BF370000}"/>
    <cellStyle name="Normal 19 4 5 5" xfId="14357" xr:uid="{00000000-0005-0000-0000-0000C0370000}"/>
    <cellStyle name="Normal 19 4 5 5 2" xfId="14358" xr:uid="{00000000-0005-0000-0000-0000C1370000}"/>
    <cellStyle name="Normal 19 4 5 6" xfId="14359" xr:uid="{00000000-0005-0000-0000-0000C2370000}"/>
    <cellStyle name="Normal 19 4 5 6 2" xfId="14360" xr:uid="{00000000-0005-0000-0000-0000C3370000}"/>
    <cellStyle name="Normal 19 4 5 7" xfId="14361" xr:uid="{00000000-0005-0000-0000-0000C4370000}"/>
    <cellStyle name="Normal 19 4 6" xfId="14362" xr:uid="{00000000-0005-0000-0000-0000C5370000}"/>
    <cellStyle name="Normal 19 4 6 2" xfId="14363" xr:uid="{00000000-0005-0000-0000-0000C6370000}"/>
    <cellStyle name="Normal 19 4 6 2 2" xfId="14364" xr:uid="{00000000-0005-0000-0000-0000C7370000}"/>
    <cellStyle name="Normal 19 4 6 3" xfId="14365" xr:uid="{00000000-0005-0000-0000-0000C8370000}"/>
    <cellStyle name="Normal 19 4 7" xfId="14366" xr:uid="{00000000-0005-0000-0000-0000C9370000}"/>
    <cellStyle name="Normal 19 4 7 2" xfId="14367" xr:uid="{00000000-0005-0000-0000-0000CA370000}"/>
    <cellStyle name="Normal 19 4 7 2 2" xfId="14368" xr:uid="{00000000-0005-0000-0000-0000CB370000}"/>
    <cellStyle name="Normal 19 4 7 3" xfId="14369" xr:uid="{00000000-0005-0000-0000-0000CC370000}"/>
    <cellStyle name="Normal 19 4 8" xfId="14370" xr:uid="{00000000-0005-0000-0000-0000CD370000}"/>
    <cellStyle name="Normal 19 4 8 2" xfId="14371" xr:uid="{00000000-0005-0000-0000-0000CE370000}"/>
    <cellStyle name="Normal 19 4 8 2 2" xfId="14372" xr:uid="{00000000-0005-0000-0000-0000CF370000}"/>
    <cellStyle name="Normal 19 4 8 3" xfId="14373" xr:uid="{00000000-0005-0000-0000-0000D0370000}"/>
    <cellStyle name="Normal 19 4 9" xfId="14374" xr:uid="{00000000-0005-0000-0000-0000D1370000}"/>
    <cellStyle name="Normal 19 4 9 2" xfId="14375" xr:uid="{00000000-0005-0000-0000-0000D2370000}"/>
    <cellStyle name="Normal 19 5" xfId="465" xr:uid="{00000000-0005-0000-0000-0000D3370000}"/>
    <cellStyle name="Normal 19 5 10" xfId="14376" xr:uid="{00000000-0005-0000-0000-0000D4370000}"/>
    <cellStyle name="Normal 19 5 10 2" xfId="14377" xr:uid="{00000000-0005-0000-0000-0000D5370000}"/>
    <cellStyle name="Normal 19 5 11" xfId="14378" xr:uid="{00000000-0005-0000-0000-0000D6370000}"/>
    <cellStyle name="Normal 19 5 2" xfId="14379" xr:uid="{00000000-0005-0000-0000-0000D7370000}"/>
    <cellStyle name="Normal 19 5 2 2" xfId="14380" xr:uid="{00000000-0005-0000-0000-0000D8370000}"/>
    <cellStyle name="Normal 19 5 2 2 2" xfId="14381" xr:uid="{00000000-0005-0000-0000-0000D9370000}"/>
    <cellStyle name="Normal 19 5 2 2 2 2" xfId="14382" xr:uid="{00000000-0005-0000-0000-0000DA370000}"/>
    <cellStyle name="Normal 19 5 2 2 2 2 2" xfId="14383" xr:uid="{00000000-0005-0000-0000-0000DB370000}"/>
    <cellStyle name="Normal 19 5 2 2 2 3" xfId="14384" xr:uid="{00000000-0005-0000-0000-0000DC370000}"/>
    <cellStyle name="Normal 19 5 2 2 3" xfId="14385" xr:uid="{00000000-0005-0000-0000-0000DD370000}"/>
    <cellStyle name="Normal 19 5 2 2 3 2" xfId="14386" xr:uid="{00000000-0005-0000-0000-0000DE370000}"/>
    <cellStyle name="Normal 19 5 2 2 3 2 2" xfId="14387" xr:uid="{00000000-0005-0000-0000-0000DF370000}"/>
    <cellStyle name="Normal 19 5 2 2 3 3" xfId="14388" xr:uid="{00000000-0005-0000-0000-0000E0370000}"/>
    <cellStyle name="Normal 19 5 2 2 4" xfId="14389" xr:uid="{00000000-0005-0000-0000-0000E1370000}"/>
    <cellStyle name="Normal 19 5 2 2 4 2" xfId="14390" xr:uid="{00000000-0005-0000-0000-0000E2370000}"/>
    <cellStyle name="Normal 19 5 2 2 4 2 2" xfId="14391" xr:uid="{00000000-0005-0000-0000-0000E3370000}"/>
    <cellStyle name="Normal 19 5 2 2 4 3" xfId="14392" xr:uid="{00000000-0005-0000-0000-0000E4370000}"/>
    <cellStyle name="Normal 19 5 2 2 5" xfId="14393" xr:uid="{00000000-0005-0000-0000-0000E5370000}"/>
    <cellStyle name="Normal 19 5 2 2 5 2" xfId="14394" xr:uid="{00000000-0005-0000-0000-0000E6370000}"/>
    <cellStyle name="Normal 19 5 2 2 6" xfId="14395" xr:uid="{00000000-0005-0000-0000-0000E7370000}"/>
    <cellStyle name="Normal 19 5 2 2 6 2" xfId="14396" xr:uid="{00000000-0005-0000-0000-0000E8370000}"/>
    <cellStyle name="Normal 19 5 2 2 7" xfId="14397" xr:uid="{00000000-0005-0000-0000-0000E9370000}"/>
    <cellStyle name="Normal 19 5 2 3" xfId="14398" xr:uid="{00000000-0005-0000-0000-0000EA370000}"/>
    <cellStyle name="Normal 19 5 2 3 2" xfId="14399" xr:uid="{00000000-0005-0000-0000-0000EB370000}"/>
    <cellStyle name="Normal 19 5 2 3 2 2" xfId="14400" xr:uid="{00000000-0005-0000-0000-0000EC370000}"/>
    <cellStyle name="Normal 19 5 2 3 2 2 2" xfId="14401" xr:uid="{00000000-0005-0000-0000-0000ED370000}"/>
    <cellStyle name="Normal 19 5 2 3 2 3" xfId="14402" xr:uid="{00000000-0005-0000-0000-0000EE370000}"/>
    <cellStyle name="Normal 19 5 2 3 3" xfId="14403" xr:uid="{00000000-0005-0000-0000-0000EF370000}"/>
    <cellStyle name="Normal 19 5 2 3 3 2" xfId="14404" xr:uid="{00000000-0005-0000-0000-0000F0370000}"/>
    <cellStyle name="Normal 19 5 2 3 3 2 2" xfId="14405" xr:uid="{00000000-0005-0000-0000-0000F1370000}"/>
    <cellStyle name="Normal 19 5 2 3 3 3" xfId="14406" xr:uid="{00000000-0005-0000-0000-0000F2370000}"/>
    <cellStyle name="Normal 19 5 2 3 4" xfId="14407" xr:uid="{00000000-0005-0000-0000-0000F3370000}"/>
    <cellStyle name="Normal 19 5 2 3 4 2" xfId="14408" xr:uid="{00000000-0005-0000-0000-0000F4370000}"/>
    <cellStyle name="Normal 19 5 2 3 4 2 2" xfId="14409" xr:uid="{00000000-0005-0000-0000-0000F5370000}"/>
    <cellStyle name="Normal 19 5 2 3 4 3" xfId="14410" xr:uid="{00000000-0005-0000-0000-0000F6370000}"/>
    <cellStyle name="Normal 19 5 2 3 5" xfId="14411" xr:uid="{00000000-0005-0000-0000-0000F7370000}"/>
    <cellStyle name="Normal 19 5 2 3 5 2" xfId="14412" xr:uid="{00000000-0005-0000-0000-0000F8370000}"/>
    <cellStyle name="Normal 19 5 2 3 6" xfId="14413" xr:uid="{00000000-0005-0000-0000-0000F9370000}"/>
    <cellStyle name="Normal 19 5 2 3 6 2" xfId="14414" xr:uid="{00000000-0005-0000-0000-0000FA370000}"/>
    <cellStyle name="Normal 19 5 2 3 7" xfId="14415" xr:uid="{00000000-0005-0000-0000-0000FB370000}"/>
    <cellStyle name="Normal 19 5 2 4" xfId="14416" xr:uid="{00000000-0005-0000-0000-0000FC370000}"/>
    <cellStyle name="Normal 19 5 2 4 2" xfId="14417" xr:uid="{00000000-0005-0000-0000-0000FD370000}"/>
    <cellStyle name="Normal 19 5 2 4 2 2" xfId="14418" xr:uid="{00000000-0005-0000-0000-0000FE370000}"/>
    <cellStyle name="Normal 19 5 2 4 3" xfId="14419" xr:uid="{00000000-0005-0000-0000-0000FF370000}"/>
    <cellStyle name="Normal 19 5 2 5" xfId="14420" xr:uid="{00000000-0005-0000-0000-000000380000}"/>
    <cellStyle name="Normal 19 5 2 5 2" xfId="14421" xr:uid="{00000000-0005-0000-0000-000001380000}"/>
    <cellStyle name="Normal 19 5 2 5 2 2" xfId="14422" xr:uid="{00000000-0005-0000-0000-000002380000}"/>
    <cellStyle name="Normal 19 5 2 5 3" xfId="14423" xr:uid="{00000000-0005-0000-0000-000003380000}"/>
    <cellStyle name="Normal 19 5 2 6" xfId="14424" xr:uid="{00000000-0005-0000-0000-000004380000}"/>
    <cellStyle name="Normal 19 5 2 6 2" xfId="14425" xr:uid="{00000000-0005-0000-0000-000005380000}"/>
    <cellStyle name="Normal 19 5 2 6 2 2" xfId="14426" xr:uid="{00000000-0005-0000-0000-000006380000}"/>
    <cellStyle name="Normal 19 5 2 6 3" xfId="14427" xr:uid="{00000000-0005-0000-0000-000007380000}"/>
    <cellStyle name="Normal 19 5 2 7" xfId="14428" xr:uid="{00000000-0005-0000-0000-000008380000}"/>
    <cellStyle name="Normal 19 5 2 7 2" xfId="14429" xr:uid="{00000000-0005-0000-0000-000009380000}"/>
    <cellStyle name="Normal 19 5 2 8" xfId="14430" xr:uid="{00000000-0005-0000-0000-00000A380000}"/>
    <cellStyle name="Normal 19 5 2 8 2" xfId="14431" xr:uid="{00000000-0005-0000-0000-00000B380000}"/>
    <cellStyle name="Normal 19 5 2 9" xfId="14432" xr:uid="{00000000-0005-0000-0000-00000C380000}"/>
    <cellStyle name="Normal 19 5 3" xfId="14433" xr:uid="{00000000-0005-0000-0000-00000D380000}"/>
    <cellStyle name="Normal 19 5 3 2" xfId="14434" xr:uid="{00000000-0005-0000-0000-00000E380000}"/>
    <cellStyle name="Normal 19 5 3 2 2" xfId="14435" xr:uid="{00000000-0005-0000-0000-00000F380000}"/>
    <cellStyle name="Normal 19 5 3 2 2 2" xfId="14436" xr:uid="{00000000-0005-0000-0000-000010380000}"/>
    <cellStyle name="Normal 19 5 3 2 2 2 2" xfId="14437" xr:uid="{00000000-0005-0000-0000-000011380000}"/>
    <cellStyle name="Normal 19 5 3 2 2 3" xfId="14438" xr:uid="{00000000-0005-0000-0000-000012380000}"/>
    <cellStyle name="Normal 19 5 3 2 3" xfId="14439" xr:uid="{00000000-0005-0000-0000-000013380000}"/>
    <cellStyle name="Normal 19 5 3 2 3 2" xfId="14440" xr:uid="{00000000-0005-0000-0000-000014380000}"/>
    <cellStyle name="Normal 19 5 3 2 3 2 2" xfId="14441" xr:uid="{00000000-0005-0000-0000-000015380000}"/>
    <cellStyle name="Normal 19 5 3 2 3 3" xfId="14442" xr:uid="{00000000-0005-0000-0000-000016380000}"/>
    <cellStyle name="Normal 19 5 3 2 4" xfId="14443" xr:uid="{00000000-0005-0000-0000-000017380000}"/>
    <cellStyle name="Normal 19 5 3 2 4 2" xfId="14444" xr:uid="{00000000-0005-0000-0000-000018380000}"/>
    <cellStyle name="Normal 19 5 3 2 4 2 2" xfId="14445" xr:uid="{00000000-0005-0000-0000-000019380000}"/>
    <cellStyle name="Normal 19 5 3 2 4 3" xfId="14446" xr:uid="{00000000-0005-0000-0000-00001A380000}"/>
    <cellStyle name="Normal 19 5 3 2 5" xfId="14447" xr:uid="{00000000-0005-0000-0000-00001B380000}"/>
    <cellStyle name="Normal 19 5 3 2 5 2" xfId="14448" xr:uid="{00000000-0005-0000-0000-00001C380000}"/>
    <cellStyle name="Normal 19 5 3 2 6" xfId="14449" xr:uid="{00000000-0005-0000-0000-00001D380000}"/>
    <cellStyle name="Normal 19 5 3 2 6 2" xfId="14450" xr:uid="{00000000-0005-0000-0000-00001E380000}"/>
    <cellStyle name="Normal 19 5 3 2 7" xfId="14451" xr:uid="{00000000-0005-0000-0000-00001F380000}"/>
    <cellStyle name="Normal 19 5 3 3" xfId="14452" xr:uid="{00000000-0005-0000-0000-000020380000}"/>
    <cellStyle name="Normal 19 5 3 3 2" xfId="14453" xr:uid="{00000000-0005-0000-0000-000021380000}"/>
    <cellStyle name="Normal 19 5 3 3 2 2" xfId="14454" xr:uid="{00000000-0005-0000-0000-000022380000}"/>
    <cellStyle name="Normal 19 5 3 3 3" xfId="14455" xr:uid="{00000000-0005-0000-0000-000023380000}"/>
    <cellStyle name="Normal 19 5 3 4" xfId="14456" xr:uid="{00000000-0005-0000-0000-000024380000}"/>
    <cellStyle name="Normal 19 5 3 4 2" xfId="14457" xr:uid="{00000000-0005-0000-0000-000025380000}"/>
    <cellStyle name="Normal 19 5 3 4 2 2" xfId="14458" xr:uid="{00000000-0005-0000-0000-000026380000}"/>
    <cellStyle name="Normal 19 5 3 4 3" xfId="14459" xr:uid="{00000000-0005-0000-0000-000027380000}"/>
    <cellStyle name="Normal 19 5 3 5" xfId="14460" xr:uid="{00000000-0005-0000-0000-000028380000}"/>
    <cellStyle name="Normal 19 5 3 5 2" xfId="14461" xr:uid="{00000000-0005-0000-0000-000029380000}"/>
    <cellStyle name="Normal 19 5 3 5 2 2" xfId="14462" xr:uid="{00000000-0005-0000-0000-00002A380000}"/>
    <cellStyle name="Normal 19 5 3 5 3" xfId="14463" xr:uid="{00000000-0005-0000-0000-00002B380000}"/>
    <cellStyle name="Normal 19 5 3 6" xfId="14464" xr:uid="{00000000-0005-0000-0000-00002C380000}"/>
    <cellStyle name="Normal 19 5 3 6 2" xfId="14465" xr:uid="{00000000-0005-0000-0000-00002D380000}"/>
    <cellStyle name="Normal 19 5 3 7" xfId="14466" xr:uid="{00000000-0005-0000-0000-00002E380000}"/>
    <cellStyle name="Normal 19 5 3 7 2" xfId="14467" xr:uid="{00000000-0005-0000-0000-00002F380000}"/>
    <cellStyle name="Normal 19 5 3 8" xfId="14468" xr:uid="{00000000-0005-0000-0000-000030380000}"/>
    <cellStyle name="Normal 19 5 4" xfId="14469" xr:uid="{00000000-0005-0000-0000-000031380000}"/>
    <cellStyle name="Normal 19 5 4 2" xfId="14470" xr:uid="{00000000-0005-0000-0000-000032380000}"/>
    <cellStyle name="Normal 19 5 4 2 2" xfId="14471" xr:uid="{00000000-0005-0000-0000-000033380000}"/>
    <cellStyle name="Normal 19 5 4 2 2 2" xfId="14472" xr:uid="{00000000-0005-0000-0000-000034380000}"/>
    <cellStyle name="Normal 19 5 4 2 3" xfId="14473" xr:uid="{00000000-0005-0000-0000-000035380000}"/>
    <cellStyle name="Normal 19 5 4 3" xfId="14474" xr:uid="{00000000-0005-0000-0000-000036380000}"/>
    <cellStyle name="Normal 19 5 4 3 2" xfId="14475" xr:uid="{00000000-0005-0000-0000-000037380000}"/>
    <cellStyle name="Normal 19 5 4 3 2 2" xfId="14476" xr:uid="{00000000-0005-0000-0000-000038380000}"/>
    <cellStyle name="Normal 19 5 4 3 3" xfId="14477" xr:uid="{00000000-0005-0000-0000-000039380000}"/>
    <cellStyle name="Normal 19 5 4 4" xfId="14478" xr:uid="{00000000-0005-0000-0000-00003A380000}"/>
    <cellStyle name="Normal 19 5 4 4 2" xfId="14479" xr:uid="{00000000-0005-0000-0000-00003B380000}"/>
    <cellStyle name="Normal 19 5 4 4 2 2" xfId="14480" xr:uid="{00000000-0005-0000-0000-00003C380000}"/>
    <cellStyle name="Normal 19 5 4 4 3" xfId="14481" xr:uid="{00000000-0005-0000-0000-00003D380000}"/>
    <cellStyle name="Normal 19 5 4 5" xfId="14482" xr:uid="{00000000-0005-0000-0000-00003E380000}"/>
    <cellStyle name="Normal 19 5 4 5 2" xfId="14483" xr:uid="{00000000-0005-0000-0000-00003F380000}"/>
    <cellStyle name="Normal 19 5 4 6" xfId="14484" xr:uid="{00000000-0005-0000-0000-000040380000}"/>
    <cellStyle name="Normal 19 5 4 6 2" xfId="14485" xr:uid="{00000000-0005-0000-0000-000041380000}"/>
    <cellStyle name="Normal 19 5 4 7" xfId="14486" xr:uid="{00000000-0005-0000-0000-000042380000}"/>
    <cellStyle name="Normal 19 5 5" xfId="14487" xr:uid="{00000000-0005-0000-0000-000043380000}"/>
    <cellStyle name="Normal 19 5 5 2" xfId="14488" xr:uid="{00000000-0005-0000-0000-000044380000}"/>
    <cellStyle name="Normal 19 5 5 2 2" xfId="14489" xr:uid="{00000000-0005-0000-0000-000045380000}"/>
    <cellStyle name="Normal 19 5 5 2 2 2" xfId="14490" xr:uid="{00000000-0005-0000-0000-000046380000}"/>
    <cellStyle name="Normal 19 5 5 2 3" xfId="14491" xr:uid="{00000000-0005-0000-0000-000047380000}"/>
    <cellStyle name="Normal 19 5 5 3" xfId="14492" xr:uid="{00000000-0005-0000-0000-000048380000}"/>
    <cellStyle name="Normal 19 5 5 3 2" xfId="14493" xr:uid="{00000000-0005-0000-0000-000049380000}"/>
    <cellStyle name="Normal 19 5 5 3 2 2" xfId="14494" xr:uid="{00000000-0005-0000-0000-00004A380000}"/>
    <cellStyle name="Normal 19 5 5 3 3" xfId="14495" xr:uid="{00000000-0005-0000-0000-00004B380000}"/>
    <cellStyle name="Normal 19 5 5 4" xfId="14496" xr:uid="{00000000-0005-0000-0000-00004C380000}"/>
    <cellStyle name="Normal 19 5 5 4 2" xfId="14497" xr:uid="{00000000-0005-0000-0000-00004D380000}"/>
    <cellStyle name="Normal 19 5 5 4 2 2" xfId="14498" xr:uid="{00000000-0005-0000-0000-00004E380000}"/>
    <cellStyle name="Normal 19 5 5 4 3" xfId="14499" xr:uid="{00000000-0005-0000-0000-00004F380000}"/>
    <cellStyle name="Normal 19 5 5 5" xfId="14500" xr:uid="{00000000-0005-0000-0000-000050380000}"/>
    <cellStyle name="Normal 19 5 5 5 2" xfId="14501" xr:uid="{00000000-0005-0000-0000-000051380000}"/>
    <cellStyle name="Normal 19 5 5 6" xfId="14502" xr:uid="{00000000-0005-0000-0000-000052380000}"/>
    <cellStyle name="Normal 19 5 5 6 2" xfId="14503" xr:uid="{00000000-0005-0000-0000-000053380000}"/>
    <cellStyle name="Normal 19 5 5 7" xfId="14504" xr:uid="{00000000-0005-0000-0000-000054380000}"/>
    <cellStyle name="Normal 19 5 6" xfId="14505" xr:uid="{00000000-0005-0000-0000-000055380000}"/>
    <cellStyle name="Normal 19 5 6 2" xfId="14506" xr:uid="{00000000-0005-0000-0000-000056380000}"/>
    <cellStyle name="Normal 19 5 6 2 2" xfId="14507" xr:uid="{00000000-0005-0000-0000-000057380000}"/>
    <cellStyle name="Normal 19 5 6 3" xfId="14508" xr:uid="{00000000-0005-0000-0000-000058380000}"/>
    <cellStyle name="Normal 19 5 7" xfId="14509" xr:uid="{00000000-0005-0000-0000-000059380000}"/>
    <cellStyle name="Normal 19 5 7 2" xfId="14510" xr:uid="{00000000-0005-0000-0000-00005A380000}"/>
    <cellStyle name="Normal 19 5 7 2 2" xfId="14511" xr:uid="{00000000-0005-0000-0000-00005B380000}"/>
    <cellStyle name="Normal 19 5 7 3" xfId="14512" xr:uid="{00000000-0005-0000-0000-00005C380000}"/>
    <cellStyle name="Normal 19 5 8" xfId="14513" xr:uid="{00000000-0005-0000-0000-00005D380000}"/>
    <cellStyle name="Normal 19 5 8 2" xfId="14514" xr:uid="{00000000-0005-0000-0000-00005E380000}"/>
    <cellStyle name="Normal 19 5 8 2 2" xfId="14515" xr:uid="{00000000-0005-0000-0000-00005F380000}"/>
    <cellStyle name="Normal 19 5 8 3" xfId="14516" xr:uid="{00000000-0005-0000-0000-000060380000}"/>
    <cellStyle name="Normal 19 5 9" xfId="14517" xr:uid="{00000000-0005-0000-0000-000061380000}"/>
    <cellStyle name="Normal 19 5 9 2" xfId="14518" xr:uid="{00000000-0005-0000-0000-000062380000}"/>
    <cellStyle name="Normal 19 6" xfId="14519" xr:uid="{00000000-0005-0000-0000-000063380000}"/>
    <cellStyle name="Normal 19 6 2" xfId="14520" xr:uid="{00000000-0005-0000-0000-000064380000}"/>
    <cellStyle name="Normal 19 6 2 2" xfId="14521" xr:uid="{00000000-0005-0000-0000-000065380000}"/>
    <cellStyle name="Normal 19 6 2 2 2" xfId="14522" xr:uid="{00000000-0005-0000-0000-000066380000}"/>
    <cellStyle name="Normal 19 6 2 2 2 2" xfId="14523" xr:uid="{00000000-0005-0000-0000-000067380000}"/>
    <cellStyle name="Normal 19 6 2 2 3" xfId="14524" xr:uid="{00000000-0005-0000-0000-000068380000}"/>
    <cellStyle name="Normal 19 6 2 3" xfId="14525" xr:uid="{00000000-0005-0000-0000-000069380000}"/>
    <cellStyle name="Normal 19 6 2 3 2" xfId="14526" xr:uid="{00000000-0005-0000-0000-00006A380000}"/>
    <cellStyle name="Normal 19 6 2 3 2 2" xfId="14527" xr:uid="{00000000-0005-0000-0000-00006B380000}"/>
    <cellStyle name="Normal 19 6 2 3 3" xfId="14528" xr:uid="{00000000-0005-0000-0000-00006C380000}"/>
    <cellStyle name="Normal 19 6 2 4" xfId="14529" xr:uid="{00000000-0005-0000-0000-00006D380000}"/>
    <cellStyle name="Normal 19 6 2 4 2" xfId="14530" xr:uid="{00000000-0005-0000-0000-00006E380000}"/>
    <cellStyle name="Normal 19 6 2 4 2 2" xfId="14531" xr:uid="{00000000-0005-0000-0000-00006F380000}"/>
    <cellStyle name="Normal 19 6 2 4 3" xfId="14532" xr:uid="{00000000-0005-0000-0000-000070380000}"/>
    <cellStyle name="Normal 19 6 2 5" xfId="14533" xr:uid="{00000000-0005-0000-0000-000071380000}"/>
    <cellStyle name="Normal 19 6 2 5 2" xfId="14534" xr:uid="{00000000-0005-0000-0000-000072380000}"/>
    <cellStyle name="Normal 19 6 2 6" xfId="14535" xr:uid="{00000000-0005-0000-0000-000073380000}"/>
    <cellStyle name="Normal 19 6 2 6 2" xfId="14536" xr:uid="{00000000-0005-0000-0000-000074380000}"/>
    <cellStyle name="Normal 19 6 2 7" xfId="14537" xr:uid="{00000000-0005-0000-0000-000075380000}"/>
    <cellStyle name="Normal 19 6 3" xfId="14538" xr:uid="{00000000-0005-0000-0000-000076380000}"/>
    <cellStyle name="Normal 19 6 3 2" xfId="14539" xr:uid="{00000000-0005-0000-0000-000077380000}"/>
    <cellStyle name="Normal 19 6 3 2 2" xfId="14540" xr:uid="{00000000-0005-0000-0000-000078380000}"/>
    <cellStyle name="Normal 19 6 3 2 2 2" xfId="14541" xr:uid="{00000000-0005-0000-0000-000079380000}"/>
    <cellStyle name="Normal 19 6 3 2 3" xfId="14542" xr:uid="{00000000-0005-0000-0000-00007A380000}"/>
    <cellStyle name="Normal 19 6 3 3" xfId="14543" xr:uid="{00000000-0005-0000-0000-00007B380000}"/>
    <cellStyle name="Normal 19 6 3 3 2" xfId="14544" xr:uid="{00000000-0005-0000-0000-00007C380000}"/>
    <cellStyle name="Normal 19 6 3 3 2 2" xfId="14545" xr:uid="{00000000-0005-0000-0000-00007D380000}"/>
    <cellStyle name="Normal 19 6 3 3 3" xfId="14546" xr:uid="{00000000-0005-0000-0000-00007E380000}"/>
    <cellStyle name="Normal 19 6 3 4" xfId="14547" xr:uid="{00000000-0005-0000-0000-00007F380000}"/>
    <cellStyle name="Normal 19 6 3 4 2" xfId="14548" xr:uid="{00000000-0005-0000-0000-000080380000}"/>
    <cellStyle name="Normal 19 6 3 4 2 2" xfId="14549" xr:uid="{00000000-0005-0000-0000-000081380000}"/>
    <cellStyle name="Normal 19 6 3 4 3" xfId="14550" xr:uid="{00000000-0005-0000-0000-000082380000}"/>
    <cellStyle name="Normal 19 6 3 5" xfId="14551" xr:uid="{00000000-0005-0000-0000-000083380000}"/>
    <cellStyle name="Normal 19 6 3 5 2" xfId="14552" xr:uid="{00000000-0005-0000-0000-000084380000}"/>
    <cellStyle name="Normal 19 6 3 6" xfId="14553" xr:uid="{00000000-0005-0000-0000-000085380000}"/>
    <cellStyle name="Normal 19 6 3 6 2" xfId="14554" xr:uid="{00000000-0005-0000-0000-000086380000}"/>
    <cellStyle name="Normal 19 6 3 7" xfId="14555" xr:uid="{00000000-0005-0000-0000-000087380000}"/>
    <cellStyle name="Normal 19 6 4" xfId="14556" xr:uid="{00000000-0005-0000-0000-000088380000}"/>
    <cellStyle name="Normal 19 6 4 2" xfId="14557" xr:uid="{00000000-0005-0000-0000-000089380000}"/>
    <cellStyle name="Normal 19 6 4 2 2" xfId="14558" xr:uid="{00000000-0005-0000-0000-00008A380000}"/>
    <cellStyle name="Normal 19 6 4 3" xfId="14559" xr:uid="{00000000-0005-0000-0000-00008B380000}"/>
    <cellStyle name="Normal 19 6 5" xfId="14560" xr:uid="{00000000-0005-0000-0000-00008C380000}"/>
    <cellStyle name="Normal 19 6 5 2" xfId="14561" xr:uid="{00000000-0005-0000-0000-00008D380000}"/>
    <cellStyle name="Normal 19 6 5 2 2" xfId="14562" xr:uid="{00000000-0005-0000-0000-00008E380000}"/>
    <cellStyle name="Normal 19 6 5 3" xfId="14563" xr:uid="{00000000-0005-0000-0000-00008F380000}"/>
    <cellStyle name="Normal 19 6 6" xfId="14564" xr:uid="{00000000-0005-0000-0000-000090380000}"/>
    <cellStyle name="Normal 19 6 6 2" xfId="14565" xr:uid="{00000000-0005-0000-0000-000091380000}"/>
    <cellStyle name="Normal 19 6 6 2 2" xfId="14566" xr:uid="{00000000-0005-0000-0000-000092380000}"/>
    <cellStyle name="Normal 19 6 6 3" xfId="14567" xr:uid="{00000000-0005-0000-0000-000093380000}"/>
    <cellStyle name="Normal 19 6 7" xfId="14568" xr:uid="{00000000-0005-0000-0000-000094380000}"/>
    <cellStyle name="Normal 19 6 7 2" xfId="14569" xr:uid="{00000000-0005-0000-0000-000095380000}"/>
    <cellStyle name="Normal 19 6 8" xfId="14570" xr:uid="{00000000-0005-0000-0000-000096380000}"/>
    <cellStyle name="Normal 19 6 8 2" xfId="14571" xr:uid="{00000000-0005-0000-0000-000097380000}"/>
    <cellStyle name="Normal 19 6 9" xfId="14572" xr:uid="{00000000-0005-0000-0000-000098380000}"/>
    <cellStyle name="Normal 19 7" xfId="14573" xr:uid="{00000000-0005-0000-0000-000099380000}"/>
    <cellStyle name="Normal 19 7 2" xfId="14574" xr:uid="{00000000-0005-0000-0000-00009A380000}"/>
    <cellStyle name="Normal 19 7 2 2" xfId="14575" xr:uid="{00000000-0005-0000-0000-00009B380000}"/>
    <cellStyle name="Normal 19 7 2 2 2" xfId="14576" xr:uid="{00000000-0005-0000-0000-00009C380000}"/>
    <cellStyle name="Normal 19 7 2 2 2 2" xfId="14577" xr:uid="{00000000-0005-0000-0000-00009D380000}"/>
    <cellStyle name="Normal 19 7 2 2 3" xfId="14578" xr:uid="{00000000-0005-0000-0000-00009E380000}"/>
    <cellStyle name="Normal 19 7 2 3" xfId="14579" xr:uid="{00000000-0005-0000-0000-00009F380000}"/>
    <cellStyle name="Normal 19 7 2 3 2" xfId="14580" xr:uid="{00000000-0005-0000-0000-0000A0380000}"/>
    <cellStyle name="Normal 19 7 2 3 2 2" xfId="14581" xr:uid="{00000000-0005-0000-0000-0000A1380000}"/>
    <cellStyle name="Normal 19 7 2 3 3" xfId="14582" xr:uid="{00000000-0005-0000-0000-0000A2380000}"/>
    <cellStyle name="Normal 19 7 2 4" xfId="14583" xr:uid="{00000000-0005-0000-0000-0000A3380000}"/>
    <cellStyle name="Normal 19 7 2 4 2" xfId="14584" xr:uid="{00000000-0005-0000-0000-0000A4380000}"/>
    <cellStyle name="Normal 19 7 2 4 2 2" xfId="14585" xr:uid="{00000000-0005-0000-0000-0000A5380000}"/>
    <cellStyle name="Normal 19 7 2 4 3" xfId="14586" xr:uid="{00000000-0005-0000-0000-0000A6380000}"/>
    <cellStyle name="Normal 19 7 2 5" xfId="14587" xr:uid="{00000000-0005-0000-0000-0000A7380000}"/>
    <cellStyle name="Normal 19 7 2 5 2" xfId="14588" xr:uid="{00000000-0005-0000-0000-0000A8380000}"/>
    <cellStyle name="Normal 19 7 2 6" xfId="14589" xr:uid="{00000000-0005-0000-0000-0000A9380000}"/>
    <cellStyle name="Normal 19 7 2 6 2" xfId="14590" xr:uid="{00000000-0005-0000-0000-0000AA380000}"/>
    <cellStyle name="Normal 19 7 2 7" xfId="14591" xr:uid="{00000000-0005-0000-0000-0000AB380000}"/>
    <cellStyle name="Normal 19 7 3" xfId="14592" xr:uid="{00000000-0005-0000-0000-0000AC380000}"/>
    <cellStyle name="Normal 19 7 3 2" xfId="14593" xr:uid="{00000000-0005-0000-0000-0000AD380000}"/>
    <cellStyle name="Normal 19 7 3 2 2" xfId="14594" xr:uid="{00000000-0005-0000-0000-0000AE380000}"/>
    <cellStyle name="Normal 19 7 3 3" xfId="14595" xr:uid="{00000000-0005-0000-0000-0000AF380000}"/>
    <cellStyle name="Normal 19 7 4" xfId="14596" xr:uid="{00000000-0005-0000-0000-0000B0380000}"/>
    <cellStyle name="Normal 19 7 4 2" xfId="14597" xr:uid="{00000000-0005-0000-0000-0000B1380000}"/>
    <cellStyle name="Normal 19 7 4 2 2" xfId="14598" xr:uid="{00000000-0005-0000-0000-0000B2380000}"/>
    <cellStyle name="Normal 19 7 4 3" xfId="14599" xr:uid="{00000000-0005-0000-0000-0000B3380000}"/>
    <cellStyle name="Normal 19 7 5" xfId="14600" xr:uid="{00000000-0005-0000-0000-0000B4380000}"/>
    <cellStyle name="Normal 19 7 5 2" xfId="14601" xr:uid="{00000000-0005-0000-0000-0000B5380000}"/>
    <cellStyle name="Normal 19 7 5 2 2" xfId="14602" xr:uid="{00000000-0005-0000-0000-0000B6380000}"/>
    <cellStyle name="Normal 19 7 5 3" xfId="14603" xr:uid="{00000000-0005-0000-0000-0000B7380000}"/>
    <cellStyle name="Normal 19 7 6" xfId="14604" xr:uid="{00000000-0005-0000-0000-0000B8380000}"/>
    <cellStyle name="Normal 19 7 6 2" xfId="14605" xr:uid="{00000000-0005-0000-0000-0000B9380000}"/>
    <cellStyle name="Normal 19 7 7" xfId="14606" xr:uid="{00000000-0005-0000-0000-0000BA380000}"/>
    <cellStyle name="Normal 19 7 7 2" xfId="14607" xr:uid="{00000000-0005-0000-0000-0000BB380000}"/>
    <cellStyle name="Normal 19 7 8" xfId="14608" xr:uid="{00000000-0005-0000-0000-0000BC380000}"/>
    <cellStyle name="Normal 19 8" xfId="14609" xr:uid="{00000000-0005-0000-0000-0000BD380000}"/>
    <cellStyle name="Normal 19 8 2" xfId="14610" xr:uid="{00000000-0005-0000-0000-0000BE380000}"/>
    <cellStyle name="Normal 19 8 2 2" xfId="14611" xr:uid="{00000000-0005-0000-0000-0000BF380000}"/>
    <cellStyle name="Normal 19 8 2 2 2" xfId="14612" xr:uid="{00000000-0005-0000-0000-0000C0380000}"/>
    <cellStyle name="Normal 19 8 2 3" xfId="14613" xr:uid="{00000000-0005-0000-0000-0000C1380000}"/>
    <cellStyle name="Normal 19 8 3" xfId="14614" xr:uid="{00000000-0005-0000-0000-0000C2380000}"/>
    <cellStyle name="Normal 19 8 3 2" xfId="14615" xr:uid="{00000000-0005-0000-0000-0000C3380000}"/>
    <cellStyle name="Normal 19 8 3 2 2" xfId="14616" xr:uid="{00000000-0005-0000-0000-0000C4380000}"/>
    <cellStyle name="Normal 19 8 3 3" xfId="14617" xr:uid="{00000000-0005-0000-0000-0000C5380000}"/>
    <cellStyle name="Normal 19 8 4" xfId="14618" xr:uid="{00000000-0005-0000-0000-0000C6380000}"/>
    <cellStyle name="Normal 19 8 4 2" xfId="14619" xr:uid="{00000000-0005-0000-0000-0000C7380000}"/>
    <cellStyle name="Normal 19 8 4 2 2" xfId="14620" xr:uid="{00000000-0005-0000-0000-0000C8380000}"/>
    <cellStyle name="Normal 19 8 4 3" xfId="14621" xr:uid="{00000000-0005-0000-0000-0000C9380000}"/>
    <cellStyle name="Normal 19 8 5" xfId="14622" xr:uid="{00000000-0005-0000-0000-0000CA380000}"/>
    <cellStyle name="Normal 19 8 5 2" xfId="14623" xr:uid="{00000000-0005-0000-0000-0000CB380000}"/>
    <cellStyle name="Normal 19 8 6" xfId="14624" xr:uid="{00000000-0005-0000-0000-0000CC380000}"/>
    <cellStyle name="Normal 19 8 6 2" xfId="14625" xr:uid="{00000000-0005-0000-0000-0000CD380000}"/>
    <cellStyle name="Normal 19 8 7" xfId="14626" xr:uid="{00000000-0005-0000-0000-0000CE380000}"/>
    <cellStyle name="Normal 19 9" xfId="14627" xr:uid="{00000000-0005-0000-0000-0000CF380000}"/>
    <cellStyle name="Normal 19 9 2" xfId="14628" xr:uid="{00000000-0005-0000-0000-0000D0380000}"/>
    <cellStyle name="Normal 19 9 2 2" xfId="14629" xr:uid="{00000000-0005-0000-0000-0000D1380000}"/>
    <cellStyle name="Normal 19 9 2 2 2" xfId="14630" xr:uid="{00000000-0005-0000-0000-0000D2380000}"/>
    <cellStyle name="Normal 19 9 2 3" xfId="14631" xr:uid="{00000000-0005-0000-0000-0000D3380000}"/>
    <cellStyle name="Normal 19 9 3" xfId="14632" xr:uid="{00000000-0005-0000-0000-0000D4380000}"/>
    <cellStyle name="Normal 19 9 3 2" xfId="14633" xr:uid="{00000000-0005-0000-0000-0000D5380000}"/>
    <cellStyle name="Normal 19 9 3 2 2" xfId="14634" xr:uid="{00000000-0005-0000-0000-0000D6380000}"/>
    <cellStyle name="Normal 19 9 3 3" xfId="14635" xr:uid="{00000000-0005-0000-0000-0000D7380000}"/>
    <cellStyle name="Normal 19 9 4" xfId="14636" xr:uid="{00000000-0005-0000-0000-0000D8380000}"/>
    <cellStyle name="Normal 19 9 4 2" xfId="14637" xr:uid="{00000000-0005-0000-0000-0000D9380000}"/>
    <cellStyle name="Normal 19 9 4 2 2" xfId="14638" xr:uid="{00000000-0005-0000-0000-0000DA380000}"/>
    <cellStyle name="Normal 19 9 4 3" xfId="14639" xr:uid="{00000000-0005-0000-0000-0000DB380000}"/>
    <cellStyle name="Normal 19 9 5" xfId="14640" xr:uid="{00000000-0005-0000-0000-0000DC380000}"/>
    <cellStyle name="Normal 19 9 5 2" xfId="14641" xr:uid="{00000000-0005-0000-0000-0000DD380000}"/>
    <cellStyle name="Normal 19 9 6" xfId="14642" xr:uid="{00000000-0005-0000-0000-0000DE380000}"/>
    <cellStyle name="Normal 19 9 6 2" xfId="14643" xr:uid="{00000000-0005-0000-0000-0000DF380000}"/>
    <cellStyle name="Normal 19 9 7" xfId="14644" xr:uid="{00000000-0005-0000-0000-0000E0380000}"/>
    <cellStyle name="Normal 19_Confidential Information" xfId="14645" xr:uid="{00000000-0005-0000-0000-0000E1380000}"/>
    <cellStyle name="Normal 2" xfId="466" xr:uid="{00000000-0005-0000-0000-0000E2380000}"/>
    <cellStyle name="Normal 2 10" xfId="14646" xr:uid="{00000000-0005-0000-0000-0000E3380000}"/>
    <cellStyle name="Normal 2 10 2" xfId="14647" xr:uid="{00000000-0005-0000-0000-0000E4380000}"/>
    <cellStyle name="Normal 2 10 2 2" xfId="14648" xr:uid="{00000000-0005-0000-0000-0000E5380000}"/>
    <cellStyle name="Normal 2 10 2 2 2" xfId="14649" xr:uid="{00000000-0005-0000-0000-0000E6380000}"/>
    <cellStyle name="Normal 2 10 2 3" xfId="14650" xr:uid="{00000000-0005-0000-0000-0000E7380000}"/>
    <cellStyle name="Normal 2 10 3" xfId="14651" xr:uid="{00000000-0005-0000-0000-0000E8380000}"/>
    <cellStyle name="Normal 2 10 3 2" xfId="14652" xr:uid="{00000000-0005-0000-0000-0000E9380000}"/>
    <cellStyle name="Normal 2 10 3 2 2" xfId="14653" xr:uid="{00000000-0005-0000-0000-0000EA380000}"/>
    <cellStyle name="Normal 2 10 3 3" xfId="14654" xr:uid="{00000000-0005-0000-0000-0000EB380000}"/>
    <cellStyle name="Normal 2 10 4" xfId="14655" xr:uid="{00000000-0005-0000-0000-0000EC380000}"/>
    <cellStyle name="Normal 2 10 4 2" xfId="14656" xr:uid="{00000000-0005-0000-0000-0000ED380000}"/>
    <cellStyle name="Normal 2 10 4 2 2" xfId="14657" xr:uid="{00000000-0005-0000-0000-0000EE380000}"/>
    <cellStyle name="Normal 2 10 4 3" xfId="14658" xr:uid="{00000000-0005-0000-0000-0000EF380000}"/>
    <cellStyle name="Normal 2 10 5" xfId="14659" xr:uid="{00000000-0005-0000-0000-0000F0380000}"/>
    <cellStyle name="Normal 2 10 5 2" xfId="14660" xr:uid="{00000000-0005-0000-0000-0000F1380000}"/>
    <cellStyle name="Normal 2 10 6" xfId="14661" xr:uid="{00000000-0005-0000-0000-0000F2380000}"/>
    <cellStyle name="Normal 2 10 6 2" xfId="14662" xr:uid="{00000000-0005-0000-0000-0000F3380000}"/>
    <cellStyle name="Normal 2 10 7" xfId="14663" xr:uid="{00000000-0005-0000-0000-0000F4380000}"/>
    <cellStyle name="Normal 2 11" xfId="14664" xr:uid="{00000000-0005-0000-0000-0000F5380000}"/>
    <cellStyle name="Normal 2 11 2" xfId="14665" xr:uid="{00000000-0005-0000-0000-0000F6380000}"/>
    <cellStyle name="Normal 2 11 2 2" xfId="14666" xr:uid="{00000000-0005-0000-0000-0000F7380000}"/>
    <cellStyle name="Normal 2 11 2 2 2" xfId="14667" xr:uid="{00000000-0005-0000-0000-0000F8380000}"/>
    <cellStyle name="Normal 2 11 2 3" xfId="14668" xr:uid="{00000000-0005-0000-0000-0000F9380000}"/>
    <cellStyle name="Normal 2 11 3" xfId="14669" xr:uid="{00000000-0005-0000-0000-0000FA380000}"/>
    <cellStyle name="Normal 2 11 3 2" xfId="14670" xr:uid="{00000000-0005-0000-0000-0000FB380000}"/>
    <cellStyle name="Normal 2 11 3 2 2" xfId="14671" xr:uid="{00000000-0005-0000-0000-0000FC380000}"/>
    <cellStyle name="Normal 2 11 3 3" xfId="14672" xr:uid="{00000000-0005-0000-0000-0000FD380000}"/>
    <cellStyle name="Normal 2 11 4" xfId="14673" xr:uid="{00000000-0005-0000-0000-0000FE380000}"/>
    <cellStyle name="Normal 2 11 4 2" xfId="14674" xr:uid="{00000000-0005-0000-0000-0000FF380000}"/>
    <cellStyle name="Normal 2 11 4 2 2" xfId="14675" xr:uid="{00000000-0005-0000-0000-000000390000}"/>
    <cellStyle name="Normal 2 11 4 3" xfId="14676" xr:uid="{00000000-0005-0000-0000-000001390000}"/>
    <cellStyle name="Normal 2 11 5" xfId="14677" xr:uid="{00000000-0005-0000-0000-000002390000}"/>
    <cellStyle name="Normal 2 11 5 2" xfId="14678" xr:uid="{00000000-0005-0000-0000-000003390000}"/>
    <cellStyle name="Normal 2 11 6" xfId="14679" xr:uid="{00000000-0005-0000-0000-000004390000}"/>
    <cellStyle name="Normal 2 11 6 2" xfId="14680" xr:uid="{00000000-0005-0000-0000-000005390000}"/>
    <cellStyle name="Normal 2 11 7" xfId="14681" xr:uid="{00000000-0005-0000-0000-000006390000}"/>
    <cellStyle name="Normal 2 12" xfId="14682" xr:uid="{00000000-0005-0000-0000-000007390000}"/>
    <cellStyle name="Normal 2 13" xfId="14683" xr:uid="{00000000-0005-0000-0000-000008390000}"/>
    <cellStyle name="Normal 2 13 2" xfId="14684" xr:uid="{00000000-0005-0000-0000-000009390000}"/>
    <cellStyle name="Normal 2 14" xfId="14685" xr:uid="{00000000-0005-0000-0000-00000A390000}"/>
    <cellStyle name="Normal 2 15" xfId="14686" xr:uid="{00000000-0005-0000-0000-00000B390000}"/>
    <cellStyle name="Normal 2 16" xfId="25700" xr:uid="{00000000-0005-0000-0000-00000C390000}"/>
    <cellStyle name="Normal 2 16 2" xfId="25705" xr:uid="{00000000-0005-0000-0000-00000D390000}"/>
    <cellStyle name="Normal 2 2" xfId="467" xr:uid="{00000000-0005-0000-0000-00000E390000}"/>
    <cellStyle name="Normal 2 2 10" xfId="14687" xr:uid="{00000000-0005-0000-0000-00000F390000}"/>
    <cellStyle name="Normal 2 2 11" xfId="14688" xr:uid="{00000000-0005-0000-0000-000010390000}"/>
    <cellStyle name="Normal 2 2 12" xfId="14689" xr:uid="{00000000-0005-0000-0000-000011390000}"/>
    <cellStyle name="Normal 2 2 2" xfId="468" xr:uid="{00000000-0005-0000-0000-000012390000}"/>
    <cellStyle name="Normal 2 2 2 2" xfId="14690" xr:uid="{00000000-0005-0000-0000-000013390000}"/>
    <cellStyle name="Normal 2 2 3" xfId="469" xr:uid="{00000000-0005-0000-0000-000014390000}"/>
    <cellStyle name="Normal 2 2 3 10" xfId="14691" xr:uid="{00000000-0005-0000-0000-000015390000}"/>
    <cellStyle name="Normal 2 2 3 10 2" xfId="14692" xr:uid="{00000000-0005-0000-0000-000016390000}"/>
    <cellStyle name="Normal 2 2 3 10 2 2" xfId="14693" xr:uid="{00000000-0005-0000-0000-000017390000}"/>
    <cellStyle name="Normal 2 2 3 10 3" xfId="14694" xr:uid="{00000000-0005-0000-0000-000018390000}"/>
    <cellStyle name="Normal 2 2 3 11" xfId="14695" xr:uid="{00000000-0005-0000-0000-000019390000}"/>
    <cellStyle name="Normal 2 2 3 11 2" xfId="14696" xr:uid="{00000000-0005-0000-0000-00001A390000}"/>
    <cellStyle name="Normal 2 2 3 12" xfId="14697" xr:uid="{00000000-0005-0000-0000-00001B390000}"/>
    <cellStyle name="Normal 2 2 3 12 2" xfId="14698" xr:uid="{00000000-0005-0000-0000-00001C390000}"/>
    <cellStyle name="Normal 2 2 3 13" xfId="14699" xr:uid="{00000000-0005-0000-0000-00001D390000}"/>
    <cellStyle name="Normal 2 2 3 2" xfId="470" xr:uid="{00000000-0005-0000-0000-00001E390000}"/>
    <cellStyle name="Normal 2 2 3 2 10" xfId="14700" xr:uid="{00000000-0005-0000-0000-00001F390000}"/>
    <cellStyle name="Normal 2 2 3 2 10 2" xfId="14701" xr:uid="{00000000-0005-0000-0000-000020390000}"/>
    <cellStyle name="Normal 2 2 3 2 11" xfId="14702" xr:uid="{00000000-0005-0000-0000-000021390000}"/>
    <cellStyle name="Normal 2 2 3 2 2" xfId="14703" xr:uid="{00000000-0005-0000-0000-000022390000}"/>
    <cellStyle name="Normal 2 2 3 2 2 2" xfId="14704" xr:uid="{00000000-0005-0000-0000-000023390000}"/>
    <cellStyle name="Normal 2 2 3 2 2 2 2" xfId="14705" xr:uid="{00000000-0005-0000-0000-000024390000}"/>
    <cellStyle name="Normal 2 2 3 2 2 2 2 2" xfId="14706" xr:uid="{00000000-0005-0000-0000-000025390000}"/>
    <cellStyle name="Normal 2 2 3 2 2 2 2 2 2" xfId="14707" xr:uid="{00000000-0005-0000-0000-000026390000}"/>
    <cellStyle name="Normal 2 2 3 2 2 2 2 3" xfId="14708" xr:uid="{00000000-0005-0000-0000-000027390000}"/>
    <cellStyle name="Normal 2 2 3 2 2 2 3" xfId="14709" xr:uid="{00000000-0005-0000-0000-000028390000}"/>
    <cellStyle name="Normal 2 2 3 2 2 2 3 2" xfId="14710" xr:uid="{00000000-0005-0000-0000-000029390000}"/>
    <cellStyle name="Normal 2 2 3 2 2 2 3 2 2" xfId="14711" xr:uid="{00000000-0005-0000-0000-00002A390000}"/>
    <cellStyle name="Normal 2 2 3 2 2 2 3 3" xfId="14712" xr:uid="{00000000-0005-0000-0000-00002B390000}"/>
    <cellStyle name="Normal 2 2 3 2 2 2 4" xfId="14713" xr:uid="{00000000-0005-0000-0000-00002C390000}"/>
    <cellStyle name="Normal 2 2 3 2 2 2 4 2" xfId="14714" xr:uid="{00000000-0005-0000-0000-00002D390000}"/>
    <cellStyle name="Normal 2 2 3 2 2 2 4 2 2" xfId="14715" xr:uid="{00000000-0005-0000-0000-00002E390000}"/>
    <cellStyle name="Normal 2 2 3 2 2 2 4 3" xfId="14716" xr:uid="{00000000-0005-0000-0000-00002F390000}"/>
    <cellStyle name="Normal 2 2 3 2 2 2 5" xfId="14717" xr:uid="{00000000-0005-0000-0000-000030390000}"/>
    <cellStyle name="Normal 2 2 3 2 2 2 5 2" xfId="14718" xr:uid="{00000000-0005-0000-0000-000031390000}"/>
    <cellStyle name="Normal 2 2 3 2 2 2 6" xfId="14719" xr:uid="{00000000-0005-0000-0000-000032390000}"/>
    <cellStyle name="Normal 2 2 3 2 2 2 6 2" xfId="14720" xr:uid="{00000000-0005-0000-0000-000033390000}"/>
    <cellStyle name="Normal 2 2 3 2 2 2 7" xfId="14721" xr:uid="{00000000-0005-0000-0000-000034390000}"/>
    <cellStyle name="Normal 2 2 3 2 2 3" xfId="14722" xr:uid="{00000000-0005-0000-0000-000035390000}"/>
    <cellStyle name="Normal 2 2 3 2 2 3 2" xfId="14723" xr:uid="{00000000-0005-0000-0000-000036390000}"/>
    <cellStyle name="Normal 2 2 3 2 2 3 2 2" xfId="14724" xr:uid="{00000000-0005-0000-0000-000037390000}"/>
    <cellStyle name="Normal 2 2 3 2 2 3 2 2 2" xfId="14725" xr:uid="{00000000-0005-0000-0000-000038390000}"/>
    <cellStyle name="Normal 2 2 3 2 2 3 2 3" xfId="14726" xr:uid="{00000000-0005-0000-0000-000039390000}"/>
    <cellStyle name="Normal 2 2 3 2 2 3 3" xfId="14727" xr:uid="{00000000-0005-0000-0000-00003A390000}"/>
    <cellStyle name="Normal 2 2 3 2 2 3 3 2" xfId="14728" xr:uid="{00000000-0005-0000-0000-00003B390000}"/>
    <cellStyle name="Normal 2 2 3 2 2 3 3 2 2" xfId="14729" xr:uid="{00000000-0005-0000-0000-00003C390000}"/>
    <cellStyle name="Normal 2 2 3 2 2 3 3 3" xfId="14730" xr:uid="{00000000-0005-0000-0000-00003D390000}"/>
    <cellStyle name="Normal 2 2 3 2 2 3 4" xfId="14731" xr:uid="{00000000-0005-0000-0000-00003E390000}"/>
    <cellStyle name="Normal 2 2 3 2 2 3 4 2" xfId="14732" xr:uid="{00000000-0005-0000-0000-00003F390000}"/>
    <cellStyle name="Normal 2 2 3 2 2 3 4 2 2" xfId="14733" xr:uid="{00000000-0005-0000-0000-000040390000}"/>
    <cellStyle name="Normal 2 2 3 2 2 3 4 3" xfId="14734" xr:uid="{00000000-0005-0000-0000-000041390000}"/>
    <cellStyle name="Normal 2 2 3 2 2 3 5" xfId="14735" xr:uid="{00000000-0005-0000-0000-000042390000}"/>
    <cellStyle name="Normal 2 2 3 2 2 3 5 2" xfId="14736" xr:uid="{00000000-0005-0000-0000-000043390000}"/>
    <cellStyle name="Normal 2 2 3 2 2 3 6" xfId="14737" xr:uid="{00000000-0005-0000-0000-000044390000}"/>
    <cellStyle name="Normal 2 2 3 2 2 3 6 2" xfId="14738" xr:uid="{00000000-0005-0000-0000-000045390000}"/>
    <cellStyle name="Normal 2 2 3 2 2 3 7" xfId="14739" xr:uid="{00000000-0005-0000-0000-000046390000}"/>
    <cellStyle name="Normal 2 2 3 2 2 4" xfId="14740" xr:uid="{00000000-0005-0000-0000-000047390000}"/>
    <cellStyle name="Normal 2 2 3 2 2 4 2" xfId="14741" xr:uid="{00000000-0005-0000-0000-000048390000}"/>
    <cellStyle name="Normal 2 2 3 2 2 4 2 2" xfId="14742" xr:uid="{00000000-0005-0000-0000-000049390000}"/>
    <cellStyle name="Normal 2 2 3 2 2 4 3" xfId="14743" xr:uid="{00000000-0005-0000-0000-00004A390000}"/>
    <cellStyle name="Normal 2 2 3 2 2 5" xfId="14744" xr:uid="{00000000-0005-0000-0000-00004B390000}"/>
    <cellStyle name="Normal 2 2 3 2 2 5 2" xfId="14745" xr:uid="{00000000-0005-0000-0000-00004C390000}"/>
    <cellStyle name="Normal 2 2 3 2 2 5 2 2" xfId="14746" xr:uid="{00000000-0005-0000-0000-00004D390000}"/>
    <cellStyle name="Normal 2 2 3 2 2 5 3" xfId="14747" xr:uid="{00000000-0005-0000-0000-00004E390000}"/>
    <cellStyle name="Normal 2 2 3 2 2 6" xfId="14748" xr:uid="{00000000-0005-0000-0000-00004F390000}"/>
    <cellStyle name="Normal 2 2 3 2 2 6 2" xfId="14749" xr:uid="{00000000-0005-0000-0000-000050390000}"/>
    <cellStyle name="Normal 2 2 3 2 2 6 2 2" xfId="14750" xr:uid="{00000000-0005-0000-0000-000051390000}"/>
    <cellStyle name="Normal 2 2 3 2 2 6 3" xfId="14751" xr:uid="{00000000-0005-0000-0000-000052390000}"/>
    <cellStyle name="Normal 2 2 3 2 2 7" xfId="14752" xr:uid="{00000000-0005-0000-0000-000053390000}"/>
    <cellStyle name="Normal 2 2 3 2 2 7 2" xfId="14753" xr:uid="{00000000-0005-0000-0000-000054390000}"/>
    <cellStyle name="Normal 2 2 3 2 2 8" xfId="14754" xr:uid="{00000000-0005-0000-0000-000055390000}"/>
    <cellStyle name="Normal 2 2 3 2 2 8 2" xfId="14755" xr:uid="{00000000-0005-0000-0000-000056390000}"/>
    <cellStyle name="Normal 2 2 3 2 2 9" xfId="14756" xr:uid="{00000000-0005-0000-0000-000057390000}"/>
    <cellStyle name="Normal 2 2 3 2 3" xfId="14757" xr:uid="{00000000-0005-0000-0000-000058390000}"/>
    <cellStyle name="Normal 2 2 3 2 3 2" xfId="14758" xr:uid="{00000000-0005-0000-0000-000059390000}"/>
    <cellStyle name="Normal 2 2 3 2 3 2 2" xfId="14759" xr:uid="{00000000-0005-0000-0000-00005A390000}"/>
    <cellStyle name="Normal 2 2 3 2 3 2 2 2" xfId="14760" xr:uid="{00000000-0005-0000-0000-00005B390000}"/>
    <cellStyle name="Normal 2 2 3 2 3 2 2 2 2" xfId="14761" xr:uid="{00000000-0005-0000-0000-00005C390000}"/>
    <cellStyle name="Normal 2 2 3 2 3 2 2 3" xfId="14762" xr:uid="{00000000-0005-0000-0000-00005D390000}"/>
    <cellStyle name="Normal 2 2 3 2 3 2 3" xfId="14763" xr:uid="{00000000-0005-0000-0000-00005E390000}"/>
    <cellStyle name="Normal 2 2 3 2 3 2 3 2" xfId="14764" xr:uid="{00000000-0005-0000-0000-00005F390000}"/>
    <cellStyle name="Normal 2 2 3 2 3 2 3 2 2" xfId="14765" xr:uid="{00000000-0005-0000-0000-000060390000}"/>
    <cellStyle name="Normal 2 2 3 2 3 2 3 3" xfId="14766" xr:uid="{00000000-0005-0000-0000-000061390000}"/>
    <cellStyle name="Normal 2 2 3 2 3 2 4" xfId="14767" xr:uid="{00000000-0005-0000-0000-000062390000}"/>
    <cellStyle name="Normal 2 2 3 2 3 2 4 2" xfId="14768" xr:uid="{00000000-0005-0000-0000-000063390000}"/>
    <cellStyle name="Normal 2 2 3 2 3 2 4 2 2" xfId="14769" xr:uid="{00000000-0005-0000-0000-000064390000}"/>
    <cellStyle name="Normal 2 2 3 2 3 2 4 3" xfId="14770" xr:uid="{00000000-0005-0000-0000-000065390000}"/>
    <cellStyle name="Normal 2 2 3 2 3 2 5" xfId="14771" xr:uid="{00000000-0005-0000-0000-000066390000}"/>
    <cellStyle name="Normal 2 2 3 2 3 2 5 2" xfId="14772" xr:uid="{00000000-0005-0000-0000-000067390000}"/>
    <cellStyle name="Normal 2 2 3 2 3 2 6" xfId="14773" xr:uid="{00000000-0005-0000-0000-000068390000}"/>
    <cellStyle name="Normal 2 2 3 2 3 2 6 2" xfId="14774" xr:uid="{00000000-0005-0000-0000-000069390000}"/>
    <cellStyle name="Normal 2 2 3 2 3 2 7" xfId="14775" xr:uid="{00000000-0005-0000-0000-00006A390000}"/>
    <cellStyle name="Normal 2 2 3 2 3 3" xfId="14776" xr:uid="{00000000-0005-0000-0000-00006B390000}"/>
    <cellStyle name="Normal 2 2 3 2 3 3 2" xfId="14777" xr:uid="{00000000-0005-0000-0000-00006C390000}"/>
    <cellStyle name="Normal 2 2 3 2 3 3 2 2" xfId="14778" xr:uid="{00000000-0005-0000-0000-00006D390000}"/>
    <cellStyle name="Normal 2 2 3 2 3 3 3" xfId="14779" xr:uid="{00000000-0005-0000-0000-00006E390000}"/>
    <cellStyle name="Normal 2 2 3 2 3 4" xfId="14780" xr:uid="{00000000-0005-0000-0000-00006F390000}"/>
    <cellStyle name="Normal 2 2 3 2 3 4 2" xfId="14781" xr:uid="{00000000-0005-0000-0000-000070390000}"/>
    <cellStyle name="Normal 2 2 3 2 3 4 2 2" xfId="14782" xr:uid="{00000000-0005-0000-0000-000071390000}"/>
    <cellStyle name="Normal 2 2 3 2 3 4 3" xfId="14783" xr:uid="{00000000-0005-0000-0000-000072390000}"/>
    <cellStyle name="Normal 2 2 3 2 3 5" xfId="14784" xr:uid="{00000000-0005-0000-0000-000073390000}"/>
    <cellStyle name="Normal 2 2 3 2 3 5 2" xfId="14785" xr:uid="{00000000-0005-0000-0000-000074390000}"/>
    <cellStyle name="Normal 2 2 3 2 3 5 2 2" xfId="14786" xr:uid="{00000000-0005-0000-0000-000075390000}"/>
    <cellStyle name="Normal 2 2 3 2 3 5 3" xfId="14787" xr:uid="{00000000-0005-0000-0000-000076390000}"/>
    <cellStyle name="Normal 2 2 3 2 3 6" xfId="14788" xr:uid="{00000000-0005-0000-0000-000077390000}"/>
    <cellStyle name="Normal 2 2 3 2 3 6 2" xfId="14789" xr:uid="{00000000-0005-0000-0000-000078390000}"/>
    <cellStyle name="Normal 2 2 3 2 3 7" xfId="14790" xr:uid="{00000000-0005-0000-0000-000079390000}"/>
    <cellStyle name="Normal 2 2 3 2 3 7 2" xfId="14791" xr:uid="{00000000-0005-0000-0000-00007A390000}"/>
    <cellStyle name="Normal 2 2 3 2 3 8" xfId="14792" xr:uid="{00000000-0005-0000-0000-00007B390000}"/>
    <cellStyle name="Normal 2 2 3 2 4" xfId="14793" xr:uid="{00000000-0005-0000-0000-00007C390000}"/>
    <cellStyle name="Normal 2 2 3 2 4 2" xfId="14794" xr:uid="{00000000-0005-0000-0000-00007D390000}"/>
    <cellStyle name="Normal 2 2 3 2 4 2 2" xfId="14795" xr:uid="{00000000-0005-0000-0000-00007E390000}"/>
    <cellStyle name="Normal 2 2 3 2 4 2 2 2" xfId="14796" xr:uid="{00000000-0005-0000-0000-00007F390000}"/>
    <cellStyle name="Normal 2 2 3 2 4 2 3" xfId="14797" xr:uid="{00000000-0005-0000-0000-000080390000}"/>
    <cellStyle name="Normal 2 2 3 2 4 3" xfId="14798" xr:uid="{00000000-0005-0000-0000-000081390000}"/>
    <cellStyle name="Normal 2 2 3 2 4 3 2" xfId="14799" xr:uid="{00000000-0005-0000-0000-000082390000}"/>
    <cellStyle name="Normal 2 2 3 2 4 3 2 2" xfId="14800" xr:uid="{00000000-0005-0000-0000-000083390000}"/>
    <cellStyle name="Normal 2 2 3 2 4 3 3" xfId="14801" xr:uid="{00000000-0005-0000-0000-000084390000}"/>
    <cellStyle name="Normal 2 2 3 2 4 4" xfId="14802" xr:uid="{00000000-0005-0000-0000-000085390000}"/>
    <cellStyle name="Normal 2 2 3 2 4 4 2" xfId="14803" xr:uid="{00000000-0005-0000-0000-000086390000}"/>
    <cellStyle name="Normal 2 2 3 2 4 4 2 2" xfId="14804" xr:uid="{00000000-0005-0000-0000-000087390000}"/>
    <cellStyle name="Normal 2 2 3 2 4 4 3" xfId="14805" xr:uid="{00000000-0005-0000-0000-000088390000}"/>
    <cellStyle name="Normal 2 2 3 2 4 5" xfId="14806" xr:uid="{00000000-0005-0000-0000-000089390000}"/>
    <cellStyle name="Normal 2 2 3 2 4 5 2" xfId="14807" xr:uid="{00000000-0005-0000-0000-00008A390000}"/>
    <cellStyle name="Normal 2 2 3 2 4 6" xfId="14808" xr:uid="{00000000-0005-0000-0000-00008B390000}"/>
    <cellStyle name="Normal 2 2 3 2 4 6 2" xfId="14809" xr:uid="{00000000-0005-0000-0000-00008C390000}"/>
    <cellStyle name="Normal 2 2 3 2 4 7" xfId="14810" xr:uid="{00000000-0005-0000-0000-00008D390000}"/>
    <cellStyle name="Normal 2 2 3 2 5" xfId="14811" xr:uid="{00000000-0005-0000-0000-00008E390000}"/>
    <cellStyle name="Normal 2 2 3 2 5 2" xfId="14812" xr:uid="{00000000-0005-0000-0000-00008F390000}"/>
    <cellStyle name="Normal 2 2 3 2 5 2 2" xfId="14813" xr:uid="{00000000-0005-0000-0000-000090390000}"/>
    <cellStyle name="Normal 2 2 3 2 5 2 2 2" xfId="14814" xr:uid="{00000000-0005-0000-0000-000091390000}"/>
    <cellStyle name="Normal 2 2 3 2 5 2 3" xfId="14815" xr:uid="{00000000-0005-0000-0000-000092390000}"/>
    <cellStyle name="Normal 2 2 3 2 5 3" xfId="14816" xr:uid="{00000000-0005-0000-0000-000093390000}"/>
    <cellStyle name="Normal 2 2 3 2 5 3 2" xfId="14817" xr:uid="{00000000-0005-0000-0000-000094390000}"/>
    <cellStyle name="Normal 2 2 3 2 5 3 2 2" xfId="14818" xr:uid="{00000000-0005-0000-0000-000095390000}"/>
    <cellStyle name="Normal 2 2 3 2 5 3 3" xfId="14819" xr:uid="{00000000-0005-0000-0000-000096390000}"/>
    <cellStyle name="Normal 2 2 3 2 5 4" xfId="14820" xr:uid="{00000000-0005-0000-0000-000097390000}"/>
    <cellStyle name="Normal 2 2 3 2 5 4 2" xfId="14821" xr:uid="{00000000-0005-0000-0000-000098390000}"/>
    <cellStyle name="Normal 2 2 3 2 5 4 2 2" xfId="14822" xr:uid="{00000000-0005-0000-0000-000099390000}"/>
    <cellStyle name="Normal 2 2 3 2 5 4 3" xfId="14823" xr:uid="{00000000-0005-0000-0000-00009A390000}"/>
    <cellStyle name="Normal 2 2 3 2 5 5" xfId="14824" xr:uid="{00000000-0005-0000-0000-00009B390000}"/>
    <cellStyle name="Normal 2 2 3 2 5 5 2" xfId="14825" xr:uid="{00000000-0005-0000-0000-00009C390000}"/>
    <cellStyle name="Normal 2 2 3 2 5 6" xfId="14826" xr:uid="{00000000-0005-0000-0000-00009D390000}"/>
    <cellStyle name="Normal 2 2 3 2 5 6 2" xfId="14827" xr:uid="{00000000-0005-0000-0000-00009E390000}"/>
    <cellStyle name="Normal 2 2 3 2 5 7" xfId="14828" xr:uid="{00000000-0005-0000-0000-00009F390000}"/>
    <cellStyle name="Normal 2 2 3 2 6" xfId="14829" xr:uid="{00000000-0005-0000-0000-0000A0390000}"/>
    <cellStyle name="Normal 2 2 3 2 6 2" xfId="14830" xr:uid="{00000000-0005-0000-0000-0000A1390000}"/>
    <cellStyle name="Normal 2 2 3 2 6 2 2" xfId="14831" xr:uid="{00000000-0005-0000-0000-0000A2390000}"/>
    <cellStyle name="Normal 2 2 3 2 6 3" xfId="14832" xr:uid="{00000000-0005-0000-0000-0000A3390000}"/>
    <cellStyle name="Normal 2 2 3 2 7" xfId="14833" xr:uid="{00000000-0005-0000-0000-0000A4390000}"/>
    <cellStyle name="Normal 2 2 3 2 7 2" xfId="14834" xr:uid="{00000000-0005-0000-0000-0000A5390000}"/>
    <cellStyle name="Normal 2 2 3 2 7 2 2" xfId="14835" xr:uid="{00000000-0005-0000-0000-0000A6390000}"/>
    <cellStyle name="Normal 2 2 3 2 7 3" xfId="14836" xr:uid="{00000000-0005-0000-0000-0000A7390000}"/>
    <cellStyle name="Normal 2 2 3 2 8" xfId="14837" xr:uid="{00000000-0005-0000-0000-0000A8390000}"/>
    <cellStyle name="Normal 2 2 3 2 8 2" xfId="14838" xr:uid="{00000000-0005-0000-0000-0000A9390000}"/>
    <cellStyle name="Normal 2 2 3 2 8 2 2" xfId="14839" xr:uid="{00000000-0005-0000-0000-0000AA390000}"/>
    <cellStyle name="Normal 2 2 3 2 8 3" xfId="14840" xr:uid="{00000000-0005-0000-0000-0000AB390000}"/>
    <cellStyle name="Normal 2 2 3 2 9" xfId="14841" xr:uid="{00000000-0005-0000-0000-0000AC390000}"/>
    <cellStyle name="Normal 2 2 3 2 9 2" xfId="14842" xr:uid="{00000000-0005-0000-0000-0000AD390000}"/>
    <cellStyle name="Normal 2 2 3 3" xfId="471" xr:uid="{00000000-0005-0000-0000-0000AE390000}"/>
    <cellStyle name="Normal 2 2 3 3 10" xfId="14843" xr:uid="{00000000-0005-0000-0000-0000AF390000}"/>
    <cellStyle name="Normal 2 2 3 3 10 2" xfId="14844" xr:uid="{00000000-0005-0000-0000-0000B0390000}"/>
    <cellStyle name="Normal 2 2 3 3 11" xfId="14845" xr:uid="{00000000-0005-0000-0000-0000B1390000}"/>
    <cellStyle name="Normal 2 2 3 3 2" xfId="14846" xr:uid="{00000000-0005-0000-0000-0000B2390000}"/>
    <cellStyle name="Normal 2 2 3 3 2 2" xfId="14847" xr:uid="{00000000-0005-0000-0000-0000B3390000}"/>
    <cellStyle name="Normal 2 2 3 3 2 2 2" xfId="14848" xr:uid="{00000000-0005-0000-0000-0000B4390000}"/>
    <cellStyle name="Normal 2 2 3 3 2 2 2 2" xfId="14849" xr:uid="{00000000-0005-0000-0000-0000B5390000}"/>
    <cellStyle name="Normal 2 2 3 3 2 2 2 2 2" xfId="14850" xr:uid="{00000000-0005-0000-0000-0000B6390000}"/>
    <cellStyle name="Normal 2 2 3 3 2 2 2 3" xfId="14851" xr:uid="{00000000-0005-0000-0000-0000B7390000}"/>
    <cellStyle name="Normal 2 2 3 3 2 2 3" xfId="14852" xr:uid="{00000000-0005-0000-0000-0000B8390000}"/>
    <cellStyle name="Normal 2 2 3 3 2 2 3 2" xfId="14853" xr:uid="{00000000-0005-0000-0000-0000B9390000}"/>
    <cellStyle name="Normal 2 2 3 3 2 2 3 2 2" xfId="14854" xr:uid="{00000000-0005-0000-0000-0000BA390000}"/>
    <cellStyle name="Normal 2 2 3 3 2 2 3 3" xfId="14855" xr:uid="{00000000-0005-0000-0000-0000BB390000}"/>
    <cellStyle name="Normal 2 2 3 3 2 2 4" xfId="14856" xr:uid="{00000000-0005-0000-0000-0000BC390000}"/>
    <cellStyle name="Normal 2 2 3 3 2 2 4 2" xfId="14857" xr:uid="{00000000-0005-0000-0000-0000BD390000}"/>
    <cellStyle name="Normal 2 2 3 3 2 2 4 2 2" xfId="14858" xr:uid="{00000000-0005-0000-0000-0000BE390000}"/>
    <cellStyle name="Normal 2 2 3 3 2 2 4 3" xfId="14859" xr:uid="{00000000-0005-0000-0000-0000BF390000}"/>
    <cellStyle name="Normal 2 2 3 3 2 2 5" xfId="14860" xr:uid="{00000000-0005-0000-0000-0000C0390000}"/>
    <cellStyle name="Normal 2 2 3 3 2 2 5 2" xfId="14861" xr:uid="{00000000-0005-0000-0000-0000C1390000}"/>
    <cellStyle name="Normal 2 2 3 3 2 2 6" xfId="14862" xr:uid="{00000000-0005-0000-0000-0000C2390000}"/>
    <cellStyle name="Normal 2 2 3 3 2 2 6 2" xfId="14863" xr:uid="{00000000-0005-0000-0000-0000C3390000}"/>
    <cellStyle name="Normal 2 2 3 3 2 2 7" xfId="14864" xr:uid="{00000000-0005-0000-0000-0000C4390000}"/>
    <cellStyle name="Normal 2 2 3 3 2 3" xfId="14865" xr:uid="{00000000-0005-0000-0000-0000C5390000}"/>
    <cellStyle name="Normal 2 2 3 3 2 3 2" xfId="14866" xr:uid="{00000000-0005-0000-0000-0000C6390000}"/>
    <cellStyle name="Normal 2 2 3 3 2 3 2 2" xfId="14867" xr:uid="{00000000-0005-0000-0000-0000C7390000}"/>
    <cellStyle name="Normal 2 2 3 3 2 3 2 2 2" xfId="14868" xr:uid="{00000000-0005-0000-0000-0000C8390000}"/>
    <cellStyle name="Normal 2 2 3 3 2 3 2 3" xfId="14869" xr:uid="{00000000-0005-0000-0000-0000C9390000}"/>
    <cellStyle name="Normal 2 2 3 3 2 3 3" xfId="14870" xr:uid="{00000000-0005-0000-0000-0000CA390000}"/>
    <cellStyle name="Normal 2 2 3 3 2 3 3 2" xfId="14871" xr:uid="{00000000-0005-0000-0000-0000CB390000}"/>
    <cellStyle name="Normal 2 2 3 3 2 3 3 2 2" xfId="14872" xr:uid="{00000000-0005-0000-0000-0000CC390000}"/>
    <cellStyle name="Normal 2 2 3 3 2 3 3 3" xfId="14873" xr:uid="{00000000-0005-0000-0000-0000CD390000}"/>
    <cellStyle name="Normal 2 2 3 3 2 3 4" xfId="14874" xr:uid="{00000000-0005-0000-0000-0000CE390000}"/>
    <cellStyle name="Normal 2 2 3 3 2 3 4 2" xfId="14875" xr:uid="{00000000-0005-0000-0000-0000CF390000}"/>
    <cellStyle name="Normal 2 2 3 3 2 3 4 2 2" xfId="14876" xr:uid="{00000000-0005-0000-0000-0000D0390000}"/>
    <cellStyle name="Normal 2 2 3 3 2 3 4 3" xfId="14877" xr:uid="{00000000-0005-0000-0000-0000D1390000}"/>
    <cellStyle name="Normal 2 2 3 3 2 3 5" xfId="14878" xr:uid="{00000000-0005-0000-0000-0000D2390000}"/>
    <cellStyle name="Normal 2 2 3 3 2 3 5 2" xfId="14879" xr:uid="{00000000-0005-0000-0000-0000D3390000}"/>
    <cellStyle name="Normal 2 2 3 3 2 3 6" xfId="14880" xr:uid="{00000000-0005-0000-0000-0000D4390000}"/>
    <cellStyle name="Normal 2 2 3 3 2 3 6 2" xfId="14881" xr:uid="{00000000-0005-0000-0000-0000D5390000}"/>
    <cellStyle name="Normal 2 2 3 3 2 3 7" xfId="14882" xr:uid="{00000000-0005-0000-0000-0000D6390000}"/>
    <cellStyle name="Normal 2 2 3 3 2 4" xfId="14883" xr:uid="{00000000-0005-0000-0000-0000D7390000}"/>
    <cellStyle name="Normal 2 2 3 3 2 4 2" xfId="14884" xr:uid="{00000000-0005-0000-0000-0000D8390000}"/>
    <cellStyle name="Normal 2 2 3 3 2 4 2 2" xfId="14885" xr:uid="{00000000-0005-0000-0000-0000D9390000}"/>
    <cellStyle name="Normal 2 2 3 3 2 4 3" xfId="14886" xr:uid="{00000000-0005-0000-0000-0000DA390000}"/>
    <cellStyle name="Normal 2 2 3 3 2 5" xfId="14887" xr:uid="{00000000-0005-0000-0000-0000DB390000}"/>
    <cellStyle name="Normal 2 2 3 3 2 5 2" xfId="14888" xr:uid="{00000000-0005-0000-0000-0000DC390000}"/>
    <cellStyle name="Normal 2 2 3 3 2 5 2 2" xfId="14889" xr:uid="{00000000-0005-0000-0000-0000DD390000}"/>
    <cellStyle name="Normal 2 2 3 3 2 5 3" xfId="14890" xr:uid="{00000000-0005-0000-0000-0000DE390000}"/>
    <cellStyle name="Normal 2 2 3 3 2 6" xfId="14891" xr:uid="{00000000-0005-0000-0000-0000DF390000}"/>
    <cellStyle name="Normal 2 2 3 3 2 6 2" xfId="14892" xr:uid="{00000000-0005-0000-0000-0000E0390000}"/>
    <cellStyle name="Normal 2 2 3 3 2 6 2 2" xfId="14893" xr:uid="{00000000-0005-0000-0000-0000E1390000}"/>
    <cellStyle name="Normal 2 2 3 3 2 6 3" xfId="14894" xr:uid="{00000000-0005-0000-0000-0000E2390000}"/>
    <cellStyle name="Normal 2 2 3 3 2 7" xfId="14895" xr:uid="{00000000-0005-0000-0000-0000E3390000}"/>
    <cellStyle name="Normal 2 2 3 3 2 7 2" xfId="14896" xr:uid="{00000000-0005-0000-0000-0000E4390000}"/>
    <cellStyle name="Normal 2 2 3 3 2 8" xfId="14897" xr:uid="{00000000-0005-0000-0000-0000E5390000}"/>
    <cellStyle name="Normal 2 2 3 3 2 8 2" xfId="14898" xr:uid="{00000000-0005-0000-0000-0000E6390000}"/>
    <cellStyle name="Normal 2 2 3 3 2 9" xfId="14899" xr:uid="{00000000-0005-0000-0000-0000E7390000}"/>
    <cellStyle name="Normal 2 2 3 3 3" xfId="14900" xr:uid="{00000000-0005-0000-0000-0000E8390000}"/>
    <cellStyle name="Normal 2 2 3 3 3 2" xfId="14901" xr:uid="{00000000-0005-0000-0000-0000E9390000}"/>
    <cellStyle name="Normal 2 2 3 3 3 2 2" xfId="14902" xr:uid="{00000000-0005-0000-0000-0000EA390000}"/>
    <cellStyle name="Normal 2 2 3 3 3 2 2 2" xfId="14903" xr:uid="{00000000-0005-0000-0000-0000EB390000}"/>
    <cellStyle name="Normal 2 2 3 3 3 2 2 2 2" xfId="14904" xr:uid="{00000000-0005-0000-0000-0000EC390000}"/>
    <cellStyle name="Normal 2 2 3 3 3 2 2 3" xfId="14905" xr:uid="{00000000-0005-0000-0000-0000ED390000}"/>
    <cellStyle name="Normal 2 2 3 3 3 2 3" xfId="14906" xr:uid="{00000000-0005-0000-0000-0000EE390000}"/>
    <cellStyle name="Normal 2 2 3 3 3 2 3 2" xfId="14907" xr:uid="{00000000-0005-0000-0000-0000EF390000}"/>
    <cellStyle name="Normal 2 2 3 3 3 2 3 2 2" xfId="14908" xr:uid="{00000000-0005-0000-0000-0000F0390000}"/>
    <cellStyle name="Normal 2 2 3 3 3 2 3 3" xfId="14909" xr:uid="{00000000-0005-0000-0000-0000F1390000}"/>
    <cellStyle name="Normal 2 2 3 3 3 2 4" xfId="14910" xr:uid="{00000000-0005-0000-0000-0000F2390000}"/>
    <cellStyle name="Normal 2 2 3 3 3 2 4 2" xfId="14911" xr:uid="{00000000-0005-0000-0000-0000F3390000}"/>
    <cellStyle name="Normal 2 2 3 3 3 2 4 2 2" xfId="14912" xr:uid="{00000000-0005-0000-0000-0000F4390000}"/>
    <cellStyle name="Normal 2 2 3 3 3 2 4 3" xfId="14913" xr:uid="{00000000-0005-0000-0000-0000F5390000}"/>
    <cellStyle name="Normal 2 2 3 3 3 2 5" xfId="14914" xr:uid="{00000000-0005-0000-0000-0000F6390000}"/>
    <cellStyle name="Normal 2 2 3 3 3 2 5 2" xfId="14915" xr:uid="{00000000-0005-0000-0000-0000F7390000}"/>
    <cellStyle name="Normal 2 2 3 3 3 2 6" xfId="14916" xr:uid="{00000000-0005-0000-0000-0000F8390000}"/>
    <cellStyle name="Normal 2 2 3 3 3 2 6 2" xfId="14917" xr:uid="{00000000-0005-0000-0000-0000F9390000}"/>
    <cellStyle name="Normal 2 2 3 3 3 2 7" xfId="14918" xr:uid="{00000000-0005-0000-0000-0000FA390000}"/>
    <cellStyle name="Normal 2 2 3 3 3 3" xfId="14919" xr:uid="{00000000-0005-0000-0000-0000FB390000}"/>
    <cellStyle name="Normal 2 2 3 3 3 3 2" xfId="14920" xr:uid="{00000000-0005-0000-0000-0000FC390000}"/>
    <cellStyle name="Normal 2 2 3 3 3 3 2 2" xfId="14921" xr:uid="{00000000-0005-0000-0000-0000FD390000}"/>
    <cellStyle name="Normal 2 2 3 3 3 3 3" xfId="14922" xr:uid="{00000000-0005-0000-0000-0000FE390000}"/>
    <cellStyle name="Normal 2 2 3 3 3 4" xfId="14923" xr:uid="{00000000-0005-0000-0000-0000FF390000}"/>
    <cellStyle name="Normal 2 2 3 3 3 4 2" xfId="14924" xr:uid="{00000000-0005-0000-0000-0000003A0000}"/>
    <cellStyle name="Normal 2 2 3 3 3 4 2 2" xfId="14925" xr:uid="{00000000-0005-0000-0000-0000013A0000}"/>
    <cellStyle name="Normal 2 2 3 3 3 4 3" xfId="14926" xr:uid="{00000000-0005-0000-0000-0000023A0000}"/>
    <cellStyle name="Normal 2 2 3 3 3 5" xfId="14927" xr:uid="{00000000-0005-0000-0000-0000033A0000}"/>
    <cellStyle name="Normal 2 2 3 3 3 5 2" xfId="14928" xr:uid="{00000000-0005-0000-0000-0000043A0000}"/>
    <cellStyle name="Normal 2 2 3 3 3 5 2 2" xfId="14929" xr:uid="{00000000-0005-0000-0000-0000053A0000}"/>
    <cellStyle name="Normal 2 2 3 3 3 5 3" xfId="14930" xr:uid="{00000000-0005-0000-0000-0000063A0000}"/>
    <cellStyle name="Normal 2 2 3 3 3 6" xfId="14931" xr:uid="{00000000-0005-0000-0000-0000073A0000}"/>
    <cellStyle name="Normal 2 2 3 3 3 6 2" xfId="14932" xr:uid="{00000000-0005-0000-0000-0000083A0000}"/>
    <cellStyle name="Normal 2 2 3 3 3 7" xfId="14933" xr:uid="{00000000-0005-0000-0000-0000093A0000}"/>
    <cellStyle name="Normal 2 2 3 3 3 7 2" xfId="14934" xr:uid="{00000000-0005-0000-0000-00000A3A0000}"/>
    <cellStyle name="Normal 2 2 3 3 3 8" xfId="14935" xr:uid="{00000000-0005-0000-0000-00000B3A0000}"/>
    <cellStyle name="Normal 2 2 3 3 4" xfId="14936" xr:uid="{00000000-0005-0000-0000-00000C3A0000}"/>
    <cellStyle name="Normal 2 2 3 3 4 2" xfId="14937" xr:uid="{00000000-0005-0000-0000-00000D3A0000}"/>
    <cellStyle name="Normal 2 2 3 3 4 2 2" xfId="14938" xr:uid="{00000000-0005-0000-0000-00000E3A0000}"/>
    <cellStyle name="Normal 2 2 3 3 4 2 2 2" xfId="14939" xr:uid="{00000000-0005-0000-0000-00000F3A0000}"/>
    <cellStyle name="Normal 2 2 3 3 4 2 3" xfId="14940" xr:uid="{00000000-0005-0000-0000-0000103A0000}"/>
    <cellStyle name="Normal 2 2 3 3 4 3" xfId="14941" xr:uid="{00000000-0005-0000-0000-0000113A0000}"/>
    <cellStyle name="Normal 2 2 3 3 4 3 2" xfId="14942" xr:uid="{00000000-0005-0000-0000-0000123A0000}"/>
    <cellStyle name="Normal 2 2 3 3 4 3 2 2" xfId="14943" xr:uid="{00000000-0005-0000-0000-0000133A0000}"/>
    <cellStyle name="Normal 2 2 3 3 4 3 3" xfId="14944" xr:uid="{00000000-0005-0000-0000-0000143A0000}"/>
    <cellStyle name="Normal 2 2 3 3 4 4" xfId="14945" xr:uid="{00000000-0005-0000-0000-0000153A0000}"/>
    <cellStyle name="Normal 2 2 3 3 4 4 2" xfId="14946" xr:uid="{00000000-0005-0000-0000-0000163A0000}"/>
    <cellStyle name="Normal 2 2 3 3 4 4 2 2" xfId="14947" xr:uid="{00000000-0005-0000-0000-0000173A0000}"/>
    <cellStyle name="Normal 2 2 3 3 4 4 3" xfId="14948" xr:uid="{00000000-0005-0000-0000-0000183A0000}"/>
    <cellStyle name="Normal 2 2 3 3 4 5" xfId="14949" xr:uid="{00000000-0005-0000-0000-0000193A0000}"/>
    <cellStyle name="Normal 2 2 3 3 4 5 2" xfId="14950" xr:uid="{00000000-0005-0000-0000-00001A3A0000}"/>
    <cellStyle name="Normal 2 2 3 3 4 6" xfId="14951" xr:uid="{00000000-0005-0000-0000-00001B3A0000}"/>
    <cellStyle name="Normal 2 2 3 3 4 6 2" xfId="14952" xr:uid="{00000000-0005-0000-0000-00001C3A0000}"/>
    <cellStyle name="Normal 2 2 3 3 4 7" xfId="14953" xr:uid="{00000000-0005-0000-0000-00001D3A0000}"/>
    <cellStyle name="Normal 2 2 3 3 5" xfId="14954" xr:uid="{00000000-0005-0000-0000-00001E3A0000}"/>
    <cellStyle name="Normal 2 2 3 3 5 2" xfId="14955" xr:uid="{00000000-0005-0000-0000-00001F3A0000}"/>
    <cellStyle name="Normal 2 2 3 3 5 2 2" xfId="14956" xr:uid="{00000000-0005-0000-0000-0000203A0000}"/>
    <cellStyle name="Normal 2 2 3 3 5 2 2 2" xfId="14957" xr:uid="{00000000-0005-0000-0000-0000213A0000}"/>
    <cellStyle name="Normal 2 2 3 3 5 2 3" xfId="14958" xr:uid="{00000000-0005-0000-0000-0000223A0000}"/>
    <cellStyle name="Normal 2 2 3 3 5 3" xfId="14959" xr:uid="{00000000-0005-0000-0000-0000233A0000}"/>
    <cellStyle name="Normal 2 2 3 3 5 3 2" xfId="14960" xr:uid="{00000000-0005-0000-0000-0000243A0000}"/>
    <cellStyle name="Normal 2 2 3 3 5 3 2 2" xfId="14961" xr:uid="{00000000-0005-0000-0000-0000253A0000}"/>
    <cellStyle name="Normal 2 2 3 3 5 3 3" xfId="14962" xr:uid="{00000000-0005-0000-0000-0000263A0000}"/>
    <cellStyle name="Normal 2 2 3 3 5 4" xfId="14963" xr:uid="{00000000-0005-0000-0000-0000273A0000}"/>
    <cellStyle name="Normal 2 2 3 3 5 4 2" xfId="14964" xr:uid="{00000000-0005-0000-0000-0000283A0000}"/>
    <cellStyle name="Normal 2 2 3 3 5 4 2 2" xfId="14965" xr:uid="{00000000-0005-0000-0000-0000293A0000}"/>
    <cellStyle name="Normal 2 2 3 3 5 4 3" xfId="14966" xr:uid="{00000000-0005-0000-0000-00002A3A0000}"/>
    <cellStyle name="Normal 2 2 3 3 5 5" xfId="14967" xr:uid="{00000000-0005-0000-0000-00002B3A0000}"/>
    <cellStyle name="Normal 2 2 3 3 5 5 2" xfId="14968" xr:uid="{00000000-0005-0000-0000-00002C3A0000}"/>
    <cellStyle name="Normal 2 2 3 3 5 6" xfId="14969" xr:uid="{00000000-0005-0000-0000-00002D3A0000}"/>
    <cellStyle name="Normal 2 2 3 3 5 6 2" xfId="14970" xr:uid="{00000000-0005-0000-0000-00002E3A0000}"/>
    <cellStyle name="Normal 2 2 3 3 5 7" xfId="14971" xr:uid="{00000000-0005-0000-0000-00002F3A0000}"/>
    <cellStyle name="Normal 2 2 3 3 6" xfId="14972" xr:uid="{00000000-0005-0000-0000-0000303A0000}"/>
    <cellStyle name="Normal 2 2 3 3 6 2" xfId="14973" xr:uid="{00000000-0005-0000-0000-0000313A0000}"/>
    <cellStyle name="Normal 2 2 3 3 6 2 2" xfId="14974" xr:uid="{00000000-0005-0000-0000-0000323A0000}"/>
    <cellStyle name="Normal 2 2 3 3 6 3" xfId="14975" xr:uid="{00000000-0005-0000-0000-0000333A0000}"/>
    <cellStyle name="Normal 2 2 3 3 7" xfId="14976" xr:uid="{00000000-0005-0000-0000-0000343A0000}"/>
    <cellStyle name="Normal 2 2 3 3 7 2" xfId="14977" xr:uid="{00000000-0005-0000-0000-0000353A0000}"/>
    <cellStyle name="Normal 2 2 3 3 7 2 2" xfId="14978" xr:uid="{00000000-0005-0000-0000-0000363A0000}"/>
    <cellStyle name="Normal 2 2 3 3 7 3" xfId="14979" xr:uid="{00000000-0005-0000-0000-0000373A0000}"/>
    <cellStyle name="Normal 2 2 3 3 8" xfId="14980" xr:uid="{00000000-0005-0000-0000-0000383A0000}"/>
    <cellStyle name="Normal 2 2 3 3 8 2" xfId="14981" xr:uid="{00000000-0005-0000-0000-0000393A0000}"/>
    <cellStyle name="Normal 2 2 3 3 8 2 2" xfId="14982" xr:uid="{00000000-0005-0000-0000-00003A3A0000}"/>
    <cellStyle name="Normal 2 2 3 3 8 3" xfId="14983" xr:uid="{00000000-0005-0000-0000-00003B3A0000}"/>
    <cellStyle name="Normal 2 2 3 3 9" xfId="14984" xr:uid="{00000000-0005-0000-0000-00003C3A0000}"/>
    <cellStyle name="Normal 2 2 3 3 9 2" xfId="14985" xr:uid="{00000000-0005-0000-0000-00003D3A0000}"/>
    <cellStyle name="Normal 2 2 3 4" xfId="14986" xr:uid="{00000000-0005-0000-0000-00003E3A0000}"/>
    <cellStyle name="Normal 2 2 3 4 2" xfId="14987" xr:uid="{00000000-0005-0000-0000-00003F3A0000}"/>
    <cellStyle name="Normal 2 2 3 4 2 2" xfId="14988" xr:uid="{00000000-0005-0000-0000-0000403A0000}"/>
    <cellStyle name="Normal 2 2 3 4 2 2 2" xfId="14989" xr:uid="{00000000-0005-0000-0000-0000413A0000}"/>
    <cellStyle name="Normal 2 2 3 4 2 2 2 2" xfId="14990" xr:uid="{00000000-0005-0000-0000-0000423A0000}"/>
    <cellStyle name="Normal 2 2 3 4 2 2 3" xfId="14991" xr:uid="{00000000-0005-0000-0000-0000433A0000}"/>
    <cellStyle name="Normal 2 2 3 4 2 3" xfId="14992" xr:uid="{00000000-0005-0000-0000-0000443A0000}"/>
    <cellStyle name="Normal 2 2 3 4 2 3 2" xfId="14993" xr:uid="{00000000-0005-0000-0000-0000453A0000}"/>
    <cellStyle name="Normal 2 2 3 4 2 3 2 2" xfId="14994" xr:uid="{00000000-0005-0000-0000-0000463A0000}"/>
    <cellStyle name="Normal 2 2 3 4 2 3 3" xfId="14995" xr:uid="{00000000-0005-0000-0000-0000473A0000}"/>
    <cellStyle name="Normal 2 2 3 4 2 4" xfId="14996" xr:uid="{00000000-0005-0000-0000-0000483A0000}"/>
    <cellStyle name="Normal 2 2 3 4 2 4 2" xfId="14997" xr:uid="{00000000-0005-0000-0000-0000493A0000}"/>
    <cellStyle name="Normal 2 2 3 4 2 4 2 2" xfId="14998" xr:uid="{00000000-0005-0000-0000-00004A3A0000}"/>
    <cellStyle name="Normal 2 2 3 4 2 4 3" xfId="14999" xr:uid="{00000000-0005-0000-0000-00004B3A0000}"/>
    <cellStyle name="Normal 2 2 3 4 2 5" xfId="15000" xr:uid="{00000000-0005-0000-0000-00004C3A0000}"/>
    <cellStyle name="Normal 2 2 3 4 2 5 2" xfId="15001" xr:uid="{00000000-0005-0000-0000-00004D3A0000}"/>
    <cellStyle name="Normal 2 2 3 4 2 6" xfId="15002" xr:uid="{00000000-0005-0000-0000-00004E3A0000}"/>
    <cellStyle name="Normal 2 2 3 4 2 6 2" xfId="15003" xr:uid="{00000000-0005-0000-0000-00004F3A0000}"/>
    <cellStyle name="Normal 2 2 3 4 2 7" xfId="15004" xr:uid="{00000000-0005-0000-0000-0000503A0000}"/>
    <cellStyle name="Normal 2 2 3 4 3" xfId="15005" xr:uid="{00000000-0005-0000-0000-0000513A0000}"/>
    <cellStyle name="Normal 2 2 3 4 3 2" xfId="15006" xr:uid="{00000000-0005-0000-0000-0000523A0000}"/>
    <cellStyle name="Normal 2 2 3 4 3 2 2" xfId="15007" xr:uid="{00000000-0005-0000-0000-0000533A0000}"/>
    <cellStyle name="Normal 2 2 3 4 3 2 2 2" xfId="15008" xr:uid="{00000000-0005-0000-0000-0000543A0000}"/>
    <cellStyle name="Normal 2 2 3 4 3 2 3" xfId="15009" xr:uid="{00000000-0005-0000-0000-0000553A0000}"/>
    <cellStyle name="Normal 2 2 3 4 3 3" xfId="15010" xr:uid="{00000000-0005-0000-0000-0000563A0000}"/>
    <cellStyle name="Normal 2 2 3 4 3 3 2" xfId="15011" xr:uid="{00000000-0005-0000-0000-0000573A0000}"/>
    <cellStyle name="Normal 2 2 3 4 3 3 2 2" xfId="15012" xr:uid="{00000000-0005-0000-0000-0000583A0000}"/>
    <cellStyle name="Normal 2 2 3 4 3 3 3" xfId="15013" xr:uid="{00000000-0005-0000-0000-0000593A0000}"/>
    <cellStyle name="Normal 2 2 3 4 3 4" xfId="15014" xr:uid="{00000000-0005-0000-0000-00005A3A0000}"/>
    <cellStyle name="Normal 2 2 3 4 3 4 2" xfId="15015" xr:uid="{00000000-0005-0000-0000-00005B3A0000}"/>
    <cellStyle name="Normal 2 2 3 4 3 4 2 2" xfId="15016" xr:uid="{00000000-0005-0000-0000-00005C3A0000}"/>
    <cellStyle name="Normal 2 2 3 4 3 4 3" xfId="15017" xr:uid="{00000000-0005-0000-0000-00005D3A0000}"/>
    <cellStyle name="Normal 2 2 3 4 3 5" xfId="15018" xr:uid="{00000000-0005-0000-0000-00005E3A0000}"/>
    <cellStyle name="Normal 2 2 3 4 3 5 2" xfId="15019" xr:uid="{00000000-0005-0000-0000-00005F3A0000}"/>
    <cellStyle name="Normal 2 2 3 4 3 6" xfId="15020" xr:uid="{00000000-0005-0000-0000-0000603A0000}"/>
    <cellStyle name="Normal 2 2 3 4 3 6 2" xfId="15021" xr:uid="{00000000-0005-0000-0000-0000613A0000}"/>
    <cellStyle name="Normal 2 2 3 4 3 7" xfId="15022" xr:uid="{00000000-0005-0000-0000-0000623A0000}"/>
    <cellStyle name="Normal 2 2 3 4 4" xfId="15023" xr:uid="{00000000-0005-0000-0000-0000633A0000}"/>
    <cellStyle name="Normal 2 2 3 4 4 2" xfId="15024" xr:uid="{00000000-0005-0000-0000-0000643A0000}"/>
    <cellStyle name="Normal 2 2 3 4 4 2 2" xfId="15025" xr:uid="{00000000-0005-0000-0000-0000653A0000}"/>
    <cellStyle name="Normal 2 2 3 4 4 3" xfId="15026" xr:uid="{00000000-0005-0000-0000-0000663A0000}"/>
    <cellStyle name="Normal 2 2 3 4 5" xfId="15027" xr:uid="{00000000-0005-0000-0000-0000673A0000}"/>
    <cellStyle name="Normal 2 2 3 4 5 2" xfId="15028" xr:uid="{00000000-0005-0000-0000-0000683A0000}"/>
    <cellStyle name="Normal 2 2 3 4 5 2 2" xfId="15029" xr:uid="{00000000-0005-0000-0000-0000693A0000}"/>
    <cellStyle name="Normal 2 2 3 4 5 3" xfId="15030" xr:uid="{00000000-0005-0000-0000-00006A3A0000}"/>
    <cellStyle name="Normal 2 2 3 4 6" xfId="15031" xr:uid="{00000000-0005-0000-0000-00006B3A0000}"/>
    <cellStyle name="Normal 2 2 3 4 6 2" xfId="15032" xr:uid="{00000000-0005-0000-0000-00006C3A0000}"/>
    <cellStyle name="Normal 2 2 3 4 6 2 2" xfId="15033" xr:uid="{00000000-0005-0000-0000-00006D3A0000}"/>
    <cellStyle name="Normal 2 2 3 4 6 3" xfId="15034" xr:uid="{00000000-0005-0000-0000-00006E3A0000}"/>
    <cellStyle name="Normal 2 2 3 4 7" xfId="15035" xr:uid="{00000000-0005-0000-0000-00006F3A0000}"/>
    <cellStyle name="Normal 2 2 3 4 7 2" xfId="15036" xr:uid="{00000000-0005-0000-0000-0000703A0000}"/>
    <cellStyle name="Normal 2 2 3 4 8" xfId="15037" xr:uid="{00000000-0005-0000-0000-0000713A0000}"/>
    <cellStyle name="Normal 2 2 3 4 8 2" xfId="15038" xr:uid="{00000000-0005-0000-0000-0000723A0000}"/>
    <cellStyle name="Normal 2 2 3 4 9" xfId="15039" xr:uid="{00000000-0005-0000-0000-0000733A0000}"/>
    <cellStyle name="Normal 2 2 3 5" xfId="15040" xr:uid="{00000000-0005-0000-0000-0000743A0000}"/>
    <cellStyle name="Normal 2 2 3 5 2" xfId="15041" xr:uid="{00000000-0005-0000-0000-0000753A0000}"/>
    <cellStyle name="Normal 2 2 3 5 2 2" xfId="15042" xr:uid="{00000000-0005-0000-0000-0000763A0000}"/>
    <cellStyle name="Normal 2 2 3 5 2 2 2" xfId="15043" xr:uid="{00000000-0005-0000-0000-0000773A0000}"/>
    <cellStyle name="Normal 2 2 3 5 2 2 2 2" xfId="15044" xr:uid="{00000000-0005-0000-0000-0000783A0000}"/>
    <cellStyle name="Normal 2 2 3 5 2 2 3" xfId="15045" xr:uid="{00000000-0005-0000-0000-0000793A0000}"/>
    <cellStyle name="Normal 2 2 3 5 2 3" xfId="15046" xr:uid="{00000000-0005-0000-0000-00007A3A0000}"/>
    <cellStyle name="Normal 2 2 3 5 2 3 2" xfId="15047" xr:uid="{00000000-0005-0000-0000-00007B3A0000}"/>
    <cellStyle name="Normal 2 2 3 5 2 3 2 2" xfId="15048" xr:uid="{00000000-0005-0000-0000-00007C3A0000}"/>
    <cellStyle name="Normal 2 2 3 5 2 3 3" xfId="15049" xr:uid="{00000000-0005-0000-0000-00007D3A0000}"/>
    <cellStyle name="Normal 2 2 3 5 2 4" xfId="15050" xr:uid="{00000000-0005-0000-0000-00007E3A0000}"/>
    <cellStyle name="Normal 2 2 3 5 2 4 2" xfId="15051" xr:uid="{00000000-0005-0000-0000-00007F3A0000}"/>
    <cellStyle name="Normal 2 2 3 5 2 4 2 2" xfId="15052" xr:uid="{00000000-0005-0000-0000-0000803A0000}"/>
    <cellStyle name="Normal 2 2 3 5 2 4 3" xfId="15053" xr:uid="{00000000-0005-0000-0000-0000813A0000}"/>
    <cellStyle name="Normal 2 2 3 5 2 5" xfId="15054" xr:uid="{00000000-0005-0000-0000-0000823A0000}"/>
    <cellStyle name="Normal 2 2 3 5 2 5 2" xfId="15055" xr:uid="{00000000-0005-0000-0000-0000833A0000}"/>
    <cellStyle name="Normal 2 2 3 5 2 6" xfId="15056" xr:uid="{00000000-0005-0000-0000-0000843A0000}"/>
    <cellStyle name="Normal 2 2 3 5 2 6 2" xfId="15057" xr:uid="{00000000-0005-0000-0000-0000853A0000}"/>
    <cellStyle name="Normal 2 2 3 5 2 7" xfId="15058" xr:uid="{00000000-0005-0000-0000-0000863A0000}"/>
    <cellStyle name="Normal 2 2 3 5 3" xfId="15059" xr:uid="{00000000-0005-0000-0000-0000873A0000}"/>
    <cellStyle name="Normal 2 2 3 5 3 2" xfId="15060" xr:uid="{00000000-0005-0000-0000-0000883A0000}"/>
    <cellStyle name="Normal 2 2 3 5 3 2 2" xfId="15061" xr:uid="{00000000-0005-0000-0000-0000893A0000}"/>
    <cellStyle name="Normal 2 2 3 5 3 3" xfId="15062" xr:uid="{00000000-0005-0000-0000-00008A3A0000}"/>
    <cellStyle name="Normal 2 2 3 5 4" xfId="15063" xr:uid="{00000000-0005-0000-0000-00008B3A0000}"/>
    <cellStyle name="Normal 2 2 3 5 4 2" xfId="15064" xr:uid="{00000000-0005-0000-0000-00008C3A0000}"/>
    <cellStyle name="Normal 2 2 3 5 4 2 2" xfId="15065" xr:uid="{00000000-0005-0000-0000-00008D3A0000}"/>
    <cellStyle name="Normal 2 2 3 5 4 3" xfId="15066" xr:uid="{00000000-0005-0000-0000-00008E3A0000}"/>
    <cellStyle name="Normal 2 2 3 5 5" xfId="15067" xr:uid="{00000000-0005-0000-0000-00008F3A0000}"/>
    <cellStyle name="Normal 2 2 3 5 5 2" xfId="15068" xr:uid="{00000000-0005-0000-0000-0000903A0000}"/>
    <cellStyle name="Normal 2 2 3 5 5 2 2" xfId="15069" xr:uid="{00000000-0005-0000-0000-0000913A0000}"/>
    <cellStyle name="Normal 2 2 3 5 5 3" xfId="15070" xr:uid="{00000000-0005-0000-0000-0000923A0000}"/>
    <cellStyle name="Normal 2 2 3 5 6" xfId="15071" xr:uid="{00000000-0005-0000-0000-0000933A0000}"/>
    <cellStyle name="Normal 2 2 3 5 6 2" xfId="15072" xr:uid="{00000000-0005-0000-0000-0000943A0000}"/>
    <cellStyle name="Normal 2 2 3 5 7" xfId="15073" xr:uid="{00000000-0005-0000-0000-0000953A0000}"/>
    <cellStyle name="Normal 2 2 3 5 7 2" xfId="15074" xr:uid="{00000000-0005-0000-0000-0000963A0000}"/>
    <cellStyle name="Normal 2 2 3 5 8" xfId="15075" xr:uid="{00000000-0005-0000-0000-0000973A0000}"/>
    <cellStyle name="Normal 2 2 3 6" xfId="15076" xr:uid="{00000000-0005-0000-0000-0000983A0000}"/>
    <cellStyle name="Normal 2 2 3 6 2" xfId="15077" xr:uid="{00000000-0005-0000-0000-0000993A0000}"/>
    <cellStyle name="Normal 2 2 3 6 2 2" xfId="15078" xr:uid="{00000000-0005-0000-0000-00009A3A0000}"/>
    <cellStyle name="Normal 2 2 3 6 2 2 2" xfId="15079" xr:uid="{00000000-0005-0000-0000-00009B3A0000}"/>
    <cellStyle name="Normal 2 2 3 6 2 3" xfId="15080" xr:uid="{00000000-0005-0000-0000-00009C3A0000}"/>
    <cellStyle name="Normal 2 2 3 6 3" xfId="15081" xr:uid="{00000000-0005-0000-0000-00009D3A0000}"/>
    <cellStyle name="Normal 2 2 3 6 3 2" xfId="15082" xr:uid="{00000000-0005-0000-0000-00009E3A0000}"/>
    <cellStyle name="Normal 2 2 3 6 3 2 2" xfId="15083" xr:uid="{00000000-0005-0000-0000-00009F3A0000}"/>
    <cellStyle name="Normal 2 2 3 6 3 3" xfId="15084" xr:uid="{00000000-0005-0000-0000-0000A03A0000}"/>
    <cellStyle name="Normal 2 2 3 6 4" xfId="15085" xr:uid="{00000000-0005-0000-0000-0000A13A0000}"/>
    <cellStyle name="Normal 2 2 3 6 4 2" xfId="15086" xr:uid="{00000000-0005-0000-0000-0000A23A0000}"/>
    <cellStyle name="Normal 2 2 3 6 4 2 2" xfId="15087" xr:uid="{00000000-0005-0000-0000-0000A33A0000}"/>
    <cellStyle name="Normal 2 2 3 6 4 3" xfId="15088" xr:uid="{00000000-0005-0000-0000-0000A43A0000}"/>
    <cellStyle name="Normal 2 2 3 6 5" xfId="15089" xr:uid="{00000000-0005-0000-0000-0000A53A0000}"/>
    <cellStyle name="Normal 2 2 3 6 5 2" xfId="15090" xr:uid="{00000000-0005-0000-0000-0000A63A0000}"/>
    <cellStyle name="Normal 2 2 3 6 6" xfId="15091" xr:uid="{00000000-0005-0000-0000-0000A73A0000}"/>
    <cellStyle name="Normal 2 2 3 6 6 2" xfId="15092" xr:uid="{00000000-0005-0000-0000-0000A83A0000}"/>
    <cellStyle name="Normal 2 2 3 6 7" xfId="15093" xr:uid="{00000000-0005-0000-0000-0000A93A0000}"/>
    <cellStyle name="Normal 2 2 3 7" xfId="15094" xr:uid="{00000000-0005-0000-0000-0000AA3A0000}"/>
    <cellStyle name="Normal 2 2 3 7 2" xfId="15095" xr:uid="{00000000-0005-0000-0000-0000AB3A0000}"/>
    <cellStyle name="Normal 2 2 3 7 2 2" xfId="15096" xr:uid="{00000000-0005-0000-0000-0000AC3A0000}"/>
    <cellStyle name="Normal 2 2 3 7 2 2 2" xfId="15097" xr:uid="{00000000-0005-0000-0000-0000AD3A0000}"/>
    <cellStyle name="Normal 2 2 3 7 2 3" xfId="15098" xr:uid="{00000000-0005-0000-0000-0000AE3A0000}"/>
    <cellStyle name="Normal 2 2 3 7 3" xfId="15099" xr:uid="{00000000-0005-0000-0000-0000AF3A0000}"/>
    <cellStyle name="Normal 2 2 3 7 3 2" xfId="15100" xr:uid="{00000000-0005-0000-0000-0000B03A0000}"/>
    <cellStyle name="Normal 2 2 3 7 3 2 2" xfId="15101" xr:uid="{00000000-0005-0000-0000-0000B13A0000}"/>
    <cellStyle name="Normal 2 2 3 7 3 3" xfId="15102" xr:uid="{00000000-0005-0000-0000-0000B23A0000}"/>
    <cellStyle name="Normal 2 2 3 7 4" xfId="15103" xr:uid="{00000000-0005-0000-0000-0000B33A0000}"/>
    <cellStyle name="Normal 2 2 3 7 4 2" xfId="15104" xr:uid="{00000000-0005-0000-0000-0000B43A0000}"/>
    <cellStyle name="Normal 2 2 3 7 4 2 2" xfId="15105" xr:uid="{00000000-0005-0000-0000-0000B53A0000}"/>
    <cellStyle name="Normal 2 2 3 7 4 3" xfId="15106" xr:uid="{00000000-0005-0000-0000-0000B63A0000}"/>
    <cellStyle name="Normal 2 2 3 7 5" xfId="15107" xr:uid="{00000000-0005-0000-0000-0000B73A0000}"/>
    <cellStyle name="Normal 2 2 3 7 5 2" xfId="15108" xr:uid="{00000000-0005-0000-0000-0000B83A0000}"/>
    <cellStyle name="Normal 2 2 3 7 6" xfId="15109" xr:uid="{00000000-0005-0000-0000-0000B93A0000}"/>
    <cellStyle name="Normal 2 2 3 7 6 2" xfId="15110" xr:uid="{00000000-0005-0000-0000-0000BA3A0000}"/>
    <cellStyle name="Normal 2 2 3 7 7" xfId="15111" xr:uid="{00000000-0005-0000-0000-0000BB3A0000}"/>
    <cellStyle name="Normal 2 2 3 8" xfId="15112" xr:uid="{00000000-0005-0000-0000-0000BC3A0000}"/>
    <cellStyle name="Normal 2 2 3 8 2" xfId="15113" xr:uid="{00000000-0005-0000-0000-0000BD3A0000}"/>
    <cellStyle name="Normal 2 2 3 8 2 2" xfId="15114" xr:uid="{00000000-0005-0000-0000-0000BE3A0000}"/>
    <cellStyle name="Normal 2 2 3 8 3" xfId="15115" xr:uid="{00000000-0005-0000-0000-0000BF3A0000}"/>
    <cellStyle name="Normal 2 2 3 9" xfId="15116" xr:uid="{00000000-0005-0000-0000-0000C03A0000}"/>
    <cellStyle name="Normal 2 2 3 9 2" xfId="15117" xr:uid="{00000000-0005-0000-0000-0000C13A0000}"/>
    <cellStyle name="Normal 2 2 3 9 2 2" xfId="15118" xr:uid="{00000000-0005-0000-0000-0000C23A0000}"/>
    <cellStyle name="Normal 2 2 3 9 3" xfId="15119" xr:uid="{00000000-0005-0000-0000-0000C33A0000}"/>
    <cellStyle name="Normal 2 2 3_Confidential Information" xfId="15120" xr:uid="{00000000-0005-0000-0000-0000C43A0000}"/>
    <cellStyle name="Normal 2 2 4" xfId="15121" xr:uid="{00000000-0005-0000-0000-0000C53A0000}"/>
    <cellStyle name="Normal 2 2 5" xfId="15122" xr:uid="{00000000-0005-0000-0000-0000C63A0000}"/>
    <cellStyle name="Normal 2 2 6" xfId="15123" xr:uid="{00000000-0005-0000-0000-0000C73A0000}"/>
    <cellStyle name="Normal 2 2 7" xfId="15124" xr:uid="{00000000-0005-0000-0000-0000C83A0000}"/>
    <cellStyle name="Normal 2 2 8" xfId="15125" xr:uid="{00000000-0005-0000-0000-0000C93A0000}"/>
    <cellStyle name="Normal 2 2 9" xfId="15126" xr:uid="{00000000-0005-0000-0000-0000CA3A0000}"/>
    <cellStyle name="Normal 2 3" xfId="472" xr:uid="{00000000-0005-0000-0000-0000CB3A0000}"/>
    <cellStyle name="Normal 2 3 10" xfId="15127" xr:uid="{00000000-0005-0000-0000-0000CC3A0000}"/>
    <cellStyle name="Normal 2 3 10 2" xfId="15128" xr:uid="{00000000-0005-0000-0000-0000CD3A0000}"/>
    <cellStyle name="Normal 2 3 10 2 2" xfId="15129" xr:uid="{00000000-0005-0000-0000-0000CE3A0000}"/>
    <cellStyle name="Normal 2 3 10 3" xfId="15130" xr:uid="{00000000-0005-0000-0000-0000CF3A0000}"/>
    <cellStyle name="Normal 2 3 11" xfId="15131" xr:uid="{00000000-0005-0000-0000-0000D03A0000}"/>
    <cellStyle name="Normal 2 3 11 2" xfId="15132" xr:uid="{00000000-0005-0000-0000-0000D13A0000}"/>
    <cellStyle name="Normal 2 3 11 2 2" xfId="15133" xr:uid="{00000000-0005-0000-0000-0000D23A0000}"/>
    <cellStyle name="Normal 2 3 11 3" xfId="15134" xr:uid="{00000000-0005-0000-0000-0000D33A0000}"/>
    <cellStyle name="Normal 2 3 12" xfId="15135" xr:uid="{00000000-0005-0000-0000-0000D43A0000}"/>
    <cellStyle name="Normal 2 3 12 2" xfId="15136" xr:uid="{00000000-0005-0000-0000-0000D53A0000}"/>
    <cellStyle name="Normal 2 3 12 2 2" xfId="15137" xr:uid="{00000000-0005-0000-0000-0000D63A0000}"/>
    <cellStyle name="Normal 2 3 12 3" xfId="15138" xr:uid="{00000000-0005-0000-0000-0000D73A0000}"/>
    <cellStyle name="Normal 2 3 13" xfId="15139" xr:uid="{00000000-0005-0000-0000-0000D83A0000}"/>
    <cellStyle name="Normal 2 3 13 2" xfId="15140" xr:uid="{00000000-0005-0000-0000-0000D93A0000}"/>
    <cellStyle name="Normal 2 3 13 2 2" xfId="15141" xr:uid="{00000000-0005-0000-0000-0000DA3A0000}"/>
    <cellStyle name="Normal 2 3 13 3" xfId="15142" xr:uid="{00000000-0005-0000-0000-0000DB3A0000}"/>
    <cellStyle name="Normal 2 3 14" xfId="15143" xr:uid="{00000000-0005-0000-0000-0000DC3A0000}"/>
    <cellStyle name="Normal 2 3 14 2" xfId="15144" xr:uid="{00000000-0005-0000-0000-0000DD3A0000}"/>
    <cellStyle name="Normal 2 3 15" xfId="15145" xr:uid="{00000000-0005-0000-0000-0000DE3A0000}"/>
    <cellStyle name="Normal 2 3 15 2" xfId="15146" xr:uid="{00000000-0005-0000-0000-0000DF3A0000}"/>
    <cellStyle name="Normal 2 3 16" xfId="15147" xr:uid="{00000000-0005-0000-0000-0000E03A0000}"/>
    <cellStyle name="Normal 2 3 17" xfId="15148" xr:uid="{00000000-0005-0000-0000-0000E13A0000}"/>
    <cellStyle name="Normal 2 3 2" xfId="473" xr:uid="{00000000-0005-0000-0000-0000E23A0000}"/>
    <cellStyle name="Normal 2 3 2 10" xfId="15149" xr:uid="{00000000-0005-0000-0000-0000E33A0000}"/>
    <cellStyle name="Normal 2 3 2 10 2" xfId="15150" xr:uid="{00000000-0005-0000-0000-0000E43A0000}"/>
    <cellStyle name="Normal 2 3 2 10 2 2" xfId="15151" xr:uid="{00000000-0005-0000-0000-0000E53A0000}"/>
    <cellStyle name="Normal 2 3 2 10 3" xfId="15152" xr:uid="{00000000-0005-0000-0000-0000E63A0000}"/>
    <cellStyle name="Normal 2 3 2 11" xfId="15153" xr:uid="{00000000-0005-0000-0000-0000E73A0000}"/>
    <cellStyle name="Normal 2 3 2 11 2" xfId="15154" xr:uid="{00000000-0005-0000-0000-0000E83A0000}"/>
    <cellStyle name="Normal 2 3 2 12" xfId="15155" xr:uid="{00000000-0005-0000-0000-0000E93A0000}"/>
    <cellStyle name="Normal 2 3 2 12 2" xfId="15156" xr:uid="{00000000-0005-0000-0000-0000EA3A0000}"/>
    <cellStyle name="Normal 2 3 2 13" xfId="15157" xr:uid="{00000000-0005-0000-0000-0000EB3A0000}"/>
    <cellStyle name="Normal 2 3 2 2" xfId="474" xr:uid="{00000000-0005-0000-0000-0000EC3A0000}"/>
    <cellStyle name="Normal 2 3 2 2 10" xfId="15158" xr:uid="{00000000-0005-0000-0000-0000ED3A0000}"/>
    <cellStyle name="Normal 2 3 2 2 10 2" xfId="15159" xr:uid="{00000000-0005-0000-0000-0000EE3A0000}"/>
    <cellStyle name="Normal 2 3 2 2 11" xfId="15160" xr:uid="{00000000-0005-0000-0000-0000EF3A0000}"/>
    <cellStyle name="Normal 2 3 2 2 2" xfId="15161" xr:uid="{00000000-0005-0000-0000-0000F03A0000}"/>
    <cellStyle name="Normal 2 3 2 2 2 2" xfId="15162" xr:uid="{00000000-0005-0000-0000-0000F13A0000}"/>
    <cellStyle name="Normal 2 3 2 2 2 2 2" xfId="15163" xr:uid="{00000000-0005-0000-0000-0000F23A0000}"/>
    <cellStyle name="Normal 2 3 2 2 2 2 2 2" xfId="15164" xr:uid="{00000000-0005-0000-0000-0000F33A0000}"/>
    <cellStyle name="Normal 2 3 2 2 2 2 2 2 2" xfId="15165" xr:uid="{00000000-0005-0000-0000-0000F43A0000}"/>
    <cellStyle name="Normal 2 3 2 2 2 2 2 3" xfId="15166" xr:uid="{00000000-0005-0000-0000-0000F53A0000}"/>
    <cellStyle name="Normal 2 3 2 2 2 2 3" xfId="15167" xr:uid="{00000000-0005-0000-0000-0000F63A0000}"/>
    <cellStyle name="Normal 2 3 2 2 2 2 3 2" xfId="15168" xr:uid="{00000000-0005-0000-0000-0000F73A0000}"/>
    <cellStyle name="Normal 2 3 2 2 2 2 3 2 2" xfId="15169" xr:uid="{00000000-0005-0000-0000-0000F83A0000}"/>
    <cellStyle name="Normal 2 3 2 2 2 2 3 3" xfId="15170" xr:uid="{00000000-0005-0000-0000-0000F93A0000}"/>
    <cellStyle name="Normal 2 3 2 2 2 2 4" xfId="15171" xr:uid="{00000000-0005-0000-0000-0000FA3A0000}"/>
    <cellStyle name="Normal 2 3 2 2 2 2 4 2" xfId="15172" xr:uid="{00000000-0005-0000-0000-0000FB3A0000}"/>
    <cellStyle name="Normal 2 3 2 2 2 2 4 2 2" xfId="15173" xr:uid="{00000000-0005-0000-0000-0000FC3A0000}"/>
    <cellStyle name="Normal 2 3 2 2 2 2 4 3" xfId="15174" xr:uid="{00000000-0005-0000-0000-0000FD3A0000}"/>
    <cellStyle name="Normal 2 3 2 2 2 2 5" xfId="15175" xr:uid="{00000000-0005-0000-0000-0000FE3A0000}"/>
    <cellStyle name="Normal 2 3 2 2 2 2 5 2" xfId="15176" xr:uid="{00000000-0005-0000-0000-0000FF3A0000}"/>
    <cellStyle name="Normal 2 3 2 2 2 2 6" xfId="15177" xr:uid="{00000000-0005-0000-0000-0000003B0000}"/>
    <cellStyle name="Normal 2 3 2 2 2 2 6 2" xfId="15178" xr:uid="{00000000-0005-0000-0000-0000013B0000}"/>
    <cellStyle name="Normal 2 3 2 2 2 2 7" xfId="15179" xr:uid="{00000000-0005-0000-0000-0000023B0000}"/>
    <cellStyle name="Normal 2 3 2 2 2 3" xfId="15180" xr:uid="{00000000-0005-0000-0000-0000033B0000}"/>
    <cellStyle name="Normal 2 3 2 2 2 3 2" xfId="15181" xr:uid="{00000000-0005-0000-0000-0000043B0000}"/>
    <cellStyle name="Normal 2 3 2 2 2 3 2 2" xfId="15182" xr:uid="{00000000-0005-0000-0000-0000053B0000}"/>
    <cellStyle name="Normal 2 3 2 2 2 3 2 2 2" xfId="15183" xr:uid="{00000000-0005-0000-0000-0000063B0000}"/>
    <cellStyle name="Normal 2 3 2 2 2 3 2 3" xfId="15184" xr:uid="{00000000-0005-0000-0000-0000073B0000}"/>
    <cellStyle name="Normal 2 3 2 2 2 3 3" xfId="15185" xr:uid="{00000000-0005-0000-0000-0000083B0000}"/>
    <cellStyle name="Normal 2 3 2 2 2 3 3 2" xfId="15186" xr:uid="{00000000-0005-0000-0000-0000093B0000}"/>
    <cellStyle name="Normal 2 3 2 2 2 3 3 2 2" xfId="15187" xr:uid="{00000000-0005-0000-0000-00000A3B0000}"/>
    <cellStyle name="Normal 2 3 2 2 2 3 3 3" xfId="15188" xr:uid="{00000000-0005-0000-0000-00000B3B0000}"/>
    <cellStyle name="Normal 2 3 2 2 2 3 4" xfId="15189" xr:uid="{00000000-0005-0000-0000-00000C3B0000}"/>
    <cellStyle name="Normal 2 3 2 2 2 3 4 2" xfId="15190" xr:uid="{00000000-0005-0000-0000-00000D3B0000}"/>
    <cellStyle name="Normal 2 3 2 2 2 3 4 2 2" xfId="15191" xr:uid="{00000000-0005-0000-0000-00000E3B0000}"/>
    <cellStyle name="Normal 2 3 2 2 2 3 4 3" xfId="15192" xr:uid="{00000000-0005-0000-0000-00000F3B0000}"/>
    <cellStyle name="Normal 2 3 2 2 2 3 5" xfId="15193" xr:uid="{00000000-0005-0000-0000-0000103B0000}"/>
    <cellStyle name="Normal 2 3 2 2 2 3 5 2" xfId="15194" xr:uid="{00000000-0005-0000-0000-0000113B0000}"/>
    <cellStyle name="Normal 2 3 2 2 2 3 6" xfId="15195" xr:uid="{00000000-0005-0000-0000-0000123B0000}"/>
    <cellStyle name="Normal 2 3 2 2 2 3 6 2" xfId="15196" xr:uid="{00000000-0005-0000-0000-0000133B0000}"/>
    <cellStyle name="Normal 2 3 2 2 2 3 7" xfId="15197" xr:uid="{00000000-0005-0000-0000-0000143B0000}"/>
    <cellStyle name="Normal 2 3 2 2 2 4" xfId="15198" xr:uid="{00000000-0005-0000-0000-0000153B0000}"/>
    <cellStyle name="Normal 2 3 2 2 2 4 2" xfId="15199" xr:uid="{00000000-0005-0000-0000-0000163B0000}"/>
    <cellStyle name="Normal 2 3 2 2 2 4 2 2" xfId="15200" xr:uid="{00000000-0005-0000-0000-0000173B0000}"/>
    <cellStyle name="Normal 2 3 2 2 2 4 3" xfId="15201" xr:uid="{00000000-0005-0000-0000-0000183B0000}"/>
    <cellStyle name="Normal 2 3 2 2 2 5" xfId="15202" xr:uid="{00000000-0005-0000-0000-0000193B0000}"/>
    <cellStyle name="Normal 2 3 2 2 2 5 2" xfId="15203" xr:uid="{00000000-0005-0000-0000-00001A3B0000}"/>
    <cellStyle name="Normal 2 3 2 2 2 5 2 2" xfId="15204" xr:uid="{00000000-0005-0000-0000-00001B3B0000}"/>
    <cellStyle name="Normal 2 3 2 2 2 5 3" xfId="15205" xr:uid="{00000000-0005-0000-0000-00001C3B0000}"/>
    <cellStyle name="Normal 2 3 2 2 2 6" xfId="15206" xr:uid="{00000000-0005-0000-0000-00001D3B0000}"/>
    <cellStyle name="Normal 2 3 2 2 2 6 2" xfId="15207" xr:uid="{00000000-0005-0000-0000-00001E3B0000}"/>
    <cellStyle name="Normal 2 3 2 2 2 6 2 2" xfId="15208" xr:uid="{00000000-0005-0000-0000-00001F3B0000}"/>
    <cellStyle name="Normal 2 3 2 2 2 6 3" xfId="15209" xr:uid="{00000000-0005-0000-0000-0000203B0000}"/>
    <cellStyle name="Normal 2 3 2 2 2 7" xfId="15210" xr:uid="{00000000-0005-0000-0000-0000213B0000}"/>
    <cellStyle name="Normal 2 3 2 2 2 7 2" xfId="15211" xr:uid="{00000000-0005-0000-0000-0000223B0000}"/>
    <cellStyle name="Normal 2 3 2 2 2 8" xfId="15212" xr:uid="{00000000-0005-0000-0000-0000233B0000}"/>
    <cellStyle name="Normal 2 3 2 2 2 8 2" xfId="15213" xr:uid="{00000000-0005-0000-0000-0000243B0000}"/>
    <cellStyle name="Normal 2 3 2 2 2 9" xfId="15214" xr:uid="{00000000-0005-0000-0000-0000253B0000}"/>
    <cellStyle name="Normal 2 3 2 2 3" xfId="15215" xr:uid="{00000000-0005-0000-0000-0000263B0000}"/>
    <cellStyle name="Normal 2 3 2 2 3 2" xfId="15216" xr:uid="{00000000-0005-0000-0000-0000273B0000}"/>
    <cellStyle name="Normal 2 3 2 2 3 2 2" xfId="15217" xr:uid="{00000000-0005-0000-0000-0000283B0000}"/>
    <cellStyle name="Normal 2 3 2 2 3 2 2 2" xfId="15218" xr:uid="{00000000-0005-0000-0000-0000293B0000}"/>
    <cellStyle name="Normal 2 3 2 2 3 2 2 2 2" xfId="15219" xr:uid="{00000000-0005-0000-0000-00002A3B0000}"/>
    <cellStyle name="Normal 2 3 2 2 3 2 2 3" xfId="15220" xr:uid="{00000000-0005-0000-0000-00002B3B0000}"/>
    <cellStyle name="Normal 2 3 2 2 3 2 3" xfId="15221" xr:uid="{00000000-0005-0000-0000-00002C3B0000}"/>
    <cellStyle name="Normal 2 3 2 2 3 2 3 2" xfId="15222" xr:uid="{00000000-0005-0000-0000-00002D3B0000}"/>
    <cellStyle name="Normal 2 3 2 2 3 2 3 2 2" xfId="15223" xr:uid="{00000000-0005-0000-0000-00002E3B0000}"/>
    <cellStyle name="Normal 2 3 2 2 3 2 3 3" xfId="15224" xr:uid="{00000000-0005-0000-0000-00002F3B0000}"/>
    <cellStyle name="Normal 2 3 2 2 3 2 4" xfId="15225" xr:uid="{00000000-0005-0000-0000-0000303B0000}"/>
    <cellStyle name="Normal 2 3 2 2 3 2 4 2" xfId="15226" xr:uid="{00000000-0005-0000-0000-0000313B0000}"/>
    <cellStyle name="Normal 2 3 2 2 3 2 4 2 2" xfId="15227" xr:uid="{00000000-0005-0000-0000-0000323B0000}"/>
    <cellStyle name="Normal 2 3 2 2 3 2 4 3" xfId="15228" xr:uid="{00000000-0005-0000-0000-0000333B0000}"/>
    <cellStyle name="Normal 2 3 2 2 3 2 5" xfId="15229" xr:uid="{00000000-0005-0000-0000-0000343B0000}"/>
    <cellStyle name="Normal 2 3 2 2 3 2 5 2" xfId="15230" xr:uid="{00000000-0005-0000-0000-0000353B0000}"/>
    <cellStyle name="Normal 2 3 2 2 3 2 6" xfId="15231" xr:uid="{00000000-0005-0000-0000-0000363B0000}"/>
    <cellStyle name="Normal 2 3 2 2 3 2 6 2" xfId="15232" xr:uid="{00000000-0005-0000-0000-0000373B0000}"/>
    <cellStyle name="Normal 2 3 2 2 3 2 7" xfId="15233" xr:uid="{00000000-0005-0000-0000-0000383B0000}"/>
    <cellStyle name="Normal 2 3 2 2 3 3" xfId="15234" xr:uid="{00000000-0005-0000-0000-0000393B0000}"/>
    <cellStyle name="Normal 2 3 2 2 3 3 2" xfId="15235" xr:uid="{00000000-0005-0000-0000-00003A3B0000}"/>
    <cellStyle name="Normal 2 3 2 2 3 3 2 2" xfId="15236" xr:uid="{00000000-0005-0000-0000-00003B3B0000}"/>
    <cellStyle name="Normal 2 3 2 2 3 3 3" xfId="15237" xr:uid="{00000000-0005-0000-0000-00003C3B0000}"/>
    <cellStyle name="Normal 2 3 2 2 3 4" xfId="15238" xr:uid="{00000000-0005-0000-0000-00003D3B0000}"/>
    <cellStyle name="Normal 2 3 2 2 3 4 2" xfId="15239" xr:uid="{00000000-0005-0000-0000-00003E3B0000}"/>
    <cellStyle name="Normal 2 3 2 2 3 4 2 2" xfId="15240" xr:uid="{00000000-0005-0000-0000-00003F3B0000}"/>
    <cellStyle name="Normal 2 3 2 2 3 4 3" xfId="15241" xr:uid="{00000000-0005-0000-0000-0000403B0000}"/>
    <cellStyle name="Normal 2 3 2 2 3 5" xfId="15242" xr:uid="{00000000-0005-0000-0000-0000413B0000}"/>
    <cellStyle name="Normal 2 3 2 2 3 5 2" xfId="15243" xr:uid="{00000000-0005-0000-0000-0000423B0000}"/>
    <cellStyle name="Normal 2 3 2 2 3 5 2 2" xfId="15244" xr:uid="{00000000-0005-0000-0000-0000433B0000}"/>
    <cellStyle name="Normal 2 3 2 2 3 5 3" xfId="15245" xr:uid="{00000000-0005-0000-0000-0000443B0000}"/>
    <cellStyle name="Normal 2 3 2 2 3 6" xfId="15246" xr:uid="{00000000-0005-0000-0000-0000453B0000}"/>
    <cellStyle name="Normal 2 3 2 2 3 6 2" xfId="15247" xr:uid="{00000000-0005-0000-0000-0000463B0000}"/>
    <cellStyle name="Normal 2 3 2 2 3 7" xfId="15248" xr:uid="{00000000-0005-0000-0000-0000473B0000}"/>
    <cellStyle name="Normal 2 3 2 2 3 7 2" xfId="15249" xr:uid="{00000000-0005-0000-0000-0000483B0000}"/>
    <cellStyle name="Normal 2 3 2 2 3 8" xfId="15250" xr:uid="{00000000-0005-0000-0000-0000493B0000}"/>
    <cellStyle name="Normal 2 3 2 2 4" xfId="15251" xr:uid="{00000000-0005-0000-0000-00004A3B0000}"/>
    <cellStyle name="Normal 2 3 2 2 4 2" xfId="15252" xr:uid="{00000000-0005-0000-0000-00004B3B0000}"/>
    <cellStyle name="Normal 2 3 2 2 4 2 2" xfId="15253" xr:uid="{00000000-0005-0000-0000-00004C3B0000}"/>
    <cellStyle name="Normal 2 3 2 2 4 2 2 2" xfId="15254" xr:uid="{00000000-0005-0000-0000-00004D3B0000}"/>
    <cellStyle name="Normal 2 3 2 2 4 2 3" xfId="15255" xr:uid="{00000000-0005-0000-0000-00004E3B0000}"/>
    <cellStyle name="Normal 2 3 2 2 4 3" xfId="15256" xr:uid="{00000000-0005-0000-0000-00004F3B0000}"/>
    <cellStyle name="Normal 2 3 2 2 4 3 2" xfId="15257" xr:uid="{00000000-0005-0000-0000-0000503B0000}"/>
    <cellStyle name="Normal 2 3 2 2 4 3 2 2" xfId="15258" xr:uid="{00000000-0005-0000-0000-0000513B0000}"/>
    <cellStyle name="Normal 2 3 2 2 4 3 3" xfId="15259" xr:uid="{00000000-0005-0000-0000-0000523B0000}"/>
    <cellStyle name="Normal 2 3 2 2 4 4" xfId="15260" xr:uid="{00000000-0005-0000-0000-0000533B0000}"/>
    <cellStyle name="Normal 2 3 2 2 4 4 2" xfId="15261" xr:uid="{00000000-0005-0000-0000-0000543B0000}"/>
    <cellStyle name="Normal 2 3 2 2 4 4 2 2" xfId="15262" xr:uid="{00000000-0005-0000-0000-0000553B0000}"/>
    <cellStyle name="Normal 2 3 2 2 4 4 3" xfId="15263" xr:uid="{00000000-0005-0000-0000-0000563B0000}"/>
    <cellStyle name="Normal 2 3 2 2 4 5" xfId="15264" xr:uid="{00000000-0005-0000-0000-0000573B0000}"/>
    <cellStyle name="Normal 2 3 2 2 4 5 2" xfId="15265" xr:uid="{00000000-0005-0000-0000-0000583B0000}"/>
    <cellStyle name="Normal 2 3 2 2 4 6" xfId="15266" xr:uid="{00000000-0005-0000-0000-0000593B0000}"/>
    <cellStyle name="Normal 2 3 2 2 4 6 2" xfId="15267" xr:uid="{00000000-0005-0000-0000-00005A3B0000}"/>
    <cellStyle name="Normal 2 3 2 2 4 7" xfId="15268" xr:uid="{00000000-0005-0000-0000-00005B3B0000}"/>
    <cellStyle name="Normal 2 3 2 2 5" xfId="15269" xr:uid="{00000000-0005-0000-0000-00005C3B0000}"/>
    <cellStyle name="Normal 2 3 2 2 5 2" xfId="15270" xr:uid="{00000000-0005-0000-0000-00005D3B0000}"/>
    <cellStyle name="Normal 2 3 2 2 5 2 2" xfId="15271" xr:uid="{00000000-0005-0000-0000-00005E3B0000}"/>
    <cellStyle name="Normal 2 3 2 2 5 2 2 2" xfId="15272" xr:uid="{00000000-0005-0000-0000-00005F3B0000}"/>
    <cellStyle name="Normal 2 3 2 2 5 2 3" xfId="15273" xr:uid="{00000000-0005-0000-0000-0000603B0000}"/>
    <cellStyle name="Normal 2 3 2 2 5 3" xfId="15274" xr:uid="{00000000-0005-0000-0000-0000613B0000}"/>
    <cellStyle name="Normal 2 3 2 2 5 3 2" xfId="15275" xr:uid="{00000000-0005-0000-0000-0000623B0000}"/>
    <cellStyle name="Normal 2 3 2 2 5 3 2 2" xfId="15276" xr:uid="{00000000-0005-0000-0000-0000633B0000}"/>
    <cellStyle name="Normal 2 3 2 2 5 3 3" xfId="15277" xr:uid="{00000000-0005-0000-0000-0000643B0000}"/>
    <cellStyle name="Normal 2 3 2 2 5 4" xfId="15278" xr:uid="{00000000-0005-0000-0000-0000653B0000}"/>
    <cellStyle name="Normal 2 3 2 2 5 4 2" xfId="15279" xr:uid="{00000000-0005-0000-0000-0000663B0000}"/>
    <cellStyle name="Normal 2 3 2 2 5 4 2 2" xfId="15280" xr:uid="{00000000-0005-0000-0000-0000673B0000}"/>
    <cellStyle name="Normal 2 3 2 2 5 4 3" xfId="15281" xr:uid="{00000000-0005-0000-0000-0000683B0000}"/>
    <cellStyle name="Normal 2 3 2 2 5 5" xfId="15282" xr:uid="{00000000-0005-0000-0000-0000693B0000}"/>
    <cellStyle name="Normal 2 3 2 2 5 5 2" xfId="15283" xr:uid="{00000000-0005-0000-0000-00006A3B0000}"/>
    <cellStyle name="Normal 2 3 2 2 5 6" xfId="15284" xr:uid="{00000000-0005-0000-0000-00006B3B0000}"/>
    <cellStyle name="Normal 2 3 2 2 5 6 2" xfId="15285" xr:uid="{00000000-0005-0000-0000-00006C3B0000}"/>
    <cellStyle name="Normal 2 3 2 2 5 7" xfId="15286" xr:uid="{00000000-0005-0000-0000-00006D3B0000}"/>
    <cellStyle name="Normal 2 3 2 2 6" xfId="15287" xr:uid="{00000000-0005-0000-0000-00006E3B0000}"/>
    <cellStyle name="Normal 2 3 2 2 6 2" xfId="15288" xr:uid="{00000000-0005-0000-0000-00006F3B0000}"/>
    <cellStyle name="Normal 2 3 2 2 6 2 2" xfId="15289" xr:uid="{00000000-0005-0000-0000-0000703B0000}"/>
    <cellStyle name="Normal 2 3 2 2 6 3" xfId="15290" xr:uid="{00000000-0005-0000-0000-0000713B0000}"/>
    <cellStyle name="Normal 2 3 2 2 7" xfId="15291" xr:uid="{00000000-0005-0000-0000-0000723B0000}"/>
    <cellStyle name="Normal 2 3 2 2 7 2" xfId="15292" xr:uid="{00000000-0005-0000-0000-0000733B0000}"/>
    <cellStyle name="Normal 2 3 2 2 7 2 2" xfId="15293" xr:uid="{00000000-0005-0000-0000-0000743B0000}"/>
    <cellStyle name="Normal 2 3 2 2 7 3" xfId="15294" xr:uid="{00000000-0005-0000-0000-0000753B0000}"/>
    <cellStyle name="Normal 2 3 2 2 8" xfId="15295" xr:uid="{00000000-0005-0000-0000-0000763B0000}"/>
    <cellStyle name="Normal 2 3 2 2 8 2" xfId="15296" xr:uid="{00000000-0005-0000-0000-0000773B0000}"/>
    <cellStyle name="Normal 2 3 2 2 8 2 2" xfId="15297" xr:uid="{00000000-0005-0000-0000-0000783B0000}"/>
    <cellStyle name="Normal 2 3 2 2 8 3" xfId="15298" xr:uid="{00000000-0005-0000-0000-0000793B0000}"/>
    <cellStyle name="Normal 2 3 2 2 9" xfId="15299" xr:uid="{00000000-0005-0000-0000-00007A3B0000}"/>
    <cellStyle name="Normal 2 3 2 2 9 2" xfId="15300" xr:uid="{00000000-0005-0000-0000-00007B3B0000}"/>
    <cellStyle name="Normal 2 3 2 3" xfId="475" xr:uid="{00000000-0005-0000-0000-00007C3B0000}"/>
    <cellStyle name="Normal 2 3 2 3 10" xfId="15301" xr:uid="{00000000-0005-0000-0000-00007D3B0000}"/>
    <cellStyle name="Normal 2 3 2 3 10 2" xfId="15302" xr:uid="{00000000-0005-0000-0000-00007E3B0000}"/>
    <cellStyle name="Normal 2 3 2 3 11" xfId="15303" xr:uid="{00000000-0005-0000-0000-00007F3B0000}"/>
    <cellStyle name="Normal 2 3 2 3 2" xfId="15304" xr:uid="{00000000-0005-0000-0000-0000803B0000}"/>
    <cellStyle name="Normal 2 3 2 3 2 2" xfId="15305" xr:uid="{00000000-0005-0000-0000-0000813B0000}"/>
    <cellStyle name="Normal 2 3 2 3 2 2 2" xfId="15306" xr:uid="{00000000-0005-0000-0000-0000823B0000}"/>
    <cellStyle name="Normal 2 3 2 3 2 2 2 2" xfId="15307" xr:uid="{00000000-0005-0000-0000-0000833B0000}"/>
    <cellStyle name="Normal 2 3 2 3 2 2 2 2 2" xfId="15308" xr:uid="{00000000-0005-0000-0000-0000843B0000}"/>
    <cellStyle name="Normal 2 3 2 3 2 2 2 3" xfId="15309" xr:uid="{00000000-0005-0000-0000-0000853B0000}"/>
    <cellStyle name="Normal 2 3 2 3 2 2 3" xfId="15310" xr:uid="{00000000-0005-0000-0000-0000863B0000}"/>
    <cellStyle name="Normal 2 3 2 3 2 2 3 2" xfId="15311" xr:uid="{00000000-0005-0000-0000-0000873B0000}"/>
    <cellStyle name="Normal 2 3 2 3 2 2 3 2 2" xfId="15312" xr:uid="{00000000-0005-0000-0000-0000883B0000}"/>
    <cellStyle name="Normal 2 3 2 3 2 2 3 3" xfId="15313" xr:uid="{00000000-0005-0000-0000-0000893B0000}"/>
    <cellStyle name="Normal 2 3 2 3 2 2 4" xfId="15314" xr:uid="{00000000-0005-0000-0000-00008A3B0000}"/>
    <cellStyle name="Normal 2 3 2 3 2 2 4 2" xfId="15315" xr:uid="{00000000-0005-0000-0000-00008B3B0000}"/>
    <cellStyle name="Normal 2 3 2 3 2 2 4 2 2" xfId="15316" xr:uid="{00000000-0005-0000-0000-00008C3B0000}"/>
    <cellStyle name="Normal 2 3 2 3 2 2 4 3" xfId="15317" xr:uid="{00000000-0005-0000-0000-00008D3B0000}"/>
    <cellStyle name="Normal 2 3 2 3 2 2 5" xfId="15318" xr:uid="{00000000-0005-0000-0000-00008E3B0000}"/>
    <cellStyle name="Normal 2 3 2 3 2 2 5 2" xfId="15319" xr:uid="{00000000-0005-0000-0000-00008F3B0000}"/>
    <cellStyle name="Normal 2 3 2 3 2 2 6" xfId="15320" xr:uid="{00000000-0005-0000-0000-0000903B0000}"/>
    <cellStyle name="Normal 2 3 2 3 2 2 6 2" xfId="15321" xr:uid="{00000000-0005-0000-0000-0000913B0000}"/>
    <cellStyle name="Normal 2 3 2 3 2 2 7" xfId="15322" xr:uid="{00000000-0005-0000-0000-0000923B0000}"/>
    <cellStyle name="Normal 2 3 2 3 2 3" xfId="15323" xr:uid="{00000000-0005-0000-0000-0000933B0000}"/>
    <cellStyle name="Normal 2 3 2 3 2 3 2" xfId="15324" xr:uid="{00000000-0005-0000-0000-0000943B0000}"/>
    <cellStyle name="Normal 2 3 2 3 2 3 2 2" xfId="15325" xr:uid="{00000000-0005-0000-0000-0000953B0000}"/>
    <cellStyle name="Normal 2 3 2 3 2 3 2 2 2" xfId="15326" xr:uid="{00000000-0005-0000-0000-0000963B0000}"/>
    <cellStyle name="Normal 2 3 2 3 2 3 2 3" xfId="15327" xr:uid="{00000000-0005-0000-0000-0000973B0000}"/>
    <cellStyle name="Normal 2 3 2 3 2 3 3" xfId="15328" xr:uid="{00000000-0005-0000-0000-0000983B0000}"/>
    <cellStyle name="Normal 2 3 2 3 2 3 3 2" xfId="15329" xr:uid="{00000000-0005-0000-0000-0000993B0000}"/>
    <cellStyle name="Normal 2 3 2 3 2 3 3 2 2" xfId="15330" xr:uid="{00000000-0005-0000-0000-00009A3B0000}"/>
    <cellStyle name="Normal 2 3 2 3 2 3 3 3" xfId="15331" xr:uid="{00000000-0005-0000-0000-00009B3B0000}"/>
    <cellStyle name="Normal 2 3 2 3 2 3 4" xfId="15332" xr:uid="{00000000-0005-0000-0000-00009C3B0000}"/>
    <cellStyle name="Normal 2 3 2 3 2 3 4 2" xfId="15333" xr:uid="{00000000-0005-0000-0000-00009D3B0000}"/>
    <cellStyle name="Normal 2 3 2 3 2 3 4 2 2" xfId="15334" xr:uid="{00000000-0005-0000-0000-00009E3B0000}"/>
    <cellStyle name="Normal 2 3 2 3 2 3 4 3" xfId="15335" xr:uid="{00000000-0005-0000-0000-00009F3B0000}"/>
    <cellStyle name="Normal 2 3 2 3 2 3 5" xfId="15336" xr:uid="{00000000-0005-0000-0000-0000A03B0000}"/>
    <cellStyle name="Normal 2 3 2 3 2 3 5 2" xfId="15337" xr:uid="{00000000-0005-0000-0000-0000A13B0000}"/>
    <cellStyle name="Normal 2 3 2 3 2 3 6" xfId="15338" xr:uid="{00000000-0005-0000-0000-0000A23B0000}"/>
    <cellStyle name="Normal 2 3 2 3 2 3 6 2" xfId="15339" xr:uid="{00000000-0005-0000-0000-0000A33B0000}"/>
    <cellStyle name="Normal 2 3 2 3 2 3 7" xfId="15340" xr:uid="{00000000-0005-0000-0000-0000A43B0000}"/>
    <cellStyle name="Normal 2 3 2 3 2 4" xfId="15341" xr:uid="{00000000-0005-0000-0000-0000A53B0000}"/>
    <cellStyle name="Normal 2 3 2 3 2 4 2" xfId="15342" xr:uid="{00000000-0005-0000-0000-0000A63B0000}"/>
    <cellStyle name="Normal 2 3 2 3 2 4 2 2" xfId="15343" xr:uid="{00000000-0005-0000-0000-0000A73B0000}"/>
    <cellStyle name="Normal 2 3 2 3 2 4 3" xfId="15344" xr:uid="{00000000-0005-0000-0000-0000A83B0000}"/>
    <cellStyle name="Normal 2 3 2 3 2 5" xfId="15345" xr:uid="{00000000-0005-0000-0000-0000A93B0000}"/>
    <cellStyle name="Normal 2 3 2 3 2 5 2" xfId="15346" xr:uid="{00000000-0005-0000-0000-0000AA3B0000}"/>
    <cellStyle name="Normal 2 3 2 3 2 5 2 2" xfId="15347" xr:uid="{00000000-0005-0000-0000-0000AB3B0000}"/>
    <cellStyle name="Normal 2 3 2 3 2 5 3" xfId="15348" xr:uid="{00000000-0005-0000-0000-0000AC3B0000}"/>
    <cellStyle name="Normal 2 3 2 3 2 6" xfId="15349" xr:uid="{00000000-0005-0000-0000-0000AD3B0000}"/>
    <cellStyle name="Normal 2 3 2 3 2 6 2" xfId="15350" xr:uid="{00000000-0005-0000-0000-0000AE3B0000}"/>
    <cellStyle name="Normal 2 3 2 3 2 6 2 2" xfId="15351" xr:uid="{00000000-0005-0000-0000-0000AF3B0000}"/>
    <cellStyle name="Normal 2 3 2 3 2 6 3" xfId="15352" xr:uid="{00000000-0005-0000-0000-0000B03B0000}"/>
    <cellStyle name="Normal 2 3 2 3 2 7" xfId="15353" xr:uid="{00000000-0005-0000-0000-0000B13B0000}"/>
    <cellStyle name="Normal 2 3 2 3 2 7 2" xfId="15354" xr:uid="{00000000-0005-0000-0000-0000B23B0000}"/>
    <cellStyle name="Normal 2 3 2 3 2 8" xfId="15355" xr:uid="{00000000-0005-0000-0000-0000B33B0000}"/>
    <cellStyle name="Normal 2 3 2 3 2 8 2" xfId="15356" xr:uid="{00000000-0005-0000-0000-0000B43B0000}"/>
    <cellStyle name="Normal 2 3 2 3 2 9" xfId="15357" xr:uid="{00000000-0005-0000-0000-0000B53B0000}"/>
    <cellStyle name="Normal 2 3 2 3 3" xfId="15358" xr:uid="{00000000-0005-0000-0000-0000B63B0000}"/>
    <cellStyle name="Normal 2 3 2 3 3 2" xfId="15359" xr:uid="{00000000-0005-0000-0000-0000B73B0000}"/>
    <cellStyle name="Normal 2 3 2 3 3 2 2" xfId="15360" xr:uid="{00000000-0005-0000-0000-0000B83B0000}"/>
    <cellStyle name="Normal 2 3 2 3 3 2 2 2" xfId="15361" xr:uid="{00000000-0005-0000-0000-0000B93B0000}"/>
    <cellStyle name="Normal 2 3 2 3 3 2 2 2 2" xfId="15362" xr:uid="{00000000-0005-0000-0000-0000BA3B0000}"/>
    <cellStyle name="Normal 2 3 2 3 3 2 2 3" xfId="15363" xr:uid="{00000000-0005-0000-0000-0000BB3B0000}"/>
    <cellStyle name="Normal 2 3 2 3 3 2 3" xfId="15364" xr:uid="{00000000-0005-0000-0000-0000BC3B0000}"/>
    <cellStyle name="Normal 2 3 2 3 3 2 3 2" xfId="15365" xr:uid="{00000000-0005-0000-0000-0000BD3B0000}"/>
    <cellStyle name="Normal 2 3 2 3 3 2 3 2 2" xfId="15366" xr:uid="{00000000-0005-0000-0000-0000BE3B0000}"/>
    <cellStyle name="Normal 2 3 2 3 3 2 3 3" xfId="15367" xr:uid="{00000000-0005-0000-0000-0000BF3B0000}"/>
    <cellStyle name="Normal 2 3 2 3 3 2 4" xfId="15368" xr:uid="{00000000-0005-0000-0000-0000C03B0000}"/>
    <cellStyle name="Normal 2 3 2 3 3 2 4 2" xfId="15369" xr:uid="{00000000-0005-0000-0000-0000C13B0000}"/>
    <cellStyle name="Normal 2 3 2 3 3 2 4 2 2" xfId="15370" xr:uid="{00000000-0005-0000-0000-0000C23B0000}"/>
    <cellStyle name="Normal 2 3 2 3 3 2 4 3" xfId="15371" xr:uid="{00000000-0005-0000-0000-0000C33B0000}"/>
    <cellStyle name="Normal 2 3 2 3 3 2 5" xfId="15372" xr:uid="{00000000-0005-0000-0000-0000C43B0000}"/>
    <cellStyle name="Normal 2 3 2 3 3 2 5 2" xfId="15373" xr:uid="{00000000-0005-0000-0000-0000C53B0000}"/>
    <cellStyle name="Normal 2 3 2 3 3 2 6" xfId="15374" xr:uid="{00000000-0005-0000-0000-0000C63B0000}"/>
    <cellStyle name="Normal 2 3 2 3 3 2 6 2" xfId="15375" xr:uid="{00000000-0005-0000-0000-0000C73B0000}"/>
    <cellStyle name="Normal 2 3 2 3 3 2 7" xfId="15376" xr:uid="{00000000-0005-0000-0000-0000C83B0000}"/>
    <cellStyle name="Normal 2 3 2 3 3 3" xfId="15377" xr:uid="{00000000-0005-0000-0000-0000C93B0000}"/>
    <cellStyle name="Normal 2 3 2 3 3 3 2" xfId="15378" xr:uid="{00000000-0005-0000-0000-0000CA3B0000}"/>
    <cellStyle name="Normal 2 3 2 3 3 3 2 2" xfId="15379" xr:uid="{00000000-0005-0000-0000-0000CB3B0000}"/>
    <cellStyle name="Normal 2 3 2 3 3 3 3" xfId="15380" xr:uid="{00000000-0005-0000-0000-0000CC3B0000}"/>
    <cellStyle name="Normal 2 3 2 3 3 4" xfId="15381" xr:uid="{00000000-0005-0000-0000-0000CD3B0000}"/>
    <cellStyle name="Normal 2 3 2 3 3 4 2" xfId="15382" xr:uid="{00000000-0005-0000-0000-0000CE3B0000}"/>
    <cellStyle name="Normal 2 3 2 3 3 4 2 2" xfId="15383" xr:uid="{00000000-0005-0000-0000-0000CF3B0000}"/>
    <cellStyle name="Normal 2 3 2 3 3 4 3" xfId="15384" xr:uid="{00000000-0005-0000-0000-0000D03B0000}"/>
    <cellStyle name="Normal 2 3 2 3 3 5" xfId="15385" xr:uid="{00000000-0005-0000-0000-0000D13B0000}"/>
    <cellStyle name="Normal 2 3 2 3 3 5 2" xfId="15386" xr:uid="{00000000-0005-0000-0000-0000D23B0000}"/>
    <cellStyle name="Normal 2 3 2 3 3 5 2 2" xfId="15387" xr:uid="{00000000-0005-0000-0000-0000D33B0000}"/>
    <cellStyle name="Normal 2 3 2 3 3 5 3" xfId="15388" xr:uid="{00000000-0005-0000-0000-0000D43B0000}"/>
    <cellStyle name="Normal 2 3 2 3 3 6" xfId="15389" xr:uid="{00000000-0005-0000-0000-0000D53B0000}"/>
    <cellStyle name="Normal 2 3 2 3 3 6 2" xfId="15390" xr:uid="{00000000-0005-0000-0000-0000D63B0000}"/>
    <cellStyle name="Normal 2 3 2 3 3 7" xfId="15391" xr:uid="{00000000-0005-0000-0000-0000D73B0000}"/>
    <cellStyle name="Normal 2 3 2 3 3 7 2" xfId="15392" xr:uid="{00000000-0005-0000-0000-0000D83B0000}"/>
    <cellStyle name="Normal 2 3 2 3 3 8" xfId="15393" xr:uid="{00000000-0005-0000-0000-0000D93B0000}"/>
    <cellStyle name="Normal 2 3 2 3 4" xfId="15394" xr:uid="{00000000-0005-0000-0000-0000DA3B0000}"/>
    <cellStyle name="Normal 2 3 2 3 4 2" xfId="15395" xr:uid="{00000000-0005-0000-0000-0000DB3B0000}"/>
    <cellStyle name="Normal 2 3 2 3 4 2 2" xfId="15396" xr:uid="{00000000-0005-0000-0000-0000DC3B0000}"/>
    <cellStyle name="Normal 2 3 2 3 4 2 2 2" xfId="15397" xr:uid="{00000000-0005-0000-0000-0000DD3B0000}"/>
    <cellStyle name="Normal 2 3 2 3 4 2 3" xfId="15398" xr:uid="{00000000-0005-0000-0000-0000DE3B0000}"/>
    <cellStyle name="Normal 2 3 2 3 4 3" xfId="15399" xr:uid="{00000000-0005-0000-0000-0000DF3B0000}"/>
    <cellStyle name="Normal 2 3 2 3 4 3 2" xfId="15400" xr:uid="{00000000-0005-0000-0000-0000E03B0000}"/>
    <cellStyle name="Normal 2 3 2 3 4 3 2 2" xfId="15401" xr:uid="{00000000-0005-0000-0000-0000E13B0000}"/>
    <cellStyle name="Normal 2 3 2 3 4 3 3" xfId="15402" xr:uid="{00000000-0005-0000-0000-0000E23B0000}"/>
    <cellStyle name="Normal 2 3 2 3 4 4" xfId="15403" xr:uid="{00000000-0005-0000-0000-0000E33B0000}"/>
    <cellStyle name="Normal 2 3 2 3 4 4 2" xfId="15404" xr:uid="{00000000-0005-0000-0000-0000E43B0000}"/>
    <cellStyle name="Normal 2 3 2 3 4 4 2 2" xfId="15405" xr:uid="{00000000-0005-0000-0000-0000E53B0000}"/>
    <cellStyle name="Normal 2 3 2 3 4 4 3" xfId="15406" xr:uid="{00000000-0005-0000-0000-0000E63B0000}"/>
    <cellStyle name="Normal 2 3 2 3 4 5" xfId="15407" xr:uid="{00000000-0005-0000-0000-0000E73B0000}"/>
    <cellStyle name="Normal 2 3 2 3 4 5 2" xfId="15408" xr:uid="{00000000-0005-0000-0000-0000E83B0000}"/>
    <cellStyle name="Normal 2 3 2 3 4 6" xfId="15409" xr:uid="{00000000-0005-0000-0000-0000E93B0000}"/>
    <cellStyle name="Normal 2 3 2 3 4 6 2" xfId="15410" xr:uid="{00000000-0005-0000-0000-0000EA3B0000}"/>
    <cellStyle name="Normal 2 3 2 3 4 7" xfId="15411" xr:uid="{00000000-0005-0000-0000-0000EB3B0000}"/>
    <cellStyle name="Normal 2 3 2 3 5" xfId="15412" xr:uid="{00000000-0005-0000-0000-0000EC3B0000}"/>
    <cellStyle name="Normal 2 3 2 3 5 2" xfId="15413" xr:uid="{00000000-0005-0000-0000-0000ED3B0000}"/>
    <cellStyle name="Normal 2 3 2 3 5 2 2" xfId="15414" xr:uid="{00000000-0005-0000-0000-0000EE3B0000}"/>
    <cellStyle name="Normal 2 3 2 3 5 2 2 2" xfId="15415" xr:uid="{00000000-0005-0000-0000-0000EF3B0000}"/>
    <cellStyle name="Normal 2 3 2 3 5 2 3" xfId="15416" xr:uid="{00000000-0005-0000-0000-0000F03B0000}"/>
    <cellStyle name="Normal 2 3 2 3 5 3" xfId="15417" xr:uid="{00000000-0005-0000-0000-0000F13B0000}"/>
    <cellStyle name="Normal 2 3 2 3 5 3 2" xfId="15418" xr:uid="{00000000-0005-0000-0000-0000F23B0000}"/>
    <cellStyle name="Normal 2 3 2 3 5 3 2 2" xfId="15419" xr:uid="{00000000-0005-0000-0000-0000F33B0000}"/>
    <cellStyle name="Normal 2 3 2 3 5 3 3" xfId="15420" xr:uid="{00000000-0005-0000-0000-0000F43B0000}"/>
    <cellStyle name="Normal 2 3 2 3 5 4" xfId="15421" xr:uid="{00000000-0005-0000-0000-0000F53B0000}"/>
    <cellStyle name="Normal 2 3 2 3 5 4 2" xfId="15422" xr:uid="{00000000-0005-0000-0000-0000F63B0000}"/>
    <cellStyle name="Normal 2 3 2 3 5 4 2 2" xfId="15423" xr:uid="{00000000-0005-0000-0000-0000F73B0000}"/>
    <cellStyle name="Normal 2 3 2 3 5 4 3" xfId="15424" xr:uid="{00000000-0005-0000-0000-0000F83B0000}"/>
    <cellStyle name="Normal 2 3 2 3 5 5" xfId="15425" xr:uid="{00000000-0005-0000-0000-0000F93B0000}"/>
    <cellStyle name="Normal 2 3 2 3 5 5 2" xfId="15426" xr:uid="{00000000-0005-0000-0000-0000FA3B0000}"/>
    <cellStyle name="Normal 2 3 2 3 5 6" xfId="15427" xr:uid="{00000000-0005-0000-0000-0000FB3B0000}"/>
    <cellStyle name="Normal 2 3 2 3 5 6 2" xfId="15428" xr:uid="{00000000-0005-0000-0000-0000FC3B0000}"/>
    <cellStyle name="Normal 2 3 2 3 5 7" xfId="15429" xr:uid="{00000000-0005-0000-0000-0000FD3B0000}"/>
    <cellStyle name="Normal 2 3 2 3 6" xfId="15430" xr:uid="{00000000-0005-0000-0000-0000FE3B0000}"/>
    <cellStyle name="Normal 2 3 2 3 6 2" xfId="15431" xr:uid="{00000000-0005-0000-0000-0000FF3B0000}"/>
    <cellStyle name="Normal 2 3 2 3 6 2 2" xfId="15432" xr:uid="{00000000-0005-0000-0000-0000003C0000}"/>
    <cellStyle name="Normal 2 3 2 3 6 3" xfId="15433" xr:uid="{00000000-0005-0000-0000-0000013C0000}"/>
    <cellStyle name="Normal 2 3 2 3 7" xfId="15434" xr:uid="{00000000-0005-0000-0000-0000023C0000}"/>
    <cellStyle name="Normal 2 3 2 3 7 2" xfId="15435" xr:uid="{00000000-0005-0000-0000-0000033C0000}"/>
    <cellStyle name="Normal 2 3 2 3 7 2 2" xfId="15436" xr:uid="{00000000-0005-0000-0000-0000043C0000}"/>
    <cellStyle name="Normal 2 3 2 3 7 3" xfId="15437" xr:uid="{00000000-0005-0000-0000-0000053C0000}"/>
    <cellStyle name="Normal 2 3 2 3 8" xfId="15438" xr:uid="{00000000-0005-0000-0000-0000063C0000}"/>
    <cellStyle name="Normal 2 3 2 3 8 2" xfId="15439" xr:uid="{00000000-0005-0000-0000-0000073C0000}"/>
    <cellStyle name="Normal 2 3 2 3 8 2 2" xfId="15440" xr:uid="{00000000-0005-0000-0000-0000083C0000}"/>
    <cellStyle name="Normal 2 3 2 3 8 3" xfId="15441" xr:uid="{00000000-0005-0000-0000-0000093C0000}"/>
    <cellStyle name="Normal 2 3 2 3 9" xfId="15442" xr:uid="{00000000-0005-0000-0000-00000A3C0000}"/>
    <cellStyle name="Normal 2 3 2 3 9 2" xfId="15443" xr:uid="{00000000-0005-0000-0000-00000B3C0000}"/>
    <cellStyle name="Normal 2 3 2 4" xfId="15444" xr:uid="{00000000-0005-0000-0000-00000C3C0000}"/>
    <cellStyle name="Normal 2 3 2 4 2" xfId="15445" xr:uid="{00000000-0005-0000-0000-00000D3C0000}"/>
    <cellStyle name="Normal 2 3 2 4 2 2" xfId="15446" xr:uid="{00000000-0005-0000-0000-00000E3C0000}"/>
    <cellStyle name="Normal 2 3 2 4 2 2 2" xfId="15447" xr:uid="{00000000-0005-0000-0000-00000F3C0000}"/>
    <cellStyle name="Normal 2 3 2 4 2 2 2 2" xfId="15448" xr:uid="{00000000-0005-0000-0000-0000103C0000}"/>
    <cellStyle name="Normal 2 3 2 4 2 2 3" xfId="15449" xr:uid="{00000000-0005-0000-0000-0000113C0000}"/>
    <cellStyle name="Normal 2 3 2 4 2 3" xfId="15450" xr:uid="{00000000-0005-0000-0000-0000123C0000}"/>
    <cellStyle name="Normal 2 3 2 4 2 3 2" xfId="15451" xr:uid="{00000000-0005-0000-0000-0000133C0000}"/>
    <cellStyle name="Normal 2 3 2 4 2 3 2 2" xfId="15452" xr:uid="{00000000-0005-0000-0000-0000143C0000}"/>
    <cellStyle name="Normal 2 3 2 4 2 3 3" xfId="15453" xr:uid="{00000000-0005-0000-0000-0000153C0000}"/>
    <cellStyle name="Normal 2 3 2 4 2 4" xfId="15454" xr:uid="{00000000-0005-0000-0000-0000163C0000}"/>
    <cellStyle name="Normal 2 3 2 4 2 4 2" xfId="15455" xr:uid="{00000000-0005-0000-0000-0000173C0000}"/>
    <cellStyle name="Normal 2 3 2 4 2 4 2 2" xfId="15456" xr:uid="{00000000-0005-0000-0000-0000183C0000}"/>
    <cellStyle name="Normal 2 3 2 4 2 4 3" xfId="15457" xr:uid="{00000000-0005-0000-0000-0000193C0000}"/>
    <cellStyle name="Normal 2 3 2 4 2 5" xfId="15458" xr:uid="{00000000-0005-0000-0000-00001A3C0000}"/>
    <cellStyle name="Normal 2 3 2 4 2 5 2" xfId="15459" xr:uid="{00000000-0005-0000-0000-00001B3C0000}"/>
    <cellStyle name="Normal 2 3 2 4 2 6" xfId="15460" xr:uid="{00000000-0005-0000-0000-00001C3C0000}"/>
    <cellStyle name="Normal 2 3 2 4 2 6 2" xfId="15461" xr:uid="{00000000-0005-0000-0000-00001D3C0000}"/>
    <cellStyle name="Normal 2 3 2 4 2 7" xfId="15462" xr:uid="{00000000-0005-0000-0000-00001E3C0000}"/>
    <cellStyle name="Normal 2 3 2 4 3" xfId="15463" xr:uid="{00000000-0005-0000-0000-00001F3C0000}"/>
    <cellStyle name="Normal 2 3 2 4 3 2" xfId="15464" xr:uid="{00000000-0005-0000-0000-0000203C0000}"/>
    <cellStyle name="Normal 2 3 2 4 3 2 2" xfId="15465" xr:uid="{00000000-0005-0000-0000-0000213C0000}"/>
    <cellStyle name="Normal 2 3 2 4 3 2 2 2" xfId="15466" xr:uid="{00000000-0005-0000-0000-0000223C0000}"/>
    <cellStyle name="Normal 2 3 2 4 3 2 3" xfId="15467" xr:uid="{00000000-0005-0000-0000-0000233C0000}"/>
    <cellStyle name="Normal 2 3 2 4 3 3" xfId="15468" xr:uid="{00000000-0005-0000-0000-0000243C0000}"/>
    <cellStyle name="Normal 2 3 2 4 3 3 2" xfId="15469" xr:uid="{00000000-0005-0000-0000-0000253C0000}"/>
    <cellStyle name="Normal 2 3 2 4 3 3 2 2" xfId="15470" xr:uid="{00000000-0005-0000-0000-0000263C0000}"/>
    <cellStyle name="Normal 2 3 2 4 3 3 3" xfId="15471" xr:uid="{00000000-0005-0000-0000-0000273C0000}"/>
    <cellStyle name="Normal 2 3 2 4 3 4" xfId="15472" xr:uid="{00000000-0005-0000-0000-0000283C0000}"/>
    <cellStyle name="Normal 2 3 2 4 3 4 2" xfId="15473" xr:uid="{00000000-0005-0000-0000-0000293C0000}"/>
    <cellStyle name="Normal 2 3 2 4 3 4 2 2" xfId="15474" xr:uid="{00000000-0005-0000-0000-00002A3C0000}"/>
    <cellStyle name="Normal 2 3 2 4 3 4 3" xfId="15475" xr:uid="{00000000-0005-0000-0000-00002B3C0000}"/>
    <cellStyle name="Normal 2 3 2 4 3 5" xfId="15476" xr:uid="{00000000-0005-0000-0000-00002C3C0000}"/>
    <cellStyle name="Normal 2 3 2 4 3 5 2" xfId="15477" xr:uid="{00000000-0005-0000-0000-00002D3C0000}"/>
    <cellStyle name="Normal 2 3 2 4 3 6" xfId="15478" xr:uid="{00000000-0005-0000-0000-00002E3C0000}"/>
    <cellStyle name="Normal 2 3 2 4 3 6 2" xfId="15479" xr:uid="{00000000-0005-0000-0000-00002F3C0000}"/>
    <cellStyle name="Normal 2 3 2 4 3 7" xfId="15480" xr:uid="{00000000-0005-0000-0000-0000303C0000}"/>
    <cellStyle name="Normal 2 3 2 4 4" xfId="15481" xr:uid="{00000000-0005-0000-0000-0000313C0000}"/>
    <cellStyle name="Normal 2 3 2 4 4 2" xfId="15482" xr:uid="{00000000-0005-0000-0000-0000323C0000}"/>
    <cellStyle name="Normal 2 3 2 4 4 2 2" xfId="15483" xr:uid="{00000000-0005-0000-0000-0000333C0000}"/>
    <cellStyle name="Normal 2 3 2 4 4 3" xfId="15484" xr:uid="{00000000-0005-0000-0000-0000343C0000}"/>
    <cellStyle name="Normal 2 3 2 4 5" xfId="15485" xr:uid="{00000000-0005-0000-0000-0000353C0000}"/>
    <cellStyle name="Normal 2 3 2 4 5 2" xfId="15486" xr:uid="{00000000-0005-0000-0000-0000363C0000}"/>
    <cellStyle name="Normal 2 3 2 4 5 2 2" xfId="15487" xr:uid="{00000000-0005-0000-0000-0000373C0000}"/>
    <cellStyle name="Normal 2 3 2 4 5 3" xfId="15488" xr:uid="{00000000-0005-0000-0000-0000383C0000}"/>
    <cellStyle name="Normal 2 3 2 4 6" xfId="15489" xr:uid="{00000000-0005-0000-0000-0000393C0000}"/>
    <cellStyle name="Normal 2 3 2 4 6 2" xfId="15490" xr:uid="{00000000-0005-0000-0000-00003A3C0000}"/>
    <cellStyle name="Normal 2 3 2 4 6 2 2" xfId="15491" xr:uid="{00000000-0005-0000-0000-00003B3C0000}"/>
    <cellStyle name="Normal 2 3 2 4 6 3" xfId="15492" xr:uid="{00000000-0005-0000-0000-00003C3C0000}"/>
    <cellStyle name="Normal 2 3 2 4 7" xfId="15493" xr:uid="{00000000-0005-0000-0000-00003D3C0000}"/>
    <cellStyle name="Normal 2 3 2 4 7 2" xfId="15494" xr:uid="{00000000-0005-0000-0000-00003E3C0000}"/>
    <cellStyle name="Normal 2 3 2 4 8" xfId="15495" xr:uid="{00000000-0005-0000-0000-00003F3C0000}"/>
    <cellStyle name="Normal 2 3 2 4 8 2" xfId="15496" xr:uid="{00000000-0005-0000-0000-0000403C0000}"/>
    <cellStyle name="Normal 2 3 2 4 9" xfId="15497" xr:uid="{00000000-0005-0000-0000-0000413C0000}"/>
    <cellStyle name="Normal 2 3 2 5" xfId="15498" xr:uid="{00000000-0005-0000-0000-0000423C0000}"/>
    <cellStyle name="Normal 2 3 2 5 2" xfId="15499" xr:uid="{00000000-0005-0000-0000-0000433C0000}"/>
    <cellStyle name="Normal 2 3 2 5 2 2" xfId="15500" xr:uid="{00000000-0005-0000-0000-0000443C0000}"/>
    <cellStyle name="Normal 2 3 2 5 2 2 2" xfId="15501" xr:uid="{00000000-0005-0000-0000-0000453C0000}"/>
    <cellStyle name="Normal 2 3 2 5 2 2 2 2" xfId="15502" xr:uid="{00000000-0005-0000-0000-0000463C0000}"/>
    <cellStyle name="Normal 2 3 2 5 2 2 3" xfId="15503" xr:uid="{00000000-0005-0000-0000-0000473C0000}"/>
    <cellStyle name="Normal 2 3 2 5 2 3" xfId="15504" xr:uid="{00000000-0005-0000-0000-0000483C0000}"/>
    <cellStyle name="Normal 2 3 2 5 2 3 2" xfId="15505" xr:uid="{00000000-0005-0000-0000-0000493C0000}"/>
    <cellStyle name="Normal 2 3 2 5 2 3 2 2" xfId="15506" xr:uid="{00000000-0005-0000-0000-00004A3C0000}"/>
    <cellStyle name="Normal 2 3 2 5 2 3 3" xfId="15507" xr:uid="{00000000-0005-0000-0000-00004B3C0000}"/>
    <cellStyle name="Normal 2 3 2 5 2 4" xfId="15508" xr:uid="{00000000-0005-0000-0000-00004C3C0000}"/>
    <cellStyle name="Normal 2 3 2 5 2 4 2" xfId="15509" xr:uid="{00000000-0005-0000-0000-00004D3C0000}"/>
    <cellStyle name="Normal 2 3 2 5 2 4 2 2" xfId="15510" xr:uid="{00000000-0005-0000-0000-00004E3C0000}"/>
    <cellStyle name="Normal 2 3 2 5 2 4 3" xfId="15511" xr:uid="{00000000-0005-0000-0000-00004F3C0000}"/>
    <cellStyle name="Normal 2 3 2 5 2 5" xfId="15512" xr:uid="{00000000-0005-0000-0000-0000503C0000}"/>
    <cellStyle name="Normal 2 3 2 5 2 5 2" xfId="15513" xr:uid="{00000000-0005-0000-0000-0000513C0000}"/>
    <cellStyle name="Normal 2 3 2 5 2 6" xfId="15514" xr:uid="{00000000-0005-0000-0000-0000523C0000}"/>
    <cellStyle name="Normal 2 3 2 5 2 6 2" xfId="15515" xr:uid="{00000000-0005-0000-0000-0000533C0000}"/>
    <cellStyle name="Normal 2 3 2 5 2 7" xfId="15516" xr:uid="{00000000-0005-0000-0000-0000543C0000}"/>
    <cellStyle name="Normal 2 3 2 5 3" xfId="15517" xr:uid="{00000000-0005-0000-0000-0000553C0000}"/>
    <cellStyle name="Normal 2 3 2 5 3 2" xfId="15518" xr:uid="{00000000-0005-0000-0000-0000563C0000}"/>
    <cellStyle name="Normal 2 3 2 5 3 2 2" xfId="15519" xr:uid="{00000000-0005-0000-0000-0000573C0000}"/>
    <cellStyle name="Normal 2 3 2 5 3 3" xfId="15520" xr:uid="{00000000-0005-0000-0000-0000583C0000}"/>
    <cellStyle name="Normal 2 3 2 5 4" xfId="15521" xr:uid="{00000000-0005-0000-0000-0000593C0000}"/>
    <cellStyle name="Normal 2 3 2 5 4 2" xfId="15522" xr:uid="{00000000-0005-0000-0000-00005A3C0000}"/>
    <cellStyle name="Normal 2 3 2 5 4 2 2" xfId="15523" xr:uid="{00000000-0005-0000-0000-00005B3C0000}"/>
    <cellStyle name="Normal 2 3 2 5 4 3" xfId="15524" xr:uid="{00000000-0005-0000-0000-00005C3C0000}"/>
    <cellStyle name="Normal 2 3 2 5 5" xfId="15525" xr:uid="{00000000-0005-0000-0000-00005D3C0000}"/>
    <cellStyle name="Normal 2 3 2 5 5 2" xfId="15526" xr:uid="{00000000-0005-0000-0000-00005E3C0000}"/>
    <cellStyle name="Normal 2 3 2 5 5 2 2" xfId="15527" xr:uid="{00000000-0005-0000-0000-00005F3C0000}"/>
    <cellStyle name="Normal 2 3 2 5 5 3" xfId="15528" xr:uid="{00000000-0005-0000-0000-0000603C0000}"/>
    <cellStyle name="Normal 2 3 2 5 6" xfId="15529" xr:uid="{00000000-0005-0000-0000-0000613C0000}"/>
    <cellStyle name="Normal 2 3 2 5 6 2" xfId="15530" xr:uid="{00000000-0005-0000-0000-0000623C0000}"/>
    <cellStyle name="Normal 2 3 2 5 7" xfId="15531" xr:uid="{00000000-0005-0000-0000-0000633C0000}"/>
    <cellStyle name="Normal 2 3 2 5 7 2" xfId="15532" xr:uid="{00000000-0005-0000-0000-0000643C0000}"/>
    <cellStyle name="Normal 2 3 2 5 8" xfId="15533" xr:uid="{00000000-0005-0000-0000-0000653C0000}"/>
    <cellStyle name="Normal 2 3 2 6" xfId="15534" xr:uid="{00000000-0005-0000-0000-0000663C0000}"/>
    <cellStyle name="Normal 2 3 2 6 2" xfId="15535" xr:uid="{00000000-0005-0000-0000-0000673C0000}"/>
    <cellStyle name="Normal 2 3 2 6 2 2" xfId="15536" xr:uid="{00000000-0005-0000-0000-0000683C0000}"/>
    <cellStyle name="Normal 2 3 2 6 2 2 2" xfId="15537" xr:uid="{00000000-0005-0000-0000-0000693C0000}"/>
    <cellStyle name="Normal 2 3 2 6 2 3" xfId="15538" xr:uid="{00000000-0005-0000-0000-00006A3C0000}"/>
    <cellStyle name="Normal 2 3 2 6 3" xfId="15539" xr:uid="{00000000-0005-0000-0000-00006B3C0000}"/>
    <cellStyle name="Normal 2 3 2 6 3 2" xfId="15540" xr:uid="{00000000-0005-0000-0000-00006C3C0000}"/>
    <cellStyle name="Normal 2 3 2 6 3 2 2" xfId="15541" xr:uid="{00000000-0005-0000-0000-00006D3C0000}"/>
    <cellStyle name="Normal 2 3 2 6 3 3" xfId="15542" xr:uid="{00000000-0005-0000-0000-00006E3C0000}"/>
    <cellStyle name="Normal 2 3 2 6 4" xfId="15543" xr:uid="{00000000-0005-0000-0000-00006F3C0000}"/>
    <cellStyle name="Normal 2 3 2 6 4 2" xfId="15544" xr:uid="{00000000-0005-0000-0000-0000703C0000}"/>
    <cellStyle name="Normal 2 3 2 6 4 2 2" xfId="15545" xr:uid="{00000000-0005-0000-0000-0000713C0000}"/>
    <cellStyle name="Normal 2 3 2 6 4 3" xfId="15546" xr:uid="{00000000-0005-0000-0000-0000723C0000}"/>
    <cellStyle name="Normal 2 3 2 6 5" xfId="15547" xr:uid="{00000000-0005-0000-0000-0000733C0000}"/>
    <cellStyle name="Normal 2 3 2 6 5 2" xfId="15548" xr:uid="{00000000-0005-0000-0000-0000743C0000}"/>
    <cellStyle name="Normal 2 3 2 6 6" xfId="15549" xr:uid="{00000000-0005-0000-0000-0000753C0000}"/>
    <cellStyle name="Normal 2 3 2 6 6 2" xfId="15550" xr:uid="{00000000-0005-0000-0000-0000763C0000}"/>
    <cellStyle name="Normal 2 3 2 6 7" xfId="15551" xr:uid="{00000000-0005-0000-0000-0000773C0000}"/>
    <cellStyle name="Normal 2 3 2 7" xfId="15552" xr:uid="{00000000-0005-0000-0000-0000783C0000}"/>
    <cellStyle name="Normal 2 3 2 7 2" xfId="15553" xr:uid="{00000000-0005-0000-0000-0000793C0000}"/>
    <cellStyle name="Normal 2 3 2 7 2 2" xfId="15554" xr:uid="{00000000-0005-0000-0000-00007A3C0000}"/>
    <cellStyle name="Normal 2 3 2 7 2 2 2" xfId="15555" xr:uid="{00000000-0005-0000-0000-00007B3C0000}"/>
    <cellStyle name="Normal 2 3 2 7 2 3" xfId="15556" xr:uid="{00000000-0005-0000-0000-00007C3C0000}"/>
    <cellStyle name="Normal 2 3 2 7 3" xfId="15557" xr:uid="{00000000-0005-0000-0000-00007D3C0000}"/>
    <cellStyle name="Normal 2 3 2 7 3 2" xfId="15558" xr:uid="{00000000-0005-0000-0000-00007E3C0000}"/>
    <cellStyle name="Normal 2 3 2 7 3 2 2" xfId="15559" xr:uid="{00000000-0005-0000-0000-00007F3C0000}"/>
    <cellStyle name="Normal 2 3 2 7 3 3" xfId="15560" xr:uid="{00000000-0005-0000-0000-0000803C0000}"/>
    <cellStyle name="Normal 2 3 2 7 4" xfId="15561" xr:uid="{00000000-0005-0000-0000-0000813C0000}"/>
    <cellStyle name="Normal 2 3 2 7 4 2" xfId="15562" xr:uid="{00000000-0005-0000-0000-0000823C0000}"/>
    <cellStyle name="Normal 2 3 2 7 4 2 2" xfId="15563" xr:uid="{00000000-0005-0000-0000-0000833C0000}"/>
    <cellStyle name="Normal 2 3 2 7 4 3" xfId="15564" xr:uid="{00000000-0005-0000-0000-0000843C0000}"/>
    <cellStyle name="Normal 2 3 2 7 5" xfId="15565" xr:uid="{00000000-0005-0000-0000-0000853C0000}"/>
    <cellStyle name="Normal 2 3 2 7 5 2" xfId="15566" xr:uid="{00000000-0005-0000-0000-0000863C0000}"/>
    <cellStyle name="Normal 2 3 2 7 6" xfId="15567" xr:uid="{00000000-0005-0000-0000-0000873C0000}"/>
    <cellStyle name="Normal 2 3 2 7 6 2" xfId="15568" xr:uid="{00000000-0005-0000-0000-0000883C0000}"/>
    <cellStyle name="Normal 2 3 2 7 7" xfId="15569" xr:uid="{00000000-0005-0000-0000-0000893C0000}"/>
    <cellStyle name="Normal 2 3 2 8" xfId="15570" xr:uid="{00000000-0005-0000-0000-00008A3C0000}"/>
    <cellStyle name="Normal 2 3 2 8 2" xfId="15571" xr:uid="{00000000-0005-0000-0000-00008B3C0000}"/>
    <cellStyle name="Normal 2 3 2 8 2 2" xfId="15572" xr:uid="{00000000-0005-0000-0000-00008C3C0000}"/>
    <cellStyle name="Normal 2 3 2 8 3" xfId="15573" xr:uid="{00000000-0005-0000-0000-00008D3C0000}"/>
    <cellStyle name="Normal 2 3 2 9" xfId="15574" xr:uid="{00000000-0005-0000-0000-00008E3C0000}"/>
    <cellStyle name="Normal 2 3 2 9 2" xfId="15575" xr:uid="{00000000-0005-0000-0000-00008F3C0000}"/>
    <cellStyle name="Normal 2 3 2 9 2 2" xfId="15576" xr:uid="{00000000-0005-0000-0000-0000903C0000}"/>
    <cellStyle name="Normal 2 3 2 9 3" xfId="15577" xr:uid="{00000000-0005-0000-0000-0000913C0000}"/>
    <cellStyle name="Normal 2 3 2_Confidential Information" xfId="15578" xr:uid="{00000000-0005-0000-0000-0000923C0000}"/>
    <cellStyle name="Normal 2 3 3" xfId="476" xr:uid="{00000000-0005-0000-0000-0000933C0000}"/>
    <cellStyle name="Normal 2 3 3 10" xfId="15579" xr:uid="{00000000-0005-0000-0000-0000943C0000}"/>
    <cellStyle name="Normal 2 3 3 10 2" xfId="15580" xr:uid="{00000000-0005-0000-0000-0000953C0000}"/>
    <cellStyle name="Normal 2 3 3 10 2 2" xfId="15581" xr:uid="{00000000-0005-0000-0000-0000963C0000}"/>
    <cellStyle name="Normal 2 3 3 10 3" xfId="15582" xr:uid="{00000000-0005-0000-0000-0000973C0000}"/>
    <cellStyle name="Normal 2 3 3 11" xfId="15583" xr:uid="{00000000-0005-0000-0000-0000983C0000}"/>
    <cellStyle name="Normal 2 3 3 11 2" xfId="15584" xr:uid="{00000000-0005-0000-0000-0000993C0000}"/>
    <cellStyle name="Normal 2 3 3 12" xfId="15585" xr:uid="{00000000-0005-0000-0000-00009A3C0000}"/>
    <cellStyle name="Normal 2 3 3 12 2" xfId="15586" xr:uid="{00000000-0005-0000-0000-00009B3C0000}"/>
    <cellStyle name="Normal 2 3 3 13" xfId="15587" xr:uid="{00000000-0005-0000-0000-00009C3C0000}"/>
    <cellStyle name="Normal 2 3 3 2" xfId="477" xr:uid="{00000000-0005-0000-0000-00009D3C0000}"/>
    <cellStyle name="Normal 2 3 3 2 10" xfId="15588" xr:uid="{00000000-0005-0000-0000-00009E3C0000}"/>
    <cellStyle name="Normal 2 3 3 2 10 2" xfId="15589" xr:uid="{00000000-0005-0000-0000-00009F3C0000}"/>
    <cellStyle name="Normal 2 3 3 2 11" xfId="15590" xr:uid="{00000000-0005-0000-0000-0000A03C0000}"/>
    <cellStyle name="Normal 2 3 3 2 2" xfId="15591" xr:uid="{00000000-0005-0000-0000-0000A13C0000}"/>
    <cellStyle name="Normal 2 3 3 2 2 2" xfId="15592" xr:uid="{00000000-0005-0000-0000-0000A23C0000}"/>
    <cellStyle name="Normal 2 3 3 2 2 2 2" xfId="15593" xr:uid="{00000000-0005-0000-0000-0000A33C0000}"/>
    <cellStyle name="Normal 2 3 3 2 2 2 2 2" xfId="15594" xr:uid="{00000000-0005-0000-0000-0000A43C0000}"/>
    <cellStyle name="Normal 2 3 3 2 2 2 2 2 2" xfId="15595" xr:uid="{00000000-0005-0000-0000-0000A53C0000}"/>
    <cellStyle name="Normal 2 3 3 2 2 2 2 3" xfId="15596" xr:uid="{00000000-0005-0000-0000-0000A63C0000}"/>
    <cellStyle name="Normal 2 3 3 2 2 2 3" xfId="15597" xr:uid="{00000000-0005-0000-0000-0000A73C0000}"/>
    <cellStyle name="Normal 2 3 3 2 2 2 3 2" xfId="15598" xr:uid="{00000000-0005-0000-0000-0000A83C0000}"/>
    <cellStyle name="Normal 2 3 3 2 2 2 3 2 2" xfId="15599" xr:uid="{00000000-0005-0000-0000-0000A93C0000}"/>
    <cellStyle name="Normal 2 3 3 2 2 2 3 3" xfId="15600" xr:uid="{00000000-0005-0000-0000-0000AA3C0000}"/>
    <cellStyle name="Normal 2 3 3 2 2 2 4" xfId="15601" xr:uid="{00000000-0005-0000-0000-0000AB3C0000}"/>
    <cellStyle name="Normal 2 3 3 2 2 2 4 2" xfId="15602" xr:uid="{00000000-0005-0000-0000-0000AC3C0000}"/>
    <cellStyle name="Normal 2 3 3 2 2 2 4 2 2" xfId="15603" xr:uid="{00000000-0005-0000-0000-0000AD3C0000}"/>
    <cellStyle name="Normal 2 3 3 2 2 2 4 3" xfId="15604" xr:uid="{00000000-0005-0000-0000-0000AE3C0000}"/>
    <cellStyle name="Normal 2 3 3 2 2 2 5" xfId="15605" xr:uid="{00000000-0005-0000-0000-0000AF3C0000}"/>
    <cellStyle name="Normal 2 3 3 2 2 2 5 2" xfId="15606" xr:uid="{00000000-0005-0000-0000-0000B03C0000}"/>
    <cellStyle name="Normal 2 3 3 2 2 2 6" xfId="15607" xr:uid="{00000000-0005-0000-0000-0000B13C0000}"/>
    <cellStyle name="Normal 2 3 3 2 2 2 6 2" xfId="15608" xr:uid="{00000000-0005-0000-0000-0000B23C0000}"/>
    <cellStyle name="Normal 2 3 3 2 2 2 7" xfId="15609" xr:uid="{00000000-0005-0000-0000-0000B33C0000}"/>
    <cellStyle name="Normal 2 3 3 2 2 3" xfId="15610" xr:uid="{00000000-0005-0000-0000-0000B43C0000}"/>
    <cellStyle name="Normal 2 3 3 2 2 3 2" xfId="15611" xr:uid="{00000000-0005-0000-0000-0000B53C0000}"/>
    <cellStyle name="Normal 2 3 3 2 2 3 2 2" xfId="15612" xr:uid="{00000000-0005-0000-0000-0000B63C0000}"/>
    <cellStyle name="Normal 2 3 3 2 2 3 2 2 2" xfId="15613" xr:uid="{00000000-0005-0000-0000-0000B73C0000}"/>
    <cellStyle name="Normal 2 3 3 2 2 3 2 3" xfId="15614" xr:uid="{00000000-0005-0000-0000-0000B83C0000}"/>
    <cellStyle name="Normal 2 3 3 2 2 3 3" xfId="15615" xr:uid="{00000000-0005-0000-0000-0000B93C0000}"/>
    <cellStyle name="Normal 2 3 3 2 2 3 3 2" xfId="15616" xr:uid="{00000000-0005-0000-0000-0000BA3C0000}"/>
    <cellStyle name="Normal 2 3 3 2 2 3 3 2 2" xfId="15617" xr:uid="{00000000-0005-0000-0000-0000BB3C0000}"/>
    <cellStyle name="Normal 2 3 3 2 2 3 3 3" xfId="15618" xr:uid="{00000000-0005-0000-0000-0000BC3C0000}"/>
    <cellStyle name="Normal 2 3 3 2 2 3 4" xfId="15619" xr:uid="{00000000-0005-0000-0000-0000BD3C0000}"/>
    <cellStyle name="Normal 2 3 3 2 2 3 4 2" xfId="15620" xr:uid="{00000000-0005-0000-0000-0000BE3C0000}"/>
    <cellStyle name="Normal 2 3 3 2 2 3 4 2 2" xfId="15621" xr:uid="{00000000-0005-0000-0000-0000BF3C0000}"/>
    <cellStyle name="Normal 2 3 3 2 2 3 4 3" xfId="15622" xr:uid="{00000000-0005-0000-0000-0000C03C0000}"/>
    <cellStyle name="Normal 2 3 3 2 2 3 5" xfId="15623" xr:uid="{00000000-0005-0000-0000-0000C13C0000}"/>
    <cellStyle name="Normal 2 3 3 2 2 3 5 2" xfId="15624" xr:uid="{00000000-0005-0000-0000-0000C23C0000}"/>
    <cellStyle name="Normal 2 3 3 2 2 3 6" xfId="15625" xr:uid="{00000000-0005-0000-0000-0000C33C0000}"/>
    <cellStyle name="Normal 2 3 3 2 2 3 6 2" xfId="15626" xr:uid="{00000000-0005-0000-0000-0000C43C0000}"/>
    <cellStyle name="Normal 2 3 3 2 2 3 7" xfId="15627" xr:uid="{00000000-0005-0000-0000-0000C53C0000}"/>
    <cellStyle name="Normal 2 3 3 2 2 4" xfId="15628" xr:uid="{00000000-0005-0000-0000-0000C63C0000}"/>
    <cellStyle name="Normal 2 3 3 2 2 4 2" xfId="15629" xr:uid="{00000000-0005-0000-0000-0000C73C0000}"/>
    <cellStyle name="Normal 2 3 3 2 2 4 2 2" xfId="15630" xr:uid="{00000000-0005-0000-0000-0000C83C0000}"/>
    <cellStyle name="Normal 2 3 3 2 2 4 3" xfId="15631" xr:uid="{00000000-0005-0000-0000-0000C93C0000}"/>
    <cellStyle name="Normal 2 3 3 2 2 5" xfId="15632" xr:uid="{00000000-0005-0000-0000-0000CA3C0000}"/>
    <cellStyle name="Normal 2 3 3 2 2 5 2" xfId="15633" xr:uid="{00000000-0005-0000-0000-0000CB3C0000}"/>
    <cellStyle name="Normal 2 3 3 2 2 5 2 2" xfId="15634" xr:uid="{00000000-0005-0000-0000-0000CC3C0000}"/>
    <cellStyle name="Normal 2 3 3 2 2 5 3" xfId="15635" xr:uid="{00000000-0005-0000-0000-0000CD3C0000}"/>
    <cellStyle name="Normal 2 3 3 2 2 6" xfId="15636" xr:uid="{00000000-0005-0000-0000-0000CE3C0000}"/>
    <cellStyle name="Normal 2 3 3 2 2 6 2" xfId="15637" xr:uid="{00000000-0005-0000-0000-0000CF3C0000}"/>
    <cellStyle name="Normal 2 3 3 2 2 6 2 2" xfId="15638" xr:uid="{00000000-0005-0000-0000-0000D03C0000}"/>
    <cellStyle name="Normal 2 3 3 2 2 6 3" xfId="15639" xr:uid="{00000000-0005-0000-0000-0000D13C0000}"/>
    <cellStyle name="Normal 2 3 3 2 2 7" xfId="15640" xr:uid="{00000000-0005-0000-0000-0000D23C0000}"/>
    <cellStyle name="Normal 2 3 3 2 2 7 2" xfId="15641" xr:uid="{00000000-0005-0000-0000-0000D33C0000}"/>
    <cellStyle name="Normal 2 3 3 2 2 8" xfId="15642" xr:uid="{00000000-0005-0000-0000-0000D43C0000}"/>
    <cellStyle name="Normal 2 3 3 2 2 8 2" xfId="15643" xr:uid="{00000000-0005-0000-0000-0000D53C0000}"/>
    <cellStyle name="Normal 2 3 3 2 2 9" xfId="15644" xr:uid="{00000000-0005-0000-0000-0000D63C0000}"/>
    <cellStyle name="Normal 2 3 3 2 3" xfId="15645" xr:uid="{00000000-0005-0000-0000-0000D73C0000}"/>
    <cellStyle name="Normal 2 3 3 2 3 2" xfId="15646" xr:uid="{00000000-0005-0000-0000-0000D83C0000}"/>
    <cellStyle name="Normal 2 3 3 2 3 2 2" xfId="15647" xr:uid="{00000000-0005-0000-0000-0000D93C0000}"/>
    <cellStyle name="Normal 2 3 3 2 3 2 2 2" xfId="15648" xr:uid="{00000000-0005-0000-0000-0000DA3C0000}"/>
    <cellStyle name="Normal 2 3 3 2 3 2 2 2 2" xfId="15649" xr:uid="{00000000-0005-0000-0000-0000DB3C0000}"/>
    <cellStyle name="Normal 2 3 3 2 3 2 2 3" xfId="15650" xr:uid="{00000000-0005-0000-0000-0000DC3C0000}"/>
    <cellStyle name="Normal 2 3 3 2 3 2 3" xfId="15651" xr:uid="{00000000-0005-0000-0000-0000DD3C0000}"/>
    <cellStyle name="Normal 2 3 3 2 3 2 3 2" xfId="15652" xr:uid="{00000000-0005-0000-0000-0000DE3C0000}"/>
    <cellStyle name="Normal 2 3 3 2 3 2 3 2 2" xfId="15653" xr:uid="{00000000-0005-0000-0000-0000DF3C0000}"/>
    <cellStyle name="Normal 2 3 3 2 3 2 3 3" xfId="15654" xr:uid="{00000000-0005-0000-0000-0000E03C0000}"/>
    <cellStyle name="Normal 2 3 3 2 3 2 4" xfId="15655" xr:uid="{00000000-0005-0000-0000-0000E13C0000}"/>
    <cellStyle name="Normal 2 3 3 2 3 2 4 2" xfId="15656" xr:uid="{00000000-0005-0000-0000-0000E23C0000}"/>
    <cellStyle name="Normal 2 3 3 2 3 2 4 2 2" xfId="15657" xr:uid="{00000000-0005-0000-0000-0000E33C0000}"/>
    <cellStyle name="Normal 2 3 3 2 3 2 4 3" xfId="15658" xr:uid="{00000000-0005-0000-0000-0000E43C0000}"/>
    <cellStyle name="Normal 2 3 3 2 3 2 5" xfId="15659" xr:uid="{00000000-0005-0000-0000-0000E53C0000}"/>
    <cellStyle name="Normal 2 3 3 2 3 2 5 2" xfId="15660" xr:uid="{00000000-0005-0000-0000-0000E63C0000}"/>
    <cellStyle name="Normal 2 3 3 2 3 2 6" xfId="15661" xr:uid="{00000000-0005-0000-0000-0000E73C0000}"/>
    <cellStyle name="Normal 2 3 3 2 3 2 6 2" xfId="15662" xr:uid="{00000000-0005-0000-0000-0000E83C0000}"/>
    <cellStyle name="Normal 2 3 3 2 3 2 7" xfId="15663" xr:uid="{00000000-0005-0000-0000-0000E93C0000}"/>
    <cellStyle name="Normal 2 3 3 2 3 3" xfId="15664" xr:uid="{00000000-0005-0000-0000-0000EA3C0000}"/>
    <cellStyle name="Normal 2 3 3 2 3 3 2" xfId="15665" xr:uid="{00000000-0005-0000-0000-0000EB3C0000}"/>
    <cellStyle name="Normal 2 3 3 2 3 3 2 2" xfId="15666" xr:uid="{00000000-0005-0000-0000-0000EC3C0000}"/>
    <cellStyle name="Normal 2 3 3 2 3 3 3" xfId="15667" xr:uid="{00000000-0005-0000-0000-0000ED3C0000}"/>
    <cellStyle name="Normal 2 3 3 2 3 4" xfId="15668" xr:uid="{00000000-0005-0000-0000-0000EE3C0000}"/>
    <cellStyle name="Normal 2 3 3 2 3 4 2" xfId="15669" xr:uid="{00000000-0005-0000-0000-0000EF3C0000}"/>
    <cellStyle name="Normal 2 3 3 2 3 4 2 2" xfId="15670" xr:uid="{00000000-0005-0000-0000-0000F03C0000}"/>
    <cellStyle name="Normal 2 3 3 2 3 4 3" xfId="15671" xr:uid="{00000000-0005-0000-0000-0000F13C0000}"/>
    <cellStyle name="Normal 2 3 3 2 3 5" xfId="15672" xr:uid="{00000000-0005-0000-0000-0000F23C0000}"/>
    <cellStyle name="Normal 2 3 3 2 3 5 2" xfId="15673" xr:uid="{00000000-0005-0000-0000-0000F33C0000}"/>
    <cellStyle name="Normal 2 3 3 2 3 5 2 2" xfId="15674" xr:uid="{00000000-0005-0000-0000-0000F43C0000}"/>
    <cellStyle name="Normal 2 3 3 2 3 5 3" xfId="15675" xr:uid="{00000000-0005-0000-0000-0000F53C0000}"/>
    <cellStyle name="Normal 2 3 3 2 3 6" xfId="15676" xr:uid="{00000000-0005-0000-0000-0000F63C0000}"/>
    <cellStyle name="Normal 2 3 3 2 3 6 2" xfId="15677" xr:uid="{00000000-0005-0000-0000-0000F73C0000}"/>
    <cellStyle name="Normal 2 3 3 2 3 7" xfId="15678" xr:uid="{00000000-0005-0000-0000-0000F83C0000}"/>
    <cellStyle name="Normal 2 3 3 2 3 7 2" xfId="15679" xr:uid="{00000000-0005-0000-0000-0000F93C0000}"/>
    <cellStyle name="Normal 2 3 3 2 3 8" xfId="15680" xr:uid="{00000000-0005-0000-0000-0000FA3C0000}"/>
    <cellStyle name="Normal 2 3 3 2 4" xfId="15681" xr:uid="{00000000-0005-0000-0000-0000FB3C0000}"/>
    <cellStyle name="Normal 2 3 3 2 4 2" xfId="15682" xr:uid="{00000000-0005-0000-0000-0000FC3C0000}"/>
    <cellStyle name="Normal 2 3 3 2 4 2 2" xfId="15683" xr:uid="{00000000-0005-0000-0000-0000FD3C0000}"/>
    <cellStyle name="Normal 2 3 3 2 4 2 2 2" xfId="15684" xr:uid="{00000000-0005-0000-0000-0000FE3C0000}"/>
    <cellStyle name="Normal 2 3 3 2 4 2 3" xfId="15685" xr:uid="{00000000-0005-0000-0000-0000FF3C0000}"/>
    <cellStyle name="Normal 2 3 3 2 4 3" xfId="15686" xr:uid="{00000000-0005-0000-0000-0000003D0000}"/>
    <cellStyle name="Normal 2 3 3 2 4 3 2" xfId="15687" xr:uid="{00000000-0005-0000-0000-0000013D0000}"/>
    <cellStyle name="Normal 2 3 3 2 4 3 2 2" xfId="15688" xr:uid="{00000000-0005-0000-0000-0000023D0000}"/>
    <cellStyle name="Normal 2 3 3 2 4 3 3" xfId="15689" xr:uid="{00000000-0005-0000-0000-0000033D0000}"/>
    <cellStyle name="Normal 2 3 3 2 4 4" xfId="15690" xr:uid="{00000000-0005-0000-0000-0000043D0000}"/>
    <cellStyle name="Normal 2 3 3 2 4 4 2" xfId="15691" xr:uid="{00000000-0005-0000-0000-0000053D0000}"/>
    <cellStyle name="Normal 2 3 3 2 4 4 2 2" xfId="15692" xr:uid="{00000000-0005-0000-0000-0000063D0000}"/>
    <cellStyle name="Normal 2 3 3 2 4 4 3" xfId="15693" xr:uid="{00000000-0005-0000-0000-0000073D0000}"/>
    <cellStyle name="Normal 2 3 3 2 4 5" xfId="15694" xr:uid="{00000000-0005-0000-0000-0000083D0000}"/>
    <cellStyle name="Normal 2 3 3 2 4 5 2" xfId="15695" xr:uid="{00000000-0005-0000-0000-0000093D0000}"/>
    <cellStyle name="Normal 2 3 3 2 4 6" xfId="15696" xr:uid="{00000000-0005-0000-0000-00000A3D0000}"/>
    <cellStyle name="Normal 2 3 3 2 4 6 2" xfId="15697" xr:uid="{00000000-0005-0000-0000-00000B3D0000}"/>
    <cellStyle name="Normal 2 3 3 2 4 7" xfId="15698" xr:uid="{00000000-0005-0000-0000-00000C3D0000}"/>
    <cellStyle name="Normal 2 3 3 2 5" xfId="15699" xr:uid="{00000000-0005-0000-0000-00000D3D0000}"/>
    <cellStyle name="Normal 2 3 3 2 5 2" xfId="15700" xr:uid="{00000000-0005-0000-0000-00000E3D0000}"/>
    <cellStyle name="Normal 2 3 3 2 5 2 2" xfId="15701" xr:uid="{00000000-0005-0000-0000-00000F3D0000}"/>
    <cellStyle name="Normal 2 3 3 2 5 2 2 2" xfId="15702" xr:uid="{00000000-0005-0000-0000-0000103D0000}"/>
    <cellStyle name="Normal 2 3 3 2 5 2 3" xfId="15703" xr:uid="{00000000-0005-0000-0000-0000113D0000}"/>
    <cellStyle name="Normal 2 3 3 2 5 3" xfId="15704" xr:uid="{00000000-0005-0000-0000-0000123D0000}"/>
    <cellStyle name="Normal 2 3 3 2 5 3 2" xfId="15705" xr:uid="{00000000-0005-0000-0000-0000133D0000}"/>
    <cellStyle name="Normal 2 3 3 2 5 3 2 2" xfId="15706" xr:uid="{00000000-0005-0000-0000-0000143D0000}"/>
    <cellStyle name="Normal 2 3 3 2 5 3 3" xfId="15707" xr:uid="{00000000-0005-0000-0000-0000153D0000}"/>
    <cellStyle name="Normal 2 3 3 2 5 4" xfId="15708" xr:uid="{00000000-0005-0000-0000-0000163D0000}"/>
    <cellStyle name="Normal 2 3 3 2 5 4 2" xfId="15709" xr:uid="{00000000-0005-0000-0000-0000173D0000}"/>
    <cellStyle name="Normal 2 3 3 2 5 4 2 2" xfId="15710" xr:uid="{00000000-0005-0000-0000-0000183D0000}"/>
    <cellStyle name="Normal 2 3 3 2 5 4 3" xfId="15711" xr:uid="{00000000-0005-0000-0000-0000193D0000}"/>
    <cellStyle name="Normal 2 3 3 2 5 5" xfId="15712" xr:uid="{00000000-0005-0000-0000-00001A3D0000}"/>
    <cellStyle name="Normal 2 3 3 2 5 5 2" xfId="15713" xr:uid="{00000000-0005-0000-0000-00001B3D0000}"/>
    <cellStyle name="Normal 2 3 3 2 5 6" xfId="15714" xr:uid="{00000000-0005-0000-0000-00001C3D0000}"/>
    <cellStyle name="Normal 2 3 3 2 5 6 2" xfId="15715" xr:uid="{00000000-0005-0000-0000-00001D3D0000}"/>
    <cellStyle name="Normal 2 3 3 2 5 7" xfId="15716" xr:uid="{00000000-0005-0000-0000-00001E3D0000}"/>
    <cellStyle name="Normal 2 3 3 2 6" xfId="15717" xr:uid="{00000000-0005-0000-0000-00001F3D0000}"/>
    <cellStyle name="Normal 2 3 3 2 6 2" xfId="15718" xr:uid="{00000000-0005-0000-0000-0000203D0000}"/>
    <cellStyle name="Normal 2 3 3 2 6 2 2" xfId="15719" xr:uid="{00000000-0005-0000-0000-0000213D0000}"/>
    <cellStyle name="Normal 2 3 3 2 6 3" xfId="15720" xr:uid="{00000000-0005-0000-0000-0000223D0000}"/>
    <cellStyle name="Normal 2 3 3 2 7" xfId="15721" xr:uid="{00000000-0005-0000-0000-0000233D0000}"/>
    <cellStyle name="Normal 2 3 3 2 7 2" xfId="15722" xr:uid="{00000000-0005-0000-0000-0000243D0000}"/>
    <cellStyle name="Normal 2 3 3 2 7 2 2" xfId="15723" xr:uid="{00000000-0005-0000-0000-0000253D0000}"/>
    <cellStyle name="Normal 2 3 3 2 7 3" xfId="15724" xr:uid="{00000000-0005-0000-0000-0000263D0000}"/>
    <cellStyle name="Normal 2 3 3 2 8" xfId="15725" xr:uid="{00000000-0005-0000-0000-0000273D0000}"/>
    <cellStyle name="Normal 2 3 3 2 8 2" xfId="15726" xr:uid="{00000000-0005-0000-0000-0000283D0000}"/>
    <cellStyle name="Normal 2 3 3 2 8 2 2" xfId="15727" xr:uid="{00000000-0005-0000-0000-0000293D0000}"/>
    <cellStyle name="Normal 2 3 3 2 8 3" xfId="15728" xr:uid="{00000000-0005-0000-0000-00002A3D0000}"/>
    <cellStyle name="Normal 2 3 3 2 9" xfId="15729" xr:uid="{00000000-0005-0000-0000-00002B3D0000}"/>
    <cellStyle name="Normal 2 3 3 2 9 2" xfId="15730" xr:uid="{00000000-0005-0000-0000-00002C3D0000}"/>
    <cellStyle name="Normal 2 3 3 3" xfId="478" xr:uid="{00000000-0005-0000-0000-00002D3D0000}"/>
    <cellStyle name="Normal 2 3 3 3 10" xfId="15731" xr:uid="{00000000-0005-0000-0000-00002E3D0000}"/>
    <cellStyle name="Normal 2 3 3 3 10 2" xfId="15732" xr:uid="{00000000-0005-0000-0000-00002F3D0000}"/>
    <cellStyle name="Normal 2 3 3 3 11" xfId="15733" xr:uid="{00000000-0005-0000-0000-0000303D0000}"/>
    <cellStyle name="Normal 2 3 3 3 2" xfId="15734" xr:uid="{00000000-0005-0000-0000-0000313D0000}"/>
    <cellStyle name="Normal 2 3 3 3 2 2" xfId="15735" xr:uid="{00000000-0005-0000-0000-0000323D0000}"/>
    <cellStyle name="Normal 2 3 3 3 2 2 2" xfId="15736" xr:uid="{00000000-0005-0000-0000-0000333D0000}"/>
    <cellStyle name="Normal 2 3 3 3 2 2 2 2" xfId="15737" xr:uid="{00000000-0005-0000-0000-0000343D0000}"/>
    <cellStyle name="Normal 2 3 3 3 2 2 2 2 2" xfId="15738" xr:uid="{00000000-0005-0000-0000-0000353D0000}"/>
    <cellStyle name="Normal 2 3 3 3 2 2 2 3" xfId="15739" xr:uid="{00000000-0005-0000-0000-0000363D0000}"/>
    <cellStyle name="Normal 2 3 3 3 2 2 3" xfId="15740" xr:uid="{00000000-0005-0000-0000-0000373D0000}"/>
    <cellStyle name="Normal 2 3 3 3 2 2 3 2" xfId="15741" xr:uid="{00000000-0005-0000-0000-0000383D0000}"/>
    <cellStyle name="Normal 2 3 3 3 2 2 3 2 2" xfId="15742" xr:uid="{00000000-0005-0000-0000-0000393D0000}"/>
    <cellStyle name="Normal 2 3 3 3 2 2 3 3" xfId="15743" xr:uid="{00000000-0005-0000-0000-00003A3D0000}"/>
    <cellStyle name="Normal 2 3 3 3 2 2 4" xfId="15744" xr:uid="{00000000-0005-0000-0000-00003B3D0000}"/>
    <cellStyle name="Normal 2 3 3 3 2 2 4 2" xfId="15745" xr:uid="{00000000-0005-0000-0000-00003C3D0000}"/>
    <cellStyle name="Normal 2 3 3 3 2 2 4 2 2" xfId="15746" xr:uid="{00000000-0005-0000-0000-00003D3D0000}"/>
    <cellStyle name="Normal 2 3 3 3 2 2 4 3" xfId="15747" xr:uid="{00000000-0005-0000-0000-00003E3D0000}"/>
    <cellStyle name="Normal 2 3 3 3 2 2 5" xfId="15748" xr:uid="{00000000-0005-0000-0000-00003F3D0000}"/>
    <cellStyle name="Normal 2 3 3 3 2 2 5 2" xfId="15749" xr:uid="{00000000-0005-0000-0000-0000403D0000}"/>
    <cellStyle name="Normal 2 3 3 3 2 2 6" xfId="15750" xr:uid="{00000000-0005-0000-0000-0000413D0000}"/>
    <cellStyle name="Normal 2 3 3 3 2 2 6 2" xfId="15751" xr:uid="{00000000-0005-0000-0000-0000423D0000}"/>
    <cellStyle name="Normal 2 3 3 3 2 2 7" xfId="15752" xr:uid="{00000000-0005-0000-0000-0000433D0000}"/>
    <cellStyle name="Normal 2 3 3 3 2 3" xfId="15753" xr:uid="{00000000-0005-0000-0000-0000443D0000}"/>
    <cellStyle name="Normal 2 3 3 3 2 3 2" xfId="15754" xr:uid="{00000000-0005-0000-0000-0000453D0000}"/>
    <cellStyle name="Normal 2 3 3 3 2 3 2 2" xfId="15755" xr:uid="{00000000-0005-0000-0000-0000463D0000}"/>
    <cellStyle name="Normal 2 3 3 3 2 3 2 2 2" xfId="15756" xr:uid="{00000000-0005-0000-0000-0000473D0000}"/>
    <cellStyle name="Normal 2 3 3 3 2 3 2 3" xfId="15757" xr:uid="{00000000-0005-0000-0000-0000483D0000}"/>
    <cellStyle name="Normal 2 3 3 3 2 3 3" xfId="15758" xr:uid="{00000000-0005-0000-0000-0000493D0000}"/>
    <cellStyle name="Normal 2 3 3 3 2 3 3 2" xfId="15759" xr:uid="{00000000-0005-0000-0000-00004A3D0000}"/>
    <cellStyle name="Normal 2 3 3 3 2 3 3 2 2" xfId="15760" xr:uid="{00000000-0005-0000-0000-00004B3D0000}"/>
    <cellStyle name="Normal 2 3 3 3 2 3 3 3" xfId="15761" xr:uid="{00000000-0005-0000-0000-00004C3D0000}"/>
    <cellStyle name="Normal 2 3 3 3 2 3 4" xfId="15762" xr:uid="{00000000-0005-0000-0000-00004D3D0000}"/>
    <cellStyle name="Normal 2 3 3 3 2 3 4 2" xfId="15763" xr:uid="{00000000-0005-0000-0000-00004E3D0000}"/>
    <cellStyle name="Normal 2 3 3 3 2 3 4 2 2" xfId="15764" xr:uid="{00000000-0005-0000-0000-00004F3D0000}"/>
    <cellStyle name="Normal 2 3 3 3 2 3 4 3" xfId="15765" xr:uid="{00000000-0005-0000-0000-0000503D0000}"/>
    <cellStyle name="Normal 2 3 3 3 2 3 5" xfId="15766" xr:uid="{00000000-0005-0000-0000-0000513D0000}"/>
    <cellStyle name="Normal 2 3 3 3 2 3 5 2" xfId="15767" xr:uid="{00000000-0005-0000-0000-0000523D0000}"/>
    <cellStyle name="Normal 2 3 3 3 2 3 6" xfId="15768" xr:uid="{00000000-0005-0000-0000-0000533D0000}"/>
    <cellStyle name="Normal 2 3 3 3 2 3 6 2" xfId="15769" xr:uid="{00000000-0005-0000-0000-0000543D0000}"/>
    <cellStyle name="Normal 2 3 3 3 2 3 7" xfId="15770" xr:uid="{00000000-0005-0000-0000-0000553D0000}"/>
    <cellStyle name="Normal 2 3 3 3 2 4" xfId="15771" xr:uid="{00000000-0005-0000-0000-0000563D0000}"/>
    <cellStyle name="Normal 2 3 3 3 2 4 2" xfId="15772" xr:uid="{00000000-0005-0000-0000-0000573D0000}"/>
    <cellStyle name="Normal 2 3 3 3 2 4 2 2" xfId="15773" xr:uid="{00000000-0005-0000-0000-0000583D0000}"/>
    <cellStyle name="Normal 2 3 3 3 2 4 3" xfId="15774" xr:uid="{00000000-0005-0000-0000-0000593D0000}"/>
    <cellStyle name="Normal 2 3 3 3 2 5" xfId="15775" xr:uid="{00000000-0005-0000-0000-00005A3D0000}"/>
    <cellStyle name="Normal 2 3 3 3 2 5 2" xfId="15776" xr:uid="{00000000-0005-0000-0000-00005B3D0000}"/>
    <cellStyle name="Normal 2 3 3 3 2 5 2 2" xfId="15777" xr:uid="{00000000-0005-0000-0000-00005C3D0000}"/>
    <cellStyle name="Normal 2 3 3 3 2 5 3" xfId="15778" xr:uid="{00000000-0005-0000-0000-00005D3D0000}"/>
    <cellStyle name="Normal 2 3 3 3 2 6" xfId="15779" xr:uid="{00000000-0005-0000-0000-00005E3D0000}"/>
    <cellStyle name="Normal 2 3 3 3 2 6 2" xfId="15780" xr:uid="{00000000-0005-0000-0000-00005F3D0000}"/>
    <cellStyle name="Normal 2 3 3 3 2 6 2 2" xfId="15781" xr:uid="{00000000-0005-0000-0000-0000603D0000}"/>
    <cellStyle name="Normal 2 3 3 3 2 6 3" xfId="15782" xr:uid="{00000000-0005-0000-0000-0000613D0000}"/>
    <cellStyle name="Normal 2 3 3 3 2 7" xfId="15783" xr:uid="{00000000-0005-0000-0000-0000623D0000}"/>
    <cellStyle name="Normal 2 3 3 3 2 7 2" xfId="15784" xr:uid="{00000000-0005-0000-0000-0000633D0000}"/>
    <cellStyle name="Normal 2 3 3 3 2 8" xfId="15785" xr:uid="{00000000-0005-0000-0000-0000643D0000}"/>
    <cellStyle name="Normal 2 3 3 3 2 8 2" xfId="15786" xr:uid="{00000000-0005-0000-0000-0000653D0000}"/>
    <cellStyle name="Normal 2 3 3 3 2 9" xfId="15787" xr:uid="{00000000-0005-0000-0000-0000663D0000}"/>
    <cellStyle name="Normal 2 3 3 3 3" xfId="15788" xr:uid="{00000000-0005-0000-0000-0000673D0000}"/>
    <cellStyle name="Normal 2 3 3 3 3 2" xfId="15789" xr:uid="{00000000-0005-0000-0000-0000683D0000}"/>
    <cellStyle name="Normal 2 3 3 3 3 2 2" xfId="15790" xr:uid="{00000000-0005-0000-0000-0000693D0000}"/>
    <cellStyle name="Normal 2 3 3 3 3 2 2 2" xfId="15791" xr:uid="{00000000-0005-0000-0000-00006A3D0000}"/>
    <cellStyle name="Normal 2 3 3 3 3 2 2 2 2" xfId="15792" xr:uid="{00000000-0005-0000-0000-00006B3D0000}"/>
    <cellStyle name="Normal 2 3 3 3 3 2 2 3" xfId="15793" xr:uid="{00000000-0005-0000-0000-00006C3D0000}"/>
    <cellStyle name="Normal 2 3 3 3 3 2 3" xfId="15794" xr:uid="{00000000-0005-0000-0000-00006D3D0000}"/>
    <cellStyle name="Normal 2 3 3 3 3 2 3 2" xfId="15795" xr:uid="{00000000-0005-0000-0000-00006E3D0000}"/>
    <cellStyle name="Normal 2 3 3 3 3 2 3 2 2" xfId="15796" xr:uid="{00000000-0005-0000-0000-00006F3D0000}"/>
    <cellStyle name="Normal 2 3 3 3 3 2 3 3" xfId="15797" xr:uid="{00000000-0005-0000-0000-0000703D0000}"/>
    <cellStyle name="Normal 2 3 3 3 3 2 4" xfId="15798" xr:uid="{00000000-0005-0000-0000-0000713D0000}"/>
    <cellStyle name="Normal 2 3 3 3 3 2 4 2" xfId="15799" xr:uid="{00000000-0005-0000-0000-0000723D0000}"/>
    <cellStyle name="Normal 2 3 3 3 3 2 4 2 2" xfId="15800" xr:uid="{00000000-0005-0000-0000-0000733D0000}"/>
    <cellStyle name="Normal 2 3 3 3 3 2 4 3" xfId="15801" xr:uid="{00000000-0005-0000-0000-0000743D0000}"/>
    <cellStyle name="Normal 2 3 3 3 3 2 5" xfId="15802" xr:uid="{00000000-0005-0000-0000-0000753D0000}"/>
    <cellStyle name="Normal 2 3 3 3 3 2 5 2" xfId="15803" xr:uid="{00000000-0005-0000-0000-0000763D0000}"/>
    <cellStyle name="Normal 2 3 3 3 3 2 6" xfId="15804" xr:uid="{00000000-0005-0000-0000-0000773D0000}"/>
    <cellStyle name="Normal 2 3 3 3 3 2 6 2" xfId="15805" xr:uid="{00000000-0005-0000-0000-0000783D0000}"/>
    <cellStyle name="Normal 2 3 3 3 3 2 7" xfId="15806" xr:uid="{00000000-0005-0000-0000-0000793D0000}"/>
    <cellStyle name="Normal 2 3 3 3 3 3" xfId="15807" xr:uid="{00000000-0005-0000-0000-00007A3D0000}"/>
    <cellStyle name="Normal 2 3 3 3 3 3 2" xfId="15808" xr:uid="{00000000-0005-0000-0000-00007B3D0000}"/>
    <cellStyle name="Normal 2 3 3 3 3 3 2 2" xfId="15809" xr:uid="{00000000-0005-0000-0000-00007C3D0000}"/>
    <cellStyle name="Normal 2 3 3 3 3 3 3" xfId="15810" xr:uid="{00000000-0005-0000-0000-00007D3D0000}"/>
    <cellStyle name="Normal 2 3 3 3 3 4" xfId="15811" xr:uid="{00000000-0005-0000-0000-00007E3D0000}"/>
    <cellStyle name="Normal 2 3 3 3 3 4 2" xfId="15812" xr:uid="{00000000-0005-0000-0000-00007F3D0000}"/>
    <cellStyle name="Normal 2 3 3 3 3 4 2 2" xfId="15813" xr:uid="{00000000-0005-0000-0000-0000803D0000}"/>
    <cellStyle name="Normal 2 3 3 3 3 4 3" xfId="15814" xr:uid="{00000000-0005-0000-0000-0000813D0000}"/>
    <cellStyle name="Normal 2 3 3 3 3 5" xfId="15815" xr:uid="{00000000-0005-0000-0000-0000823D0000}"/>
    <cellStyle name="Normal 2 3 3 3 3 5 2" xfId="15816" xr:uid="{00000000-0005-0000-0000-0000833D0000}"/>
    <cellStyle name="Normal 2 3 3 3 3 5 2 2" xfId="15817" xr:uid="{00000000-0005-0000-0000-0000843D0000}"/>
    <cellStyle name="Normal 2 3 3 3 3 5 3" xfId="15818" xr:uid="{00000000-0005-0000-0000-0000853D0000}"/>
    <cellStyle name="Normal 2 3 3 3 3 6" xfId="15819" xr:uid="{00000000-0005-0000-0000-0000863D0000}"/>
    <cellStyle name="Normal 2 3 3 3 3 6 2" xfId="15820" xr:uid="{00000000-0005-0000-0000-0000873D0000}"/>
    <cellStyle name="Normal 2 3 3 3 3 7" xfId="15821" xr:uid="{00000000-0005-0000-0000-0000883D0000}"/>
    <cellStyle name="Normal 2 3 3 3 3 7 2" xfId="15822" xr:uid="{00000000-0005-0000-0000-0000893D0000}"/>
    <cellStyle name="Normal 2 3 3 3 3 8" xfId="15823" xr:uid="{00000000-0005-0000-0000-00008A3D0000}"/>
    <cellStyle name="Normal 2 3 3 3 4" xfId="15824" xr:uid="{00000000-0005-0000-0000-00008B3D0000}"/>
    <cellStyle name="Normal 2 3 3 3 4 2" xfId="15825" xr:uid="{00000000-0005-0000-0000-00008C3D0000}"/>
    <cellStyle name="Normal 2 3 3 3 4 2 2" xfId="15826" xr:uid="{00000000-0005-0000-0000-00008D3D0000}"/>
    <cellStyle name="Normal 2 3 3 3 4 2 2 2" xfId="15827" xr:uid="{00000000-0005-0000-0000-00008E3D0000}"/>
    <cellStyle name="Normal 2 3 3 3 4 2 3" xfId="15828" xr:uid="{00000000-0005-0000-0000-00008F3D0000}"/>
    <cellStyle name="Normal 2 3 3 3 4 3" xfId="15829" xr:uid="{00000000-0005-0000-0000-0000903D0000}"/>
    <cellStyle name="Normal 2 3 3 3 4 3 2" xfId="15830" xr:uid="{00000000-0005-0000-0000-0000913D0000}"/>
    <cellStyle name="Normal 2 3 3 3 4 3 2 2" xfId="15831" xr:uid="{00000000-0005-0000-0000-0000923D0000}"/>
    <cellStyle name="Normal 2 3 3 3 4 3 3" xfId="15832" xr:uid="{00000000-0005-0000-0000-0000933D0000}"/>
    <cellStyle name="Normal 2 3 3 3 4 4" xfId="15833" xr:uid="{00000000-0005-0000-0000-0000943D0000}"/>
    <cellStyle name="Normal 2 3 3 3 4 4 2" xfId="15834" xr:uid="{00000000-0005-0000-0000-0000953D0000}"/>
    <cellStyle name="Normal 2 3 3 3 4 4 2 2" xfId="15835" xr:uid="{00000000-0005-0000-0000-0000963D0000}"/>
    <cellStyle name="Normal 2 3 3 3 4 4 3" xfId="15836" xr:uid="{00000000-0005-0000-0000-0000973D0000}"/>
    <cellStyle name="Normal 2 3 3 3 4 5" xfId="15837" xr:uid="{00000000-0005-0000-0000-0000983D0000}"/>
    <cellStyle name="Normal 2 3 3 3 4 5 2" xfId="15838" xr:uid="{00000000-0005-0000-0000-0000993D0000}"/>
    <cellStyle name="Normal 2 3 3 3 4 6" xfId="15839" xr:uid="{00000000-0005-0000-0000-00009A3D0000}"/>
    <cellStyle name="Normal 2 3 3 3 4 6 2" xfId="15840" xr:uid="{00000000-0005-0000-0000-00009B3D0000}"/>
    <cellStyle name="Normal 2 3 3 3 4 7" xfId="15841" xr:uid="{00000000-0005-0000-0000-00009C3D0000}"/>
    <cellStyle name="Normal 2 3 3 3 5" xfId="15842" xr:uid="{00000000-0005-0000-0000-00009D3D0000}"/>
    <cellStyle name="Normal 2 3 3 3 5 2" xfId="15843" xr:uid="{00000000-0005-0000-0000-00009E3D0000}"/>
    <cellStyle name="Normal 2 3 3 3 5 2 2" xfId="15844" xr:uid="{00000000-0005-0000-0000-00009F3D0000}"/>
    <cellStyle name="Normal 2 3 3 3 5 2 2 2" xfId="15845" xr:uid="{00000000-0005-0000-0000-0000A03D0000}"/>
    <cellStyle name="Normal 2 3 3 3 5 2 3" xfId="15846" xr:uid="{00000000-0005-0000-0000-0000A13D0000}"/>
    <cellStyle name="Normal 2 3 3 3 5 3" xfId="15847" xr:uid="{00000000-0005-0000-0000-0000A23D0000}"/>
    <cellStyle name="Normal 2 3 3 3 5 3 2" xfId="15848" xr:uid="{00000000-0005-0000-0000-0000A33D0000}"/>
    <cellStyle name="Normal 2 3 3 3 5 3 2 2" xfId="15849" xr:uid="{00000000-0005-0000-0000-0000A43D0000}"/>
    <cellStyle name="Normal 2 3 3 3 5 3 3" xfId="15850" xr:uid="{00000000-0005-0000-0000-0000A53D0000}"/>
    <cellStyle name="Normal 2 3 3 3 5 4" xfId="15851" xr:uid="{00000000-0005-0000-0000-0000A63D0000}"/>
    <cellStyle name="Normal 2 3 3 3 5 4 2" xfId="15852" xr:uid="{00000000-0005-0000-0000-0000A73D0000}"/>
    <cellStyle name="Normal 2 3 3 3 5 4 2 2" xfId="15853" xr:uid="{00000000-0005-0000-0000-0000A83D0000}"/>
    <cellStyle name="Normal 2 3 3 3 5 4 3" xfId="15854" xr:uid="{00000000-0005-0000-0000-0000A93D0000}"/>
    <cellStyle name="Normal 2 3 3 3 5 5" xfId="15855" xr:uid="{00000000-0005-0000-0000-0000AA3D0000}"/>
    <cellStyle name="Normal 2 3 3 3 5 5 2" xfId="15856" xr:uid="{00000000-0005-0000-0000-0000AB3D0000}"/>
    <cellStyle name="Normal 2 3 3 3 5 6" xfId="15857" xr:uid="{00000000-0005-0000-0000-0000AC3D0000}"/>
    <cellStyle name="Normal 2 3 3 3 5 6 2" xfId="15858" xr:uid="{00000000-0005-0000-0000-0000AD3D0000}"/>
    <cellStyle name="Normal 2 3 3 3 5 7" xfId="15859" xr:uid="{00000000-0005-0000-0000-0000AE3D0000}"/>
    <cellStyle name="Normal 2 3 3 3 6" xfId="15860" xr:uid="{00000000-0005-0000-0000-0000AF3D0000}"/>
    <cellStyle name="Normal 2 3 3 3 6 2" xfId="15861" xr:uid="{00000000-0005-0000-0000-0000B03D0000}"/>
    <cellStyle name="Normal 2 3 3 3 6 2 2" xfId="15862" xr:uid="{00000000-0005-0000-0000-0000B13D0000}"/>
    <cellStyle name="Normal 2 3 3 3 6 3" xfId="15863" xr:uid="{00000000-0005-0000-0000-0000B23D0000}"/>
    <cellStyle name="Normal 2 3 3 3 7" xfId="15864" xr:uid="{00000000-0005-0000-0000-0000B33D0000}"/>
    <cellStyle name="Normal 2 3 3 3 7 2" xfId="15865" xr:uid="{00000000-0005-0000-0000-0000B43D0000}"/>
    <cellStyle name="Normal 2 3 3 3 7 2 2" xfId="15866" xr:uid="{00000000-0005-0000-0000-0000B53D0000}"/>
    <cellStyle name="Normal 2 3 3 3 7 3" xfId="15867" xr:uid="{00000000-0005-0000-0000-0000B63D0000}"/>
    <cellStyle name="Normal 2 3 3 3 8" xfId="15868" xr:uid="{00000000-0005-0000-0000-0000B73D0000}"/>
    <cellStyle name="Normal 2 3 3 3 8 2" xfId="15869" xr:uid="{00000000-0005-0000-0000-0000B83D0000}"/>
    <cellStyle name="Normal 2 3 3 3 8 2 2" xfId="15870" xr:uid="{00000000-0005-0000-0000-0000B93D0000}"/>
    <cellStyle name="Normal 2 3 3 3 8 3" xfId="15871" xr:uid="{00000000-0005-0000-0000-0000BA3D0000}"/>
    <cellStyle name="Normal 2 3 3 3 9" xfId="15872" xr:uid="{00000000-0005-0000-0000-0000BB3D0000}"/>
    <cellStyle name="Normal 2 3 3 3 9 2" xfId="15873" xr:uid="{00000000-0005-0000-0000-0000BC3D0000}"/>
    <cellStyle name="Normal 2 3 3 4" xfId="15874" xr:uid="{00000000-0005-0000-0000-0000BD3D0000}"/>
    <cellStyle name="Normal 2 3 3 4 2" xfId="15875" xr:uid="{00000000-0005-0000-0000-0000BE3D0000}"/>
    <cellStyle name="Normal 2 3 3 4 2 2" xfId="15876" xr:uid="{00000000-0005-0000-0000-0000BF3D0000}"/>
    <cellStyle name="Normal 2 3 3 4 2 2 2" xfId="15877" xr:uid="{00000000-0005-0000-0000-0000C03D0000}"/>
    <cellStyle name="Normal 2 3 3 4 2 2 2 2" xfId="15878" xr:uid="{00000000-0005-0000-0000-0000C13D0000}"/>
    <cellStyle name="Normal 2 3 3 4 2 2 3" xfId="15879" xr:uid="{00000000-0005-0000-0000-0000C23D0000}"/>
    <cellStyle name="Normal 2 3 3 4 2 3" xfId="15880" xr:uid="{00000000-0005-0000-0000-0000C33D0000}"/>
    <cellStyle name="Normal 2 3 3 4 2 3 2" xfId="15881" xr:uid="{00000000-0005-0000-0000-0000C43D0000}"/>
    <cellStyle name="Normal 2 3 3 4 2 3 2 2" xfId="15882" xr:uid="{00000000-0005-0000-0000-0000C53D0000}"/>
    <cellStyle name="Normal 2 3 3 4 2 3 3" xfId="15883" xr:uid="{00000000-0005-0000-0000-0000C63D0000}"/>
    <cellStyle name="Normal 2 3 3 4 2 4" xfId="15884" xr:uid="{00000000-0005-0000-0000-0000C73D0000}"/>
    <cellStyle name="Normal 2 3 3 4 2 4 2" xfId="15885" xr:uid="{00000000-0005-0000-0000-0000C83D0000}"/>
    <cellStyle name="Normal 2 3 3 4 2 4 2 2" xfId="15886" xr:uid="{00000000-0005-0000-0000-0000C93D0000}"/>
    <cellStyle name="Normal 2 3 3 4 2 4 3" xfId="15887" xr:uid="{00000000-0005-0000-0000-0000CA3D0000}"/>
    <cellStyle name="Normal 2 3 3 4 2 5" xfId="15888" xr:uid="{00000000-0005-0000-0000-0000CB3D0000}"/>
    <cellStyle name="Normal 2 3 3 4 2 5 2" xfId="15889" xr:uid="{00000000-0005-0000-0000-0000CC3D0000}"/>
    <cellStyle name="Normal 2 3 3 4 2 6" xfId="15890" xr:uid="{00000000-0005-0000-0000-0000CD3D0000}"/>
    <cellStyle name="Normal 2 3 3 4 2 6 2" xfId="15891" xr:uid="{00000000-0005-0000-0000-0000CE3D0000}"/>
    <cellStyle name="Normal 2 3 3 4 2 7" xfId="15892" xr:uid="{00000000-0005-0000-0000-0000CF3D0000}"/>
    <cellStyle name="Normal 2 3 3 4 3" xfId="15893" xr:uid="{00000000-0005-0000-0000-0000D03D0000}"/>
    <cellStyle name="Normal 2 3 3 4 3 2" xfId="15894" xr:uid="{00000000-0005-0000-0000-0000D13D0000}"/>
    <cellStyle name="Normal 2 3 3 4 3 2 2" xfId="15895" xr:uid="{00000000-0005-0000-0000-0000D23D0000}"/>
    <cellStyle name="Normal 2 3 3 4 3 2 2 2" xfId="15896" xr:uid="{00000000-0005-0000-0000-0000D33D0000}"/>
    <cellStyle name="Normal 2 3 3 4 3 2 3" xfId="15897" xr:uid="{00000000-0005-0000-0000-0000D43D0000}"/>
    <cellStyle name="Normal 2 3 3 4 3 3" xfId="15898" xr:uid="{00000000-0005-0000-0000-0000D53D0000}"/>
    <cellStyle name="Normal 2 3 3 4 3 3 2" xfId="15899" xr:uid="{00000000-0005-0000-0000-0000D63D0000}"/>
    <cellStyle name="Normal 2 3 3 4 3 3 2 2" xfId="15900" xr:uid="{00000000-0005-0000-0000-0000D73D0000}"/>
    <cellStyle name="Normal 2 3 3 4 3 3 3" xfId="15901" xr:uid="{00000000-0005-0000-0000-0000D83D0000}"/>
    <cellStyle name="Normal 2 3 3 4 3 4" xfId="15902" xr:uid="{00000000-0005-0000-0000-0000D93D0000}"/>
    <cellStyle name="Normal 2 3 3 4 3 4 2" xfId="15903" xr:uid="{00000000-0005-0000-0000-0000DA3D0000}"/>
    <cellStyle name="Normal 2 3 3 4 3 4 2 2" xfId="15904" xr:uid="{00000000-0005-0000-0000-0000DB3D0000}"/>
    <cellStyle name="Normal 2 3 3 4 3 4 3" xfId="15905" xr:uid="{00000000-0005-0000-0000-0000DC3D0000}"/>
    <cellStyle name="Normal 2 3 3 4 3 5" xfId="15906" xr:uid="{00000000-0005-0000-0000-0000DD3D0000}"/>
    <cellStyle name="Normal 2 3 3 4 3 5 2" xfId="15907" xr:uid="{00000000-0005-0000-0000-0000DE3D0000}"/>
    <cellStyle name="Normal 2 3 3 4 3 6" xfId="15908" xr:uid="{00000000-0005-0000-0000-0000DF3D0000}"/>
    <cellStyle name="Normal 2 3 3 4 3 6 2" xfId="15909" xr:uid="{00000000-0005-0000-0000-0000E03D0000}"/>
    <cellStyle name="Normal 2 3 3 4 3 7" xfId="15910" xr:uid="{00000000-0005-0000-0000-0000E13D0000}"/>
    <cellStyle name="Normal 2 3 3 4 4" xfId="15911" xr:uid="{00000000-0005-0000-0000-0000E23D0000}"/>
    <cellStyle name="Normal 2 3 3 4 4 2" xfId="15912" xr:uid="{00000000-0005-0000-0000-0000E33D0000}"/>
    <cellStyle name="Normal 2 3 3 4 4 2 2" xfId="15913" xr:uid="{00000000-0005-0000-0000-0000E43D0000}"/>
    <cellStyle name="Normal 2 3 3 4 4 3" xfId="15914" xr:uid="{00000000-0005-0000-0000-0000E53D0000}"/>
    <cellStyle name="Normal 2 3 3 4 5" xfId="15915" xr:uid="{00000000-0005-0000-0000-0000E63D0000}"/>
    <cellStyle name="Normal 2 3 3 4 5 2" xfId="15916" xr:uid="{00000000-0005-0000-0000-0000E73D0000}"/>
    <cellStyle name="Normal 2 3 3 4 5 2 2" xfId="15917" xr:uid="{00000000-0005-0000-0000-0000E83D0000}"/>
    <cellStyle name="Normal 2 3 3 4 5 3" xfId="15918" xr:uid="{00000000-0005-0000-0000-0000E93D0000}"/>
    <cellStyle name="Normal 2 3 3 4 6" xfId="15919" xr:uid="{00000000-0005-0000-0000-0000EA3D0000}"/>
    <cellStyle name="Normal 2 3 3 4 6 2" xfId="15920" xr:uid="{00000000-0005-0000-0000-0000EB3D0000}"/>
    <cellStyle name="Normal 2 3 3 4 6 2 2" xfId="15921" xr:uid="{00000000-0005-0000-0000-0000EC3D0000}"/>
    <cellStyle name="Normal 2 3 3 4 6 3" xfId="15922" xr:uid="{00000000-0005-0000-0000-0000ED3D0000}"/>
    <cellStyle name="Normal 2 3 3 4 7" xfId="15923" xr:uid="{00000000-0005-0000-0000-0000EE3D0000}"/>
    <cellStyle name="Normal 2 3 3 4 7 2" xfId="15924" xr:uid="{00000000-0005-0000-0000-0000EF3D0000}"/>
    <cellStyle name="Normal 2 3 3 4 8" xfId="15925" xr:uid="{00000000-0005-0000-0000-0000F03D0000}"/>
    <cellStyle name="Normal 2 3 3 4 8 2" xfId="15926" xr:uid="{00000000-0005-0000-0000-0000F13D0000}"/>
    <cellStyle name="Normal 2 3 3 4 9" xfId="15927" xr:uid="{00000000-0005-0000-0000-0000F23D0000}"/>
    <cellStyle name="Normal 2 3 3 5" xfId="15928" xr:uid="{00000000-0005-0000-0000-0000F33D0000}"/>
    <cellStyle name="Normal 2 3 3 5 2" xfId="15929" xr:uid="{00000000-0005-0000-0000-0000F43D0000}"/>
    <cellStyle name="Normal 2 3 3 5 2 2" xfId="15930" xr:uid="{00000000-0005-0000-0000-0000F53D0000}"/>
    <cellStyle name="Normal 2 3 3 5 2 2 2" xfId="15931" xr:uid="{00000000-0005-0000-0000-0000F63D0000}"/>
    <cellStyle name="Normal 2 3 3 5 2 2 2 2" xfId="15932" xr:uid="{00000000-0005-0000-0000-0000F73D0000}"/>
    <cellStyle name="Normal 2 3 3 5 2 2 3" xfId="15933" xr:uid="{00000000-0005-0000-0000-0000F83D0000}"/>
    <cellStyle name="Normal 2 3 3 5 2 3" xfId="15934" xr:uid="{00000000-0005-0000-0000-0000F93D0000}"/>
    <cellStyle name="Normal 2 3 3 5 2 3 2" xfId="15935" xr:uid="{00000000-0005-0000-0000-0000FA3D0000}"/>
    <cellStyle name="Normal 2 3 3 5 2 3 2 2" xfId="15936" xr:uid="{00000000-0005-0000-0000-0000FB3D0000}"/>
    <cellStyle name="Normal 2 3 3 5 2 3 3" xfId="15937" xr:uid="{00000000-0005-0000-0000-0000FC3D0000}"/>
    <cellStyle name="Normal 2 3 3 5 2 4" xfId="15938" xr:uid="{00000000-0005-0000-0000-0000FD3D0000}"/>
    <cellStyle name="Normal 2 3 3 5 2 4 2" xfId="15939" xr:uid="{00000000-0005-0000-0000-0000FE3D0000}"/>
    <cellStyle name="Normal 2 3 3 5 2 4 2 2" xfId="15940" xr:uid="{00000000-0005-0000-0000-0000FF3D0000}"/>
    <cellStyle name="Normal 2 3 3 5 2 4 3" xfId="15941" xr:uid="{00000000-0005-0000-0000-0000003E0000}"/>
    <cellStyle name="Normal 2 3 3 5 2 5" xfId="15942" xr:uid="{00000000-0005-0000-0000-0000013E0000}"/>
    <cellStyle name="Normal 2 3 3 5 2 5 2" xfId="15943" xr:uid="{00000000-0005-0000-0000-0000023E0000}"/>
    <cellStyle name="Normal 2 3 3 5 2 6" xfId="15944" xr:uid="{00000000-0005-0000-0000-0000033E0000}"/>
    <cellStyle name="Normal 2 3 3 5 2 6 2" xfId="15945" xr:uid="{00000000-0005-0000-0000-0000043E0000}"/>
    <cellStyle name="Normal 2 3 3 5 2 7" xfId="15946" xr:uid="{00000000-0005-0000-0000-0000053E0000}"/>
    <cellStyle name="Normal 2 3 3 5 3" xfId="15947" xr:uid="{00000000-0005-0000-0000-0000063E0000}"/>
    <cellStyle name="Normal 2 3 3 5 3 2" xfId="15948" xr:uid="{00000000-0005-0000-0000-0000073E0000}"/>
    <cellStyle name="Normal 2 3 3 5 3 2 2" xfId="15949" xr:uid="{00000000-0005-0000-0000-0000083E0000}"/>
    <cellStyle name="Normal 2 3 3 5 3 3" xfId="15950" xr:uid="{00000000-0005-0000-0000-0000093E0000}"/>
    <cellStyle name="Normal 2 3 3 5 4" xfId="15951" xr:uid="{00000000-0005-0000-0000-00000A3E0000}"/>
    <cellStyle name="Normal 2 3 3 5 4 2" xfId="15952" xr:uid="{00000000-0005-0000-0000-00000B3E0000}"/>
    <cellStyle name="Normal 2 3 3 5 4 2 2" xfId="15953" xr:uid="{00000000-0005-0000-0000-00000C3E0000}"/>
    <cellStyle name="Normal 2 3 3 5 4 3" xfId="15954" xr:uid="{00000000-0005-0000-0000-00000D3E0000}"/>
    <cellStyle name="Normal 2 3 3 5 5" xfId="15955" xr:uid="{00000000-0005-0000-0000-00000E3E0000}"/>
    <cellStyle name="Normal 2 3 3 5 5 2" xfId="15956" xr:uid="{00000000-0005-0000-0000-00000F3E0000}"/>
    <cellStyle name="Normal 2 3 3 5 5 2 2" xfId="15957" xr:uid="{00000000-0005-0000-0000-0000103E0000}"/>
    <cellStyle name="Normal 2 3 3 5 5 3" xfId="15958" xr:uid="{00000000-0005-0000-0000-0000113E0000}"/>
    <cellStyle name="Normal 2 3 3 5 6" xfId="15959" xr:uid="{00000000-0005-0000-0000-0000123E0000}"/>
    <cellStyle name="Normal 2 3 3 5 6 2" xfId="15960" xr:uid="{00000000-0005-0000-0000-0000133E0000}"/>
    <cellStyle name="Normal 2 3 3 5 7" xfId="15961" xr:uid="{00000000-0005-0000-0000-0000143E0000}"/>
    <cellStyle name="Normal 2 3 3 5 7 2" xfId="15962" xr:uid="{00000000-0005-0000-0000-0000153E0000}"/>
    <cellStyle name="Normal 2 3 3 5 8" xfId="15963" xr:uid="{00000000-0005-0000-0000-0000163E0000}"/>
    <cellStyle name="Normal 2 3 3 6" xfId="15964" xr:uid="{00000000-0005-0000-0000-0000173E0000}"/>
    <cellStyle name="Normal 2 3 3 6 2" xfId="15965" xr:uid="{00000000-0005-0000-0000-0000183E0000}"/>
    <cellStyle name="Normal 2 3 3 6 2 2" xfId="15966" xr:uid="{00000000-0005-0000-0000-0000193E0000}"/>
    <cellStyle name="Normal 2 3 3 6 2 2 2" xfId="15967" xr:uid="{00000000-0005-0000-0000-00001A3E0000}"/>
    <cellStyle name="Normal 2 3 3 6 2 3" xfId="15968" xr:uid="{00000000-0005-0000-0000-00001B3E0000}"/>
    <cellStyle name="Normal 2 3 3 6 3" xfId="15969" xr:uid="{00000000-0005-0000-0000-00001C3E0000}"/>
    <cellStyle name="Normal 2 3 3 6 3 2" xfId="15970" xr:uid="{00000000-0005-0000-0000-00001D3E0000}"/>
    <cellStyle name="Normal 2 3 3 6 3 2 2" xfId="15971" xr:uid="{00000000-0005-0000-0000-00001E3E0000}"/>
    <cellStyle name="Normal 2 3 3 6 3 3" xfId="15972" xr:uid="{00000000-0005-0000-0000-00001F3E0000}"/>
    <cellStyle name="Normal 2 3 3 6 4" xfId="15973" xr:uid="{00000000-0005-0000-0000-0000203E0000}"/>
    <cellStyle name="Normal 2 3 3 6 4 2" xfId="15974" xr:uid="{00000000-0005-0000-0000-0000213E0000}"/>
    <cellStyle name="Normal 2 3 3 6 4 2 2" xfId="15975" xr:uid="{00000000-0005-0000-0000-0000223E0000}"/>
    <cellStyle name="Normal 2 3 3 6 4 3" xfId="15976" xr:uid="{00000000-0005-0000-0000-0000233E0000}"/>
    <cellStyle name="Normal 2 3 3 6 5" xfId="15977" xr:uid="{00000000-0005-0000-0000-0000243E0000}"/>
    <cellStyle name="Normal 2 3 3 6 5 2" xfId="15978" xr:uid="{00000000-0005-0000-0000-0000253E0000}"/>
    <cellStyle name="Normal 2 3 3 6 6" xfId="15979" xr:uid="{00000000-0005-0000-0000-0000263E0000}"/>
    <cellStyle name="Normal 2 3 3 6 6 2" xfId="15980" xr:uid="{00000000-0005-0000-0000-0000273E0000}"/>
    <cellStyle name="Normal 2 3 3 6 7" xfId="15981" xr:uid="{00000000-0005-0000-0000-0000283E0000}"/>
    <cellStyle name="Normal 2 3 3 7" xfId="15982" xr:uid="{00000000-0005-0000-0000-0000293E0000}"/>
    <cellStyle name="Normal 2 3 3 7 2" xfId="15983" xr:uid="{00000000-0005-0000-0000-00002A3E0000}"/>
    <cellStyle name="Normal 2 3 3 7 2 2" xfId="15984" xr:uid="{00000000-0005-0000-0000-00002B3E0000}"/>
    <cellStyle name="Normal 2 3 3 7 2 2 2" xfId="15985" xr:uid="{00000000-0005-0000-0000-00002C3E0000}"/>
    <cellStyle name="Normal 2 3 3 7 2 3" xfId="15986" xr:uid="{00000000-0005-0000-0000-00002D3E0000}"/>
    <cellStyle name="Normal 2 3 3 7 3" xfId="15987" xr:uid="{00000000-0005-0000-0000-00002E3E0000}"/>
    <cellStyle name="Normal 2 3 3 7 3 2" xfId="15988" xr:uid="{00000000-0005-0000-0000-00002F3E0000}"/>
    <cellStyle name="Normal 2 3 3 7 3 2 2" xfId="15989" xr:uid="{00000000-0005-0000-0000-0000303E0000}"/>
    <cellStyle name="Normal 2 3 3 7 3 3" xfId="15990" xr:uid="{00000000-0005-0000-0000-0000313E0000}"/>
    <cellStyle name="Normal 2 3 3 7 4" xfId="15991" xr:uid="{00000000-0005-0000-0000-0000323E0000}"/>
    <cellStyle name="Normal 2 3 3 7 4 2" xfId="15992" xr:uid="{00000000-0005-0000-0000-0000333E0000}"/>
    <cellStyle name="Normal 2 3 3 7 4 2 2" xfId="15993" xr:uid="{00000000-0005-0000-0000-0000343E0000}"/>
    <cellStyle name="Normal 2 3 3 7 4 3" xfId="15994" xr:uid="{00000000-0005-0000-0000-0000353E0000}"/>
    <cellStyle name="Normal 2 3 3 7 5" xfId="15995" xr:uid="{00000000-0005-0000-0000-0000363E0000}"/>
    <cellStyle name="Normal 2 3 3 7 5 2" xfId="15996" xr:uid="{00000000-0005-0000-0000-0000373E0000}"/>
    <cellStyle name="Normal 2 3 3 7 6" xfId="15997" xr:uid="{00000000-0005-0000-0000-0000383E0000}"/>
    <cellStyle name="Normal 2 3 3 7 6 2" xfId="15998" xr:uid="{00000000-0005-0000-0000-0000393E0000}"/>
    <cellStyle name="Normal 2 3 3 7 7" xfId="15999" xr:uid="{00000000-0005-0000-0000-00003A3E0000}"/>
    <cellStyle name="Normal 2 3 3 8" xfId="16000" xr:uid="{00000000-0005-0000-0000-00003B3E0000}"/>
    <cellStyle name="Normal 2 3 3 8 2" xfId="16001" xr:uid="{00000000-0005-0000-0000-00003C3E0000}"/>
    <cellStyle name="Normal 2 3 3 8 2 2" xfId="16002" xr:uid="{00000000-0005-0000-0000-00003D3E0000}"/>
    <cellStyle name="Normal 2 3 3 8 3" xfId="16003" xr:uid="{00000000-0005-0000-0000-00003E3E0000}"/>
    <cellStyle name="Normal 2 3 3 9" xfId="16004" xr:uid="{00000000-0005-0000-0000-00003F3E0000}"/>
    <cellStyle name="Normal 2 3 3 9 2" xfId="16005" xr:uid="{00000000-0005-0000-0000-0000403E0000}"/>
    <cellStyle name="Normal 2 3 3 9 2 2" xfId="16006" xr:uid="{00000000-0005-0000-0000-0000413E0000}"/>
    <cellStyle name="Normal 2 3 3 9 3" xfId="16007" xr:uid="{00000000-0005-0000-0000-0000423E0000}"/>
    <cellStyle name="Normal 2 3 3_Confidential Information" xfId="16008" xr:uid="{00000000-0005-0000-0000-0000433E0000}"/>
    <cellStyle name="Normal 2 3 4" xfId="479" xr:uid="{00000000-0005-0000-0000-0000443E0000}"/>
    <cellStyle name="Normal 2 3 4 10" xfId="16009" xr:uid="{00000000-0005-0000-0000-0000453E0000}"/>
    <cellStyle name="Normal 2 3 4 10 2" xfId="16010" xr:uid="{00000000-0005-0000-0000-0000463E0000}"/>
    <cellStyle name="Normal 2 3 4 11" xfId="16011" xr:uid="{00000000-0005-0000-0000-0000473E0000}"/>
    <cellStyle name="Normal 2 3 4 2" xfId="16012" xr:uid="{00000000-0005-0000-0000-0000483E0000}"/>
    <cellStyle name="Normal 2 3 4 2 2" xfId="16013" xr:uid="{00000000-0005-0000-0000-0000493E0000}"/>
    <cellStyle name="Normal 2 3 4 2 2 2" xfId="16014" xr:uid="{00000000-0005-0000-0000-00004A3E0000}"/>
    <cellStyle name="Normal 2 3 4 2 2 2 2" xfId="16015" xr:uid="{00000000-0005-0000-0000-00004B3E0000}"/>
    <cellStyle name="Normal 2 3 4 2 2 2 2 2" xfId="16016" xr:uid="{00000000-0005-0000-0000-00004C3E0000}"/>
    <cellStyle name="Normal 2 3 4 2 2 2 3" xfId="16017" xr:uid="{00000000-0005-0000-0000-00004D3E0000}"/>
    <cellStyle name="Normal 2 3 4 2 2 3" xfId="16018" xr:uid="{00000000-0005-0000-0000-00004E3E0000}"/>
    <cellStyle name="Normal 2 3 4 2 2 3 2" xfId="16019" xr:uid="{00000000-0005-0000-0000-00004F3E0000}"/>
    <cellStyle name="Normal 2 3 4 2 2 3 2 2" xfId="16020" xr:uid="{00000000-0005-0000-0000-0000503E0000}"/>
    <cellStyle name="Normal 2 3 4 2 2 3 3" xfId="16021" xr:uid="{00000000-0005-0000-0000-0000513E0000}"/>
    <cellStyle name="Normal 2 3 4 2 2 4" xfId="16022" xr:uid="{00000000-0005-0000-0000-0000523E0000}"/>
    <cellStyle name="Normal 2 3 4 2 2 4 2" xfId="16023" xr:uid="{00000000-0005-0000-0000-0000533E0000}"/>
    <cellStyle name="Normal 2 3 4 2 2 4 2 2" xfId="16024" xr:uid="{00000000-0005-0000-0000-0000543E0000}"/>
    <cellStyle name="Normal 2 3 4 2 2 4 3" xfId="16025" xr:uid="{00000000-0005-0000-0000-0000553E0000}"/>
    <cellStyle name="Normal 2 3 4 2 2 5" xfId="16026" xr:uid="{00000000-0005-0000-0000-0000563E0000}"/>
    <cellStyle name="Normal 2 3 4 2 2 5 2" xfId="16027" xr:uid="{00000000-0005-0000-0000-0000573E0000}"/>
    <cellStyle name="Normal 2 3 4 2 2 6" xfId="16028" xr:uid="{00000000-0005-0000-0000-0000583E0000}"/>
    <cellStyle name="Normal 2 3 4 2 2 6 2" xfId="16029" xr:uid="{00000000-0005-0000-0000-0000593E0000}"/>
    <cellStyle name="Normal 2 3 4 2 2 7" xfId="16030" xr:uid="{00000000-0005-0000-0000-00005A3E0000}"/>
    <cellStyle name="Normal 2 3 4 2 3" xfId="16031" xr:uid="{00000000-0005-0000-0000-00005B3E0000}"/>
    <cellStyle name="Normal 2 3 4 2 3 2" xfId="16032" xr:uid="{00000000-0005-0000-0000-00005C3E0000}"/>
    <cellStyle name="Normal 2 3 4 2 3 2 2" xfId="16033" xr:uid="{00000000-0005-0000-0000-00005D3E0000}"/>
    <cellStyle name="Normal 2 3 4 2 3 2 2 2" xfId="16034" xr:uid="{00000000-0005-0000-0000-00005E3E0000}"/>
    <cellStyle name="Normal 2 3 4 2 3 2 3" xfId="16035" xr:uid="{00000000-0005-0000-0000-00005F3E0000}"/>
    <cellStyle name="Normal 2 3 4 2 3 3" xfId="16036" xr:uid="{00000000-0005-0000-0000-0000603E0000}"/>
    <cellStyle name="Normal 2 3 4 2 3 3 2" xfId="16037" xr:uid="{00000000-0005-0000-0000-0000613E0000}"/>
    <cellStyle name="Normal 2 3 4 2 3 3 2 2" xfId="16038" xr:uid="{00000000-0005-0000-0000-0000623E0000}"/>
    <cellStyle name="Normal 2 3 4 2 3 3 3" xfId="16039" xr:uid="{00000000-0005-0000-0000-0000633E0000}"/>
    <cellStyle name="Normal 2 3 4 2 3 4" xfId="16040" xr:uid="{00000000-0005-0000-0000-0000643E0000}"/>
    <cellStyle name="Normal 2 3 4 2 3 4 2" xfId="16041" xr:uid="{00000000-0005-0000-0000-0000653E0000}"/>
    <cellStyle name="Normal 2 3 4 2 3 4 2 2" xfId="16042" xr:uid="{00000000-0005-0000-0000-0000663E0000}"/>
    <cellStyle name="Normal 2 3 4 2 3 4 3" xfId="16043" xr:uid="{00000000-0005-0000-0000-0000673E0000}"/>
    <cellStyle name="Normal 2 3 4 2 3 5" xfId="16044" xr:uid="{00000000-0005-0000-0000-0000683E0000}"/>
    <cellStyle name="Normal 2 3 4 2 3 5 2" xfId="16045" xr:uid="{00000000-0005-0000-0000-0000693E0000}"/>
    <cellStyle name="Normal 2 3 4 2 3 6" xfId="16046" xr:uid="{00000000-0005-0000-0000-00006A3E0000}"/>
    <cellStyle name="Normal 2 3 4 2 3 6 2" xfId="16047" xr:uid="{00000000-0005-0000-0000-00006B3E0000}"/>
    <cellStyle name="Normal 2 3 4 2 3 7" xfId="16048" xr:uid="{00000000-0005-0000-0000-00006C3E0000}"/>
    <cellStyle name="Normal 2 3 4 2 4" xfId="16049" xr:uid="{00000000-0005-0000-0000-00006D3E0000}"/>
    <cellStyle name="Normal 2 3 4 2 4 2" xfId="16050" xr:uid="{00000000-0005-0000-0000-00006E3E0000}"/>
    <cellStyle name="Normal 2 3 4 2 4 2 2" xfId="16051" xr:uid="{00000000-0005-0000-0000-00006F3E0000}"/>
    <cellStyle name="Normal 2 3 4 2 4 3" xfId="16052" xr:uid="{00000000-0005-0000-0000-0000703E0000}"/>
    <cellStyle name="Normal 2 3 4 2 5" xfId="16053" xr:uid="{00000000-0005-0000-0000-0000713E0000}"/>
    <cellStyle name="Normal 2 3 4 2 5 2" xfId="16054" xr:uid="{00000000-0005-0000-0000-0000723E0000}"/>
    <cellStyle name="Normal 2 3 4 2 5 2 2" xfId="16055" xr:uid="{00000000-0005-0000-0000-0000733E0000}"/>
    <cellStyle name="Normal 2 3 4 2 5 3" xfId="16056" xr:uid="{00000000-0005-0000-0000-0000743E0000}"/>
    <cellStyle name="Normal 2 3 4 2 6" xfId="16057" xr:uid="{00000000-0005-0000-0000-0000753E0000}"/>
    <cellStyle name="Normal 2 3 4 2 6 2" xfId="16058" xr:uid="{00000000-0005-0000-0000-0000763E0000}"/>
    <cellStyle name="Normal 2 3 4 2 6 2 2" xfId="16059" xr:uid="{00000000-0005-0000-0000-0000773E0000}"/>
    <cellStyle name="Normal 2 3 4 2 6 3" xfId="16060" xr:uid="{00000000-0005-0000-0000-0000783E0000}"/>
    <cellStyle name="Normal 2 3 4 2 7" xfId="16061" xr:uid="{00000000-0005-0000-0000-0000793E0000}"/>
    <cellStyle name="Normal 2 3 4 2 7 2" xfId="16062" xr:uid="{00000000-0005-0000-0000-00007A3E0000}"/>
    <cellStyle name="Normal 2 3 4 2 8" xfId="16063" xr:uid="{00000000-0005-0000-0000-00007B3E0000}"/>
    <cellStyle name="Normal 2 3 4 2 8 2" xfId="16064" xr:uid="{00000000-0005-0000-0000-00007C3E0000}"/>
    <cellStyle name="Normal 2 3 4 2 9" xfId="16065" xr:uid="{00000000-0005-0000-0000-00007D3E0000}"/>
    <cellStyle name="Normal 2 3 4 3" xfId="16066" xr:uid="{00000000-0005-0000-0000-00007E3E0000}"/>
    <cellStyle name="Normal 2 3 4 3 2" xfId="16067" xr:uid="{00000000-0005-0000-0000-00007F3E0000}"/>
    <cellStyle name="Normal 2 3 4 3 2 2" xfId="16068" xr:uid="{00000000-0005-0000-0000-0000803E0000}"/>
    <cellStyle name="Normal 2 3 4 3 2 2 2" xfId="16069" xr:uid="{00000000-0005-0000-0000-0000813E0000}"/>
    <cellStyle name="Normal 2 3 4 3 2 2 2 2" xfId="16070" xr:uid="{00000000-0005-0000-0000-0000823E0000}"/>
    <cellStyle name="Normal 2 3 4 3 2 2 3" xfId="16071" xr:uid="{00000000-0005-0000-0000-0000833E0000}"/>
    <cellStyle name="Normal 2 3 4 3 2 3" xfId="16072" xr:uid="{00000000-0005-0000-0000-0000843E0000}"/>
    <cellStyle name="Normal 2 3 4 3 2 3 2" xfId="16073" xr:uid="{00000000-0005-0000-0000-0000853E0000}"/>
    <cellStyle name="Normal 2 3 4 3 2 3 2 2" xfId="16074" xr:uid="{00000000-0005-0000-0000-0000863E0000}"/>
    <cellStyle name="Normal 2 3 4 3 2 3 3" xfId="16075" xr:uid="{00000000-0005-0000-0000-0000873E0000}"/>
    <cellStyle name="Normal 2 3 4 3 2 4" xfId="16076" xr:uid="{00000000-0005-0000-0000-0000883E0000}"/>
    <cellStyle name="Normal 2 3 4 3 2 4 2" xfId="16077" xr:uid="{00000000-0005-0000-0000-0000893E0000}"/>
    <cellStyle name="Normal 2 3 4 3 2 4 2 2" xfId="16078" xr:uid="{00000000-0005-0000-0000-00008A3E0000}"/>
    <cellStyle name="Normal 2 3 4 3 2 4 3" xfId="16079" xr:uid="{00000000-0005-0000-0000-00008B3E0000}"/>
    <cellStyle name="Normal 2 3 4 3 2 5" xfId="16080" xr:uid="{00000000-0005-0000-0000-00008C3E0000}"/>
    <cellStyle name="Normal 2 3 4 3 2 5 2" xfId="16081" xr:uid="{00000000-0005-0000-0000-00008D3E0000}"/>
    <cellStyle name="Normal 2 3 4 3 2 6" xfId="16082" xr:uid="{00000000-0005-0000-0000-00008E3E0000}"/>
    <cellStyle name="Normal 2 3 4 3 2 6 2" xfId="16083" xr:uid="{00000000-0005-0000-0000-00008F3E0000}"/>
    <cellStyle name="Normal 2 3 4 3 2 7" xfId="16084" xr:uid="{00000000-0005-0000-0000-0000903E0000}"/>
    <cellStyle name="Normal 2 3 4 3 3" xfId="16085" xr:uid="{00000000-0005-0000-0000-0000913E0000}"/>
    <cellStyle name="Normal 2 3 4 3 3 2" xfId="16086" xr:uid="{00000000-0005-0000-0000-0000923E0000}"/>
    <cellStyle name="Normal 2 3 4 3 3 2 2" xfId="16087" xr:uid="{00000000-0005-0000-0000-0000933E0000}"/>
    <cellStyle name="Normal 2 3 4 3 3 3" xfId="16088" xr:uid="{00000000-0005-0000-0000-0000943E0000}"/>
    <cellStyle name="Normal 2 3 4 3 4" xfId="16089" xr:uid="{00000000-0005-0000-0000-0000953E0000}"/>
    <cellStyle name="Normal 2 3 4 3 4 2" xfId="16090" xr:uid="{00000000-0005-0000-0000-0000963E0000}"/>
    <cellStyle name="Normal 2 3 4 3 4 2 2" xfId="16091" xr:uid="{00000000-0005-0000-0000-0000973E0000}"/>
    <cellStyle name="Normal 2 3 4 3 4 3" xfId="16092" xr:uid="{00000000-0005-0000-0000-0000983E0000}"/>
    <cellStyle name="Normal 2 3 4 3 5" xfId="16093" xr:uid="{00000000-0005-0000-0000-0000993E0000}"/>
    <cellStyle name="Normal 2 3 4 3 5 2" xfId="16094" xr:uid="{00000000-0005-0000-0000-00009A3E0000}"/>
    <cellStyle name="Normal 2 3 4 3 5 2 2" xfId="16095" xr:uid="{00000000-0005-0000-0000-00009B3E0000}"/>
    <cellStyle name="Normal 2 3 4 3 5 3" xfId="16096" xr:uid="{00000000-0005-0000-0000-00009C3E0000}"/>
    <cellStyle name="Normal 2 3 4 3 6" xfId="16097" xr:uid="{00000000-0005-0000-0000-00009D3E0000}"/>
    <cellStyle name="Normal 2 3 4 3 6 2" xfId="16098" xr:uid="{00000000-0005-0000-0000-00009E3E0000}"/>
    <cellStyle name="Normal 2 3 4 3 7" xfId="16099" xr:uid="{00000000-0005-0000-0000-00009F3E0000}"/>
    <cellStyle name="Normal 2 3 4 3 7 2" xfId="16100" xr:uid="{00000000-0005-0000-0000-0000A03E0000}"/>
    <cellStyle name="Normal 2 3 4 3 8" xfId="16101" xr:uid="{00000000-0005-0000-0000-0000A13E0000}"/>
    <cellStyle name="Normal 2 3 4 4" xfId="16102" xr:uid="{00000000-0005-0000-0000-0000A23E0000}"/>
    <cellStyle name="Normal 2 3 4 4 2" xfId="16103" xr:uid="{00000000-0005-0000-0000-0000A33E0000}"/>
    <cellStyle name="Normal 2 3 4 4 2 2" xfId="16104" xr:uid="{00000000-0005-0000-0000-0000A43E0000}"/>
    <cellStyle name="Normal 2 3 4 4 2 2 2" xfId="16105" xr:uid="{00000000-0005-0000-0000-0000A53E0000}"/>
    <cellStyle name="Normal 2 3 4 4 2 3" xfId="16106" xr:uid="{00000000-0005-0000-0000-0000A63E0000}"/>
    <cellStyle name="Normal 2 3 4 4 3" xfId="16107" xr:uid="{00000000-0005-0000-0000-0000A73E0000}"/>
    <cellStyle name="Normal 2 3 4 4 3 2" xfId="16108" xr:uid="{00000000-0005-0000-0000-0000A83E0000}"/>
    <cellStyle name="Normal 2 3 4 4 3 2 2" xfId="16109" xr:uid="{00000000-0005-0000-0000-0000A93E0000}"/>
    <cellStyle name="Normal 2 3 4 4 3 3" xfId="16110" xr:uid="{00000000-0005-0000-0000-0000AA3E0000}"/>
    <cellStyle name="Normal 2 3 4 4 4" xfId="16111" xr:uid="{00000000-0005-0000-0000-0000AB3E0000}"/>
    <cellStyle name="Normal 2 3 4 4 4 2" xfId="16112" xr:uid="{00000000-0005-0000-0000-0000AC3E0000}"/>
    <cellStyle name="Normal 2 3 4 4 4 2 2" xfId="16113" xr:uid="{00000000-0005-0000-0000-0000AD3E0000}"/>
    <cellStyle name="Normal 2 3 4 4 4 3" xfId="16114" xr:uid="{00000000-0005-0000-0000-0000AE3E0000}"/>
    <cellStyle name="Normal 2 3 4 4 5" xfId="16115" xr:uid="{00000000-0005-0000-0000-0000AF3E0000}"/>
    <cellStyle name="Normal 2 3 4 4 5 2" xfId="16116" xr:uid="{00000000-0005-0000-0000-0000B03E0000}"/>
    <cellStyle name="Normal 2 3 4 4 6" xfId="16117" xr:uid="{00000000-0005-0000-0000-0000B13E0000}"/>
    <cellStyle name="Normal 2 3 4 4 6 2" xfId="16118" xr:uid="{00000000-0005-0000-0000-0000B23E0000}"/>
    <cellStyle name="Normal 2 3 4 4 7" xfId="16119" xr:uid="{00000000-0005-0000-0000-0000B33E0000}"/>
    <cellStyle name="Normal 2 3 4 5" xfId="16120" xr:uid="{00000000-0005-0000-0000-0000B43E0000}"/>
    <cellStyle name="Normal 2 3 4 5 2" xfId="16121" xr:uid="{00000000-0005-0000-0000-0000B53E0000}"/>
    <cellStyle name="Normal 2 3 4 5 2 2" xfId="16122" xr:uid="{00000000-0005-0000-0000-0000B63E0000}"/>
    <cellStyle name="Normal 2 3 4 5 2 2 2" xfId="16123" xr:uid="{00000000-0005-0000-0000-0000B73E0000}"/>
    <cellStyle name="Normal 2 3 4 5 2 3" xfId="16124" xr:uid="{00000000-0005-0000-0000-0000B83E0000}"/>
    <cellStyle name="Normal 2 3 4 5 3" xfId="16125" xr:uid="{00000000-0005-0000-0000-0000B93E0000}"/>
    <cellStyle name="Normal 2 3 4 5 3 2" xfId="16126" xr:uid="{00000000-0005-0000-0000-0000BA3E0000}"/>
    <cellStyle name="Normal 2 3 4 5 3 2 2" xfId="16127" xr:uid="{00000000-0005-0000-0000-0000BB3E0000}"/>
    <cellStyle name="Normal 2 3 4 5 3 3" xfId="16128" xr:uid="{00000000-0005-0000-0000-0000BC3E0000}"/>
    <cellStyle name="Normal 2 3 4 5 4" xfId="16129" xr:uid="{00000000-0005-0000-0000-0000BD3E0000}"/>
    <cellStyle name="Normal 2 3 4 5 4 2" xfId="16130" xr:uid="{00000000-0005-0000-0000-0000BE3E0000}"/>
    <cellStyle name="Normal 2 3 4 5 4 2 2" xfId="16131" xr:uid="{00000000-0005-0000-0000-0000BF3E0000}"/>
    <cellStyle name="Normal 2 3 4 5 4 3" xfId="16132" xr:uid="{00000000-0005-0000-0000-0000C03E0000}"/>
    <cellStyle name="Normal 2 3 4 5 5" xfId="16133" xr:uid="{00000000-0005-0000-0000-0000C13E0000}"/>
    <cellStyle name="Normal 2 3 4 5 5 2" xfId="16134" xr:uid="{00000000-0005-0000-0000-0000C23E0000}"/>
    <cellStyle name="Normal 2 3 4 5 6" xfId="16135" xr:uid="{00000000-0005-0000-0000-0000C33E0000}"/>
    <cellStyle name="Normal 2 3 4 5 6 2" xfId="16136" xr:uid="{00000000-0005-0000-0000-0000C43E0000}"/>
    <cellStyle name="Normal 2 3 4 5 7" xfId="16137" xr:uid="{00000000-0005-0000-0000-0000C53E0000}"/>
    <cellStyle name="Normal 2 3 4 6" xfId="16138" xr:uid="{00000000-0005-0000-0000-0000C63E0000}"/>
    <cellStyle name="Normal 2 3 4 6 2" xfId="16139" xr:uid="{00000000-0005-0000-0000-0000C73E0000}"/>
    <cellStyle name="Normal 2 3 4 6 2 2" xfId="16140" xr:uid="{00000000-0005-0000-0000-0000C83E0000}"/>
    <cellStyle name="Normal 2 3 4 6 3" xfId="16141" xr:uid="{00000000-0005-0000-0000-0000C93E0000}"/>
    <cellStyle name="Normal 2 3 4 7" xfId="16142" xr:uid="{00000000-0005-0000-0000-0000CA3E0000}"/>
    <cellStyle name="Normal 2 3 4 7 2" xfId="16143" xr:uid="{00000000-0005-0000-0000-0000CB3E0000}"/>
    <cellStyle name="Normal 2 3 4 7 2 2" xfId="16144" xr:uid="{00000000-0005-0000-0000-0000CC3E0000}"/>
    <cellStyle name="Normal 2 3 4 7 3" xfId="16145" xr:uid="{00000000-0005-0000-0000-0000CD3E0000}"/>
    <cellStyle name="Normal 2 3 4 8" xfId="16146" xr:uid="{00000000-0005-0000-0000-0000CE3E0000}"/>
    <cellStyle name="Normal 2 3 4 8 2" xfId="16147" xr:uid="{00000000-0005-0000-0000-0000CF3E0000}"/>
    <cellStyle name="Normal 2 3 4 8 2 2" xfId="16148" xr:uid="{00000000-0005-0000-0000-0000D03E0000}"/>
    <cellStyle name="Normal 2 3 4 8 3" xfId="16149" xr:uid="{00000000-0005-0000-0000-0000D13E0000}"/>
    <cellStyle name="Normal 2 3 4 9" xfId="16150" xr:uid="{00000000-0005-0000-0000-0000D23E0000}"/>
    <cellStyle name="Normal 2 3 4 9 2" xfId="16151" xr:uid="{00000000-0005-0000-0000-0000D33E0000}"/>
    <cellStyle name="Normal 2 3 5" xfId="480" xr:uid="{00000000-0005-0000-0000-0000D43E0000}"/>
    <cellStyle name="Normal 2 3 5 10" xfId="16152" xr:uid="{00000000-0005-0000-0000-0000D53E0000}"/>
    <cellStyle name="Normal 2 3 5 10 2" xfId="16153" xr:uid="{00000000-0005-0000-0000-0000D63E0000}"/>
    <cellStyle name="Normal 2 3 5 11" xfId="16154" xr:uid="{00000000-0005-0000-0000-0000D73E0000}"/>
    <cellStyle name="Normal 2 3 5 2" xfId="16155" xr:uid="{00000000-0005-0000-0000-0000D83E0000}"/>
    <cellStyle name="Normal 2 3 5 2 2" xfId="16156" xr:uid="{00000000-0005-0000-0000-0000D93E0000}"/>
    <cellStyle name="Normal 2 3 5 2 2 2" xfId="16157" xr:uid="{00000000-0005-0000-0000-0000DA3E0000}"/>
    <cellStyle name="Normal 2 3 5 2 2 2 2" xfId="16158" xr:uid="{00000000-0005-0000-0000-0000DB3E0000}"/>
    <cellStyle name="Normal 2 3 5 2 2 2 2 2" xfId="16159" xr:uid="{00000000-0005-0000-0000-0000DC3E0000}"/>
    <cellStyle name="Normal 2 3 5 2 2 2 3" xfId="16160" xr:uid="{00000000-0005-0000-0000-0000DD3E0000}"/>
    <cellStyle name="Normal 2 3 5 2 2 3" xfId="16161" xr:uid="{00000000-0005-0000-0000-0000DE3E0000}"/>
    <cellStyle name="Normal 2 3 5 2 2 3 2" xfId="16162" xr:uid="{00000000-0005-0000-0000-0000DF3E0000}"/>
    <cellStyle name="Normal 2 3 5 2 2 3 2 2" xfId="16163" xr:uid="{00000000-0005-0000-0000-0000E03E0000}"/>
    <cellStyle name="Normal 2 3 5 2 2 3 3" xfId="16164" xr:uid="{00000000-0005-0000-0000-0000E13E0000}"/>
    <cellStyle name="Normal 2 3 5 2 2 4" xfId="16165" xr:uid="{00000000-0005-0000-0000-0000E23E0000}"/>
    <cellStyle name="Normal 2 3 5 2 2 4 2" xfId="16166" xr:uid="{00000000-0005-0000-0000-0000E33E0000}"/>
    <cellStyle name="Normal 2 3 5 2 2 4 2 2" xfId="16167" xr:uid="{00000000-0005-0000-0000-0000E43E0000}"/>
    <cellStyle name="Normal 2 3 5 2 2 4 3" xfId="16168" xr:uid="{00000000-0005-0000-0000-0000E53E0000}"/>
    <cellStyle name="Normal 2 3 5 2 2 5" xfId="16169" xr:uid="{00000000-0005-0000-0000-0000E63E0000}"/>
    <cellStyle name="Normal 2 3 5 2 2 5 2" xfId="16170" xr:uid="{00000000-0005-0000-0000-0000E73E0000}"/>
    <cellStyle name="Normal 2 3 5 2 2 6" xfId="16171" xr:uid="{00000000-0005-0000-0000-0000E83E0000}"/>
    <cellStyle name="Normal 2 3 5 2 2 6 2" xfId="16172" xr:uid="{00000000-0005-0000-0000-0000E93E0000}"/>
    <cellStyle name="Normal 2 3 5 2 2 7" xfId="16173" xr:uid="{00000000-0005-0000-0000-0000EA3E0000}"/>
    <cellStyle name="Normal 2 3 5 2 3" xfId="16174" xr:uid="{00000000-0005-0000-0000-0000EB3E0000}"/>
    <cellStyle name="Normal 2 3 5 2 3 2" xfId="16175" xr:uid="{00000000-0005-0000-0000-0000EC3E0000}"/>
    <cellStyle name="Normal 2 3 5 2 3 2 2" xfId="16176" xr:uid="{00000000-0005-0000-0000-0000ED3E0000}"/>
    <cellStyle name="Normal 2 3 5 2 3 2 2 2" xfId="16177" xr:uid="{00000000-0005-0000-0000-0000EE3E0000}"/>
    <cellStyle name="Normal 2 3 5 2 3 2 3" xfId="16178" xr:uid="{00000000-0005-0000-0000-0000EF3E0000}"/>
    <cellStyle name="Normal 2 3 5 2 3 3" xfId="16179" xr:uid="{00000000-0005-0000-0000-0000F03E0000}"/>
    <cellStyle name="Normal 2 3 5 2 3 3 2" xfId="16180" xr:uid="{00000000-0005-0000-0000-0000F13E0000}"/>
    <cellStyle name="Normal 2 3 5 2 3 3 2 2" xfId="16181" xr:uid="{00000000-0005-0000-0000-0000F23E0000}"/>
    <cellStyle name="Normal 2 3 5 2 3 3 3" xfId="16182" xr:uid="{00000000-0005-0000-0000-0000F33E0000}"/>
    <cellStyle name="Normal 2 3 5 2 3 4" xfId="16183" xr:uid="{00000000-0005-0000-0000-0000F43E0000}"/>
    <cellStyle name="Normal 2 3 5 2 3 4 2" xfId="16184" xr:uid="{00000000-0005-0000-0000-0000F53E0000}"/>
    <cellStyle name="Normal 2 3 5 2 3 4 2 2" xfId="16185" xr:uid="{00000000-0005-0000-0000-0000F63E0000}"/>
    <cellStyle name="Normal 2 3 5 2 3 4 3" xfId="16186" xr:uid="{00000000-0005-0000-0000-0000F73E0000}"/>
    <cellStyle name="Normal 2 3 5 2 3 5" xfId="16187" xr:uid="{00000000-0005-0000-0000-0000F83E0000}"/>
    <cellStyle name="Normal 2 3 5 2 3 5 2" xfId="16188" xr:uid="{00000000-0005-0000-0000-0000F93E0000}"/>
    <cellStyle name="Normal 2 3 5 2 3 6" xfId="16189" xr:uid="{00000000-0005-0000-0000-0000FA3E0000}"/>
    <cellStyle name="Normal 2 3 5 2 3 6 2" xfId="16190" xr:uid="{00000000-0005-0000-0000-0000FB3E0000}"/>
    <cellStyle name="Normal 2 3 5 2 3 7" xfId="16191" xr:uid="{00000000-0005-0000-0000-0000FC3E0000}"/>
    <cellStyle name="Normal 2 3 5 2 4" xfId="16192" xr:uid="{00000000-0005-0000-0000-0000FD3E0000}"/>
    <cellStyle name="Normal 2 3 5 2 4 2" xfId="16193" xr:uid="{00000000-0005-0000-0000-0000FE3E0000}"/>
    <cellStyle name="Normal 2 3 5 2 4 2 2" xfId="16194" xr:uid="{00000000-0005-0000-0000-0000FF3E0000}"/>
    <cellStyle name="Normal 2 3 5 2 4 3" xfId="16195" xr:uid="{00000000-0005-0000-0000-0000003F0000}"/>
    <cellStyle name="Normal 2 3 5 2 5" xfId="16196" xr:uid="{00000000-0005-0000-0000-0000013F0000}"/>
    <cellStyle name="Normal 2 3 5 2 5 2" xfId="16197" xr:uid="{00000000-0005-0000-0000-0000023F0000}"/>
    <cellStyle name="Normal 2 3 5 2 5 2 2" xfId="16198" xr:uid="{00000000-0005-0000-0000-0000033F0000}"/>
    <cellStyle name="Normal 2 3 5 2 5 3" xfId="16199" xr:uid="{00000000-0005-0000-0000-0000043F0000}"/>
    <cellStyle name="Normal 2 3 5 2 6" xfId="16200" xr:uid="{00000000-0005-0000-0000-0000053F0000}"/>
    <cellStyle name="Normal 2 3 5 2 6 2" xfId="16201" xr:uid="{00000000-0005-0000-0000-0000063F0000}"/>
    <cellStyle name="Normal 2 3 5 2 6 2 2" xfId="16202" xr:uid="{00000000-0005-0000-0000-0000073F0000}"/>
    <cellStyle name="Normal 2 3 5 2 6 3" xfId="16203" xr:uid="{00000000-0005-0000-0000-0000083F0000}"/>
    <cellStyle name="Normal 2 3 5 2 7" xfId="16204" xr:uid="{00000000-0005-0000-0000-0000093F0000}"/>
    <cellStyle name="Normal 2 3 5 2 7 2" xfId="16205" xr:uid="{00000000-0005-0000-0000-00000A3F0000}"/>
    <cellStyle name="Normal 2 3 5 2 8" xfId="16206" xr:uid="{00000000-0005-0000-0000-00000B3F0000}"/>
    <cellStyle name="Normal 2 3 5 2 8 2" xfId="16207" xr:uid="{00000000-0005-0000-0000-00000C3F0000}"/>
    <cellStyle name="Normal 2 3 5 2 9" xfId="16208" xr:uid="{00000000-0005-0000-0000-00000D3F0000}"/>
    <cellStyle name="Normal 2 3 5 3" xfId="16209" xr:uid="{00000000-0005-0000-0000-00000E3F0000}"/>
    <cellStyle name="Normal 2 3 5 3 2" xfId="16210" xr:uid="{00000000-0005-0000-0000-00000F3F0000}"/>
    <cellStyle name="Normal 2 3 5 3 2 2" xfId="16211" xr:uid="{00000000-0005-0000-0000-0000103F0000}"/>
    <cellStyle name="Normal 2 3 5 3 2 2 2" xfId="16212" xr:uid="{00000000-0005-0000-0000-0000113F0000}"/>
    <cellStyle name="Normal 2 3 5 3 2 2 2 2" xfId="16213" xr:uid="{00000000-0005-0000-0000-0000123F0000}"/>
    <cellStyle name="Normal 2 3 5 3 2 2 3" xfId="16214" xr:uid="{00000000-0005-0000-0000-0000133F0000}"/>
    <cellStyle name="Normal 2 3 5 3 2 3" xfId="16215" xr:uid="{00000000-0005-0000-0000-0000143F0000}"/>
    <cellStyle name="Normal 2 3 5 3 2 3 2" xfId="16216" xr:uid="{00000000-0005-0000-0000-0000153F0000}"/>
    <cellStyle name="Normal 2 3 5 3 2 3 2 2" xfId="16217" xr:uid="{00000000-0005-0000-0000-0000163F0000}"/>
    <cellStyle name="Normal 2 3 5 3 2 3 3" xfId="16218" xr:uid="{00000000-0005-0000-0000-0000173F0000}"/>
    <cellStyle name="Normal 2 3 5 3 2 4" xfId="16219" xr:uid="{00000000-0005-0000-0000-0000183F0000}"/>
    <cellStyle name="Normal 2 3 5 3 2 4 2" xfId="16220" xr:uid="{00000000-0005-0000-0000-0000193F0000}"/>
    <cellStyle name="Normal 2 3 5 3 2 4 2 2" xfId="16221" xr:uid="{00000000-0005-0000-0000-00001A3F0000}"/>
    <cellStyle name="Normal 2 3 5 3 2 4 3" xfId="16222" xr:uid="{00000000-0005-0000-0000-00001B3F0000}"/>
    <cellStyle name="Normal 2 3 5 3 2 5" xfId="16223" xr:uid="{00000000-0005-0000-0000-00001C3F0000}"/>
    <cellStyle name="Normal 2 3 5 3 2 5 2" xfId="16224" xr:uid="{00000000-0005-0000-0000-00001D3F0000}"/>
    <cellStyle name="Normal 2 3 5 3 2 6" xfId="16225" xr:uid="{00000000-0005-0000-0000-00001E3F0000}"/>
    <cellStyle name="Normal 2 3 5 3 2 6 2" xfId="16226" xr:uid="{00000000-0005-0000-0000-00001F3F0000}"/>
    <cellStyle name="Normal 2 3 5 3 2 7" xfId="16227" xr:uid="{00000000-0005-0000-0000-0000203F0000}"/>
    <cellStyle name="Normal 2 3 5 3 3" xfId="16228" xr:uid="{00000000-0005-0000-0000-0000213F0000}"/>
    <cellStyle name="Normal 2 3 5 3 3 2" xfId="16229" xr:uid="{00000000-0005-0000-0000-0000223F0000}"/>
    <cellStyle name="Normal 2 3 5 3 3 2 2" xfId="16230" xr:uid="{00000000-0005-0000-0000-0000233F0000}"/>
    <cellStyle name="Normal 2 3 5 3 3 3" xfId="16231" xr:uid="{00000000-0005-0000-0000-0000243F0000}"/>
    <cellStyle name="Normal 2 3 5 3 4" xfId="16232" xr:uid="{00000000-0005-0000-0000-0000253F0000}"/>
    <cellStyle name="Normal 2 3 5 3 4 2" xfId="16233" xr:uid="{00000000-0005-0000-0000-0000263F0000}"/>
    <cellStyle name="Normal 2 3 5 3 4 2 2" xfId="16234" xr:uid="{00000000-0005-0000-0000-0000273F0000}"/>
    <cellStyle name="Normal 2 3 5 3 4 3" xfId="16235" xr:uid="{00000000-0005-0000-0000-0000283F0000}"/>
    <cellStyle name="Normal 2 3 5 3 5" xfId="16236" xr:uid="{00000000-0005-0000-0000-0000293F0000}"/>
    <cellStyle name="Normal 2 3 5 3 5 2" xfId="16237" xr:uid="{00000000-0005-0000-0000-00002A3F0000}"/>
    <cellStyle name="Normal 2 3 5 3 5 2 2" xfId="16238" xr:uid="{00000000-0005-0000-0000-00002B3F0000}"/>
    <cellStyle name="Normal 2 3 5 3 5 3" xfId="16239" xr:uid="{00000000-0005-0000-0000-00002C3F0000}"/>
    <cellStyle name="Normal 2 3 5 3 6" xfId="16240" xr:uid="{00000000-0005-0000-0000-00002D3F0000}"/>
    <cellStyle name="Normal 2 3 5 3 6 2" xfId="16241" xr:uid="{00000000-0005-0000-0000-00002E3F0000}"/>
    <cellStyle name="Normal 2 3 5 3 7" xfId="16242" xr:uid="{00000000-0005-0000-0000-00002F3F0000}"/>
    <cellStyle name="Normal 2 3 5 3 7 2" xfId="16243" xr:uid="{00000000-0005-0000-0000-0000303F0000}"/>
    <cellStyle name="Normal 2 3 5 3 8" xfId="16244" xr:uid="{00000000-0005-0000-0000-0000313F0000}"/>
    <cellStyle name="Normal 2 3 5 4" xfId="16245" xr:uid="{00000000-0005-0000-0000-0000323F0000}"/>
    <cellStyle name="Normal 2 3 5 4 2" xfId="16246" xr:uid="{00000000-0005-0000-0000-0000333F0000}"/>
    <cellStyle name="Normal 2 3 5 4 2 2" xfId="16247" xr:uid="{00000000-0005-0000-0000-0000343F0000}"/>
    <cellStyle name="Normal 2 3 5 4 2 2 2" xfId="16248" xr:uid="{00000000-0005-0000-0000-0000353F0000}"/>
    <cellStyle name="Normal 2 3 5 4 2 3" xfId="16249" xr:uid="{00000000-0005-0000-0000-0000363F0000}"/>
    <cellStyle name="Normal 2 3 5 4 3" xfId="16250" xr:uid="{00000000-0005-0000-0000-0000373F0000}"/>
    <cellStyle name="Normal 2 3 5 4 3 2" xfId="16251" xr:uid="{00000000-0005-0000-0000-0000383F0000}"/>
    <cellStyle name="Normal 2 3 5 4 3 2 2" xfId="16252" xr:uid="{00000000-0005-0000-0000-0000393F0000}"/>
    <cellStyle name="Normal 2 3 5 4 3 3" xfId="16253" xr:uid="{00000000-0005-0000-0000-00003A3F0000}"/>
    <cellStyle name="Normal 2 3 5 4 4" xfId="16254" xr:uid="{00000000-0005-0000-0000-00003B3F0000}"/>
    <cellStyle name="Normal 2 3 5 4 4 2" xfId="16255" xr:uid="{00000000-0005-0000-0000-00003C3F0000}"/>
    <cellStyle name="Normal 2 3 5 4 4 2 2" xfId="16256" xr:uid="{00000000-0005-0000-0000-00003D3F0000}"/>
    <cellStyle name="Normal 2 3 5 4 4 3" xfId="16257" xr:uid="{00000000-0005-0000-0000-00003E3F0000}"/>
    <cellStyle name="Normal 2 3 5 4 5" xfId="16258" xr:uid="{00000000-0005-0000-0000-00003F3F0000}"/>
    <cellStyle name="Normal 2 3 5 4 5 2" xfId="16259" xr:uid="{00000000-0005-0000-0000-0000403F0000}"/>
    <cellStyle name="Normal 2 3 5 4 6" xfId="16260" xr:uid="{00000000-0005-0000-0000-0000413F0000}"/>
    <cellStyle name="Normal 2 3 5 4 6 2" xfId="16261" xr:uid="{00000000-0005-0000-0000-0000423F0000}"/>
    <cellStyle name="Normal 2 3 5 4 7" xfId="16262" xr:uid="{00000000-0005-0000-0000-0000433F0000}"/>
    <cellStyle name="Normal 2 3 5 5" xfId="16263" xr:uid="{00000000-0005-0000-0000-0000443F0000}"/>
    <cellStyle name="Normal 2 3 5 5 2" xfId="16264" xr:uid="{00000000-0005-0000-0000-0000453F0000}"/>
    <cellStyle name="Normal 2 3 5 5 2 2" xfId="16265" xr:uid="{00000000-0005-0000-0000-0000463F0000}"/>
    <cellStyle name="Normal 2 3 5 5 2 2 2" xfId="16266" xr:uid="{00000000-0005-0000-0000-0000473F0000}"/>
    <cellStyle name="Normal 2 3 5 5 2 3" xfId="16267" xr:uid="{00000000-0005-0000-0000-0000483F0000}"/>
    <cellStyle name="Normal 2 3 5 5 3" xfId="16268" xr:uid="{00000000-0005-0000-0000-0000493F0000}"/>
    <cellStyle name="Normal 2 3 5 5 3 2" xfId="16269" xr:uid="{00000000-0005-0000-0000-00004A3F0000}"/>
    <cellStyle name="Normal 2 3 5 5 3 2 2" xfId="16270" xr:uid="{00000000-0005-0000-0000-00004B3F0000}"/>
    <cellStyle name="Normal 2 3 5 5 3 3" xfId="16271" xr:uid="{00000000-0005-0000-0000-00004C3F0000}"/>
    <cellStyle name="Normal 2 3 5 5 4" xfId="16272" xr:uid="{00000000-0005-0000-0000-00004D3F0000}"/>
    <cellStyle name="Normal 2 3 5 5 4 2" xfId="16273" xr:uid="{00000000-0005-0000-0000-00004E3F0000}"/>
    <cellStyle name="Normal 2 3 5 5 4 2 2" xfId="16274" xr:uid="{00000000-0005-0000-0000-00004F3F0000}"/>
    <cellStyle name="Normal 2 3 5 5 4 3" xfId="16275" xr:uid="{00000000-0005-0000-0000-0000503F0000}"/>
    <cellStyle name="Normal 2 3 5 5 5" xfId="16276" xr:uid="{00000000-0005-0000-0000-0000513F0000}"/>
    <cellStyle name="Normal 2 3 5 5 5 2" xfId="16277" xr:uid="{00000000-0005-0000-0000-0000523F0000}"/>
    <cellStyle name="Normal 2 3 5 5 6" xfId="16278" xr:uid="{00000000-0005-0000-0000-0000533F0000}"/>
    <cellStyle name="Normal 2 3 5 5 6 2" xfId="16279" xr:uid="{00000000-0005-0000-0000-0000543F0000}"/>
    <cellStyle name="Normal 2 3 5 5 7" xfId="16280" xr:uid="{00000000-0005-0000-0000-0000553F0000}"/>
    <cellStyle name="Normal 2 3 5 6" xfId="16281" xr:uid="{00000000-0005-0000-0000-0000563F0000}"/>
    <cellStyle name="Normal 2 3 5 6 2" xfId="16282" xr:uid="{00000000-0005-0000-0000-0000573F0000}"/>
    <cellStyle name="Normal 2 3 5 6 2 2" xfId="16283" xr:uid="{00000000-0005-0000-0000-0000583F0000}"/>
    <cellStyle name="Normal 2 3 5 6 3" xfId="16284" xr:uid="{00000000-0005-0000-0000-0000593F0000}"/>
    <cellStyle name="Normal 2 3 5 7" xfId="16285" xr:uid="{00000000-0005-0000-0000-00005A3F0000}"/>
    <cellStyle name="Normal 2 3 5 7 2" xfId="16286" xr:uid="{00000000-0005-0000-0000-00005B3F0000}"/>
    <cellStyle name="Normal 2 3 5 7 2 2" xfId="16287" xr:uid="{00000000-0005-0000-0000-00005C3F0000}"/>
    <cellStyle name="Normal 2 3 5 7 3" xfId="16288" xr:uid="{00000000-0005-0000-0000-00005D3F0000}"/>
    <cellStyle name="Normal 2 3 5 8" xfId="16289" xr:uid="{00000000-0005-0000-0000-00005E3F0000}"/>
    <cellStyle name="Normal 2 3 5 8 2" xfId="16290" xr:uid="{00000000-0005-0000-0000-00005F3F0000}"/>
    <cellStyle name="Normal 2 3 5 8 2 2" xfId="16291" xr:uid="{00000000-0005-0000-0000-0000603F0000}"/>
    <cellStyle name="Normal 2 3 5 8 3" xfId="16292" xr:uid="{00000000-0005-0000-0000-0000613F0000}"/>
    <cellStyle name="Normal 2 3 5 9" xfId="16293" xr:uid="{00000000-0005-0000-0000-0000623F0000}"/>
    <cellStyle name="Normal 2 3 5 9 2" xfId="16294" xr:uid="{00000000-0005-0000-0000-0000633F0000}"/>
    <cellStyle name="Normal 2 3 6" xfId="16295" xr:uid="{00000000-0005-0000-0000-0000643F0000}"/>
    <cellStyle name="Normal 2 3 6 2" xfId="16296" xr:uid="{00000000-0005-0000-0000-0000653F0000}"/>
    <cellStyle name="Normal 2 3 6 2 2" xfId="16297" xr:uid="{00000000-0005-0000-0000-0000663F0000}"/>
    <cellStyle name="Normal 2 3 6 2 2 2" xfId="16298" xr:uid="{00000000-0005-0000-0000-0000673F0000}"/>
    <cellStyle name="Normal 2 3 6 2 2 2 2" xfId="16299" xr:uid="{00000000-0005-0000-0000-0000683F0000}"/>
    <cellStyle name="Normal 2 3 6 2 2 3" xfId="16300" xr:uid="{00000000-0005-0000-0000-0000693F0000}"/>
    <cellStyle name="Normal 2 3 6 2 3" xfId="16301" xr:uid="{00000000-0005-0000-0000-00006A3F0000}"/>
    <cellStyle name="Normal 2 3 6 2 3 2" xfId="16302" xr:uid="{00000000-0005-0000-0000-00006B3F0000}"/>
    <cellStyle name="Normal 2 3 6 2 3 2 2" xfId="16303" xr:uid="{00000000-0005-0000-0000-00006C3F0000}"/>
    <cellStyle name="Normal 2 3 6 2 3 3" xfId="16304" xr:uid="{00000000-0005-0000-0000-00006D3F0000}"/>
    <cellStyle name="Normal 2 3 6 2 4" xfId="16305" xr:uid="{00000000-0005-0000-0000-00006E3F0000}"/>
    <cellStyle name="Normal 2 3 6 2 4 2" xfId="16306" xr:uid="{00000000-0005-0000-0000-00006F3F0000}"/>
    <cellStyle name="Normal 2 3 6 2 4 2 2" xfId="16307" xr:uid="{00000000-0005-0000-0000-0000703F0000}"/>
    <cellStyle name="Normal 2 3 6 2 4 3" xfId="16308" xr:uid="{00000000-0005-0000-0000-0000713F0000}"/>
    <cellStyle name="Normal 2 3 6 2 5" xfId="16309" xr:uid="{00000000-0005-0000-0000-0000723F0000}"/>
    <cellStyle name="Normal 2 3 6 2 5 2" xfId="16310" xr:uid="{00000000-0005-0000-0000-0000733F0000}"/>
    <cellStyle name="Normal 2 3 6 2 6" xfId="16311" xr:uid="{00000000-0005-0000-0000-0000743F0000}"/>
    <cellStyle name="Normal 2 3 6 2 6 2" xfId="16312" xr:uid="{00000000-0005-0000-0000-0000753F0000}"/>
    <cellStyle name="Normal 2 3 6 2 7" xfId="16313" xr:uid="{00000000-0005-0000-0000-0000763F0000}"/>
    <cellStyle name="Normal 2 3 6 3" xfId="16314" xr:uid="{00000000-0005-0000-0000-0000773F0000}"/>
    <cellStyle name="Normal 2 3 6 3 2" xfId="16315" xr:uid="{00000000-0005-0000-0000-0000783F0000}"/>
    <cellStyle name="Normal 2 3 6 3 2 2" xfId="16316" xr:uid="{00000000-0005-0000-0000-0000793F0000}"/>
    <cellStyle name="Normal 2 3 6 3 2 2 2" xfId="16317" xr:uid="{00000000-0005-0000-0000-00007A3F0000}"/>
    <cellStyle name="Normal 2 3 6 3 2 3" xfId="16318" xr:uid="{00000000-0005-0000-0000-00007B3F0000}"/>
    <cellStyle name="Normal 2 3 6 3 3" xfId="16319" xr:uid="{00000000-0005-0000-0000-00007C3F0000}"/>
    <cellStyle name="Normal 2 3 6 3 3 2" xfId="16320" xr:uid="{00000000-0005-0000-0000-00007D3F0000}"/>
    <cellStyle name="Normal 2 3 6 3 3 2 2" xfId="16321" xr:uid="{00000000-0005-0000-0000-00007E3F0000}"/>
    <cellStyle name="Normal 2 3 6 3 3 3" xfId="16322" xr:uid="{00000000-0005-0000-0000-00007F3F0000}"/>
    <cellStyle name="Normal 2 3 6 3 4" xfId="16323" xr:uid="{00000000-0005-0000-0000-0000803F0000}"/>
    <cellStyle name="Normal 2 3 6 3 4 2" xfId="16324" xr:uid="{00000000-0005-0000-0000-0000813F0000}"/>
    <cellStyle name="Normal 2 3 6 3 4 2 2" xfId="16325" xr:uid="{00000000-0005-0000-0000-0000823F0000}"/>
    <cellStyle name="Normal 2 3 6 3 4 3" xfId="16326" xr:uid="{00000000-0005-0000-0000-0000833F0000}"/>
    <cellStyle name="Normal 2 3 6 3 5" xfId="16327" xr:uid="{00000000-0005-0000-0000-0000843F0000}"/>
    <cellStyle name="Normal 2 3 6 3 5 2" xfId="16328" xr:uid="{00000000-0005-0000-0000-0000853F0000}"/>
    <cellStyle name="Normal 2 3 6 3 6" xfId="16329" xr:uid="{00000000-0005-0000-0000-0000863F0000}"/>
    <cellStyle name="Normal 2 3 6 3 6 2" xfId="16330" xr:uid="{00000000-0005-0000-0000-0000873F0000}"/>
    <cellStyle name="Normal 2 3 6 3 7" xfId="16331" xr:uid="{00000000-0005-0000-0000-0000883F0000}"/>
    <cellStyle name="Normal 2 3 6 4" xfId="16332" xr:uid="{00000000-0005-0000-0000-0000893F0000}"/>
    <cellStyle name="Normal 2 3 6 4 2" xfId="16333" xr:uid="{00000000-0005-0000-0000-00008A3F0000}"/>
    <cellStyle name="Normal 2 3 6 4 2 2" xfId="16334" xr:uid="{00000000-0005-0000-0000-00008B3F0000}"/>
    <cellStyle name="Normal 2 3 6 4 3" xfId="16335" xr:uid="{00000000-0005-0000-0000-00008C3F0000}"/>
    <cellStyle name="Normal 2 3 6 5" xfId="16336" xr:uid="{00000000-0005-0000-0000-00008D3F0000}"/>
    <cellStyle name="Normal 2 3 6 5 2" xfId="16337" xr:uid="{00000000-0005-0000-0000-00008E3F0000}"/>
    <cellStyle name="Normal 2 3 6 5 2 2" xfId="16338" xr:uid="{00000000-0005-0000-0000-00008F3F0000}"/>
    <cellStyle name="Normal 2 3 6 5 3" xfId="16339" xr:uid="{00000000-0005-0000-0000-0000903F0000}"/>
    <cellStyle name="Normal 2 3 6 6" xfId="16340" xr:uid="{00000000-0005-0000-0000-0000913F0000}"/>
    <cellStyle name="Normal 2 3 6 6 2" xfId="16341" xr:uid="{00000000-0005-0000-0000-0000923F0000}"/>
    <cellStyle name="Normal 2 3 6 6 2 2" xfId="16342" xr:uid="{00000000-0005-0000-0000-0000933F0000}"/>
    <cellStyle name="Normal 2 3 6 6 3" xfId="16343" xr:uid="{00000000-0005-0000-0000-0000943F0000}"/>
    <cellStyle name="Normal 2 3 6 7" xfId="16344" xr:uid="{00000000-0005-0000-0000-0000953F0000}"/>
    <cellStyle name="Normal 2 3 6 7 2" xfId="16345" xr:uid="{00000000-0005-0000-0000-0000963F0000}"/>
    <cellStyle name="Normal 2 3 6 8" xfId="16346" xr:uid="{00000000-0005-0000-0000-0000973F0000}"/>
    <cellStyle name="Normal 2 3 6 8 2" xfId="16347" xr:uid="{00000000-0005-0000-0000-0000983F0000}"/>
    <cellStyle name="Normal 2 3 6 9" xfId="16348" xr:uid="{00000000-0005-0000-0000-0000993F0000}"/>
    <cellStyle name="Normal 2 3 7" xfId="16349" xr:uid="{00000000-0005-0000-0000-00009A3F0000}"/>
    <cellStyle name="Normal 2 3 7 2" xfId="16350" xr:uid="{00000000-0005-0000-0000-00009B3F0000}"/>
    <cellStyle name="Normal 2 3 7 2 2" xfId="16351" xr:uid="{00000000-0005-0000-0000-00009C3F0000}"/>
    <cellStyle name="Normal 2 3 7 2 2 2" xfId="16352" xr:uid="{00000000-0005-0000-0000-00009D3F0000}"/>
    <cellStyle name="Normal 2 3 7 2 2 2 2" xfId="16353" xr:uid="{00000000-0005-0000-0000-00009E3F0000}"/>
    <cellStyle name="Normal 2 3 7 2 2 3" xfId="16354" xr:uid="{00000000-0005-0000-0000-00009F3F0000}"/>
    <cellStyle name="Normal 2 3 7 2 3" xfId="16355" xr:uid="{00000000-0005-0000-0000-0000A03F0000}"/>
    <cellStyle name="Normal 2 3 7 2 3 2" xfId="16356" xr:uid="{00000000-0005-0000-0000-0000A13F0000}"/>
    <cellStyle name="Normal 2 3 7 2 3 2 2" xfId="16357" xr:uid="{00000000-0005-0000-0000-0000A23F0000}"/>
    <cellStyle name="Normal 2 3 7 2 3 3" xfId="16358" xr:uid="{00000000-0005-0000-0000-0000A33F0000}"/>
    <cellStyle name="Normal 2 3 7 2 4" xfId="16359" xr:uid="{00000000-0005-0000-0000-0000A43F0000}"/>
    <cellStyle name="Normal 2 3 7 2 4 2" xfId="16360" xr:uid="{00000000-0005-0000-0000-0000A53F0000}"/>
    <cellStyle name="Normal 2 3 7 2 4 2 2" xfId="16361" xr:uid="{00000000-0005-0000-0000-0000A63F0000}"/>
    <cellStyle name="Normal 2 3 7 2 4 3" xfId="16362" xr:uid="{00000000-0005-0000-0000-0000A73F0000}"/>
    <cellStyle name="Normal 2 3 7 2 5" xfId="16363" xr:uid="{00000000-0005-0000-0000-0000A83F0000}"/>
    <cellStyle name="Normal 2 3 7 2 5 2" xfId="16364" xr:uid="{00000000-0005-0000-0000-0000A93F0000}"/>
    <cellStyle name="Normal 2 3 7 2 6" xfId="16365" xr:uid="{00000000-0005-0000-0000-0000AA3F0000}"/>
    <cellStyle name="Normal 2 3 7 2 6 2" xfId="16366" xr:uid="{00000000-0005-0000-0000-0000AB3F0000}"/>
    <cellStyle name="Normal 2 3 7 2 7" xfId="16367" xr:uid="{00000000-0005-0000-0000-0000AC3F0000}"/>
    <cellStyle name="Normal 2 3 7 3" xfId="16368" xr:uid="{00000000-0005-0000-0000-0000AD3F0000}"/>
    <cellStyle name="Normal 2 3 7 3 2" xfId="16369" xr:uid="{00000000-0005-0000-0000-0000AE3F0000}"/>
    <cellStyle name="Normal 2 3 7 3 2 2" xfId="16370" xr:uid="{00000000-0005-0000-0000-0000AF3F0000}"/>
    <cellStyle name="Normal 2 3 7 3 3" xfId="16371" xr:uid="{00000000-0005-0000-0000-0000B03F0000}"/>
    <cellStyle name="Normal 2 3 7 4" xfId="16372" xr:uid="{00000000-0005-0000-0000-0000B13F0000}"/>
    <cellStyle name="Normal 2 3 7 4 2" xfId="16373" xr:uid="{00000000-0005-0000-0000-0000B23F0000}"/>
    <cellStyle name="Normal 2 3 7 4 2 2" xfId="16374" xr:uid="{00000000-0005-0000-0000-0000B33F0000}"/>
    <cellStyle name="Normal 2 3 7 4 3" xfId="16375" xr:uid="{00000000-0005-0000-0000-0000B43F0000}"/>
    <cellStyle name="Normal 2 3 7 5" xfId="16376" xr:uid="{00000000-0005-0000-0000-0000B53F0000}"/>
    <cellStyle name="Normal 2 3 7 5 2" xfId="16377" xr:uid="{00000000-0005-0000-0000-0000B63F0000}"/>
    <cellStyle name="Normal 2 3 7 5 2 2" xfId="16378" xr:uid="{00000000-0005-0000-0000-0000B73F0000}"/>
    <cellStyle name="Normal 2 3 7 5 3" xfId="16379" xr:uid="{00000000-0005-0000-0000-0000B83F0000}"/>
    <cellStyle name="Normal 2 3 7 6" xfId="16380" xr:uid="{00000000-0005-0000-0000-0000B93F0000}"/>
    <cellStyle name="Normal 2 3 7 6 2" xfId="16381" xr:uid="{00000000-0005-0000-0000-0000BA3F0000}"/>
    <cellStyle name="Normal 2 3 7 7" xfId="16382" xr:uid="{00000000-0005-0000-0000-0000BB3F0000}"/>
    <cellStyle name="Normal 2 3 7 7 2" xfId="16383" xr:uid="{00000000-0005-0000-0000-0000BC3F0000}"/>
    <cellStyle name="Normal 2 3 7 8" xfId="16384" xr:uid="{00000000-0005-0000-0000-0000BD3F0000}"/>
    <cellStyle name="Normal 2 3 8" xfId="16385" xr:uid="{00000000-0005-0000-0000-0000BE3F0000}"/>
    <cellStyle name="Normal 2 3 8 2" xfId="16386" xr:uid="{00000000-0005-0000-0000-0000BF3F0000}"/>
    <cellStyle name="Normal 2 3 8 2 2" xfId="16387" xr:uid="{00000000-0005-0000-0000-0000C03F0000}"/>
    <cellStyle name="Normal 2 3 8 2 2 2" xfId="16388" xr:uid="{00000000-0005-0000-0000-0000C13F0000}"/>
    <cellStyle name="Normal 2 3 8 2 3" xfId="16389" xr:uid="{00000000-0005-0000-0000-0000C23F0000}"/>
    <cellStyle name="Normal 2 3 8 3" xfId="16390" xr:uid="{00000000-0005-0000-0000-0000C33F0000}"/>
    <cellStyle name="Normal 2 3 8 3 2" xfId="16391" xr:uid="{00000000-0005-0000-0000-0000C43F0000}"/>
    <cellStyle name="Normal 2 3 8 3 2 2" xfId="16392" xr:uid="{00000000-0005-0000-0000-0000C53F0000}"/>
    <cellStyle name="Normal 2 3 8 3 3" xfId="16393" xr:uid="{00000000-0005-0000-0000-0000C63F0000}"/>
    <cellStyle name="Normal 2 3 8 4" xfId="16394" xr:uid="{00000000-0005-0000-0000-0000C73F0000}"/>
    <cellStyle name="Normal 2 3 8 4 2" xfId="16395" xr:uid="{00000000-0005-0000-0000-0000C83F0000}"/>
    <cellStyle name="Normal 2 3 8 4 2 2" xfId="16396" xr:uid="{00000000-0005-0000-0000-0000C93F0000}"/>
    <cellStyle name="Normal 2 3 8 4 3" xfId="16397" xr:uid="{00000000-0005-0000-0000-0000CA3F0000}"/>
    <cellStyle name="Normal 2 3 8 5" xfId="16398" xr:uid="{00000000-0005-0000-0000-0000CB3F0000}"/>
    <cellStyle name="Normal 2 3 8 5 2" xfId="16399" xr:uid="{00000000-0005-0000-0000-0000CC3F0000}"/>
    <cellStyle name="Normal 2 3 8 6" xfId="16400" xr:uid="{00000000-0005-0000-0000-0000CD3F0000}"/>
    <cellStyle name="Normal 2 3 8 6 2" xfId="16401" xr:uid="{00000000-0005-0000-0000-0000CE3F0000}"/>
    <cellStyle name="Normal 2 3 8 7" xfId="16402" xr:uid="{00000000-0005-0000-0000-0000CF3F0000}"/>
    <cellStyle name="Normal 2 3 9" xfId="16403" xr:uid="{00000000-0005-0000-0000-0000D03F0000}"/>
    <cellStyle name="Normal 2 3 9 2" xfId="16404" xr:uid="{00000000-0005-0000-0000-0000D13F0000}"/>
    <cellStyle name="Normal 2 3 9 2 2" xfId="16405" xr:uid="{00000000-0005-0000-0000-0000D23F0000}"/>
    <cellStyle name="Normal 2 3 9 2 2 2" xfId="16406" xr:uid="{00000000-0005-0000-0000-0000D33F0000}"/>
    <cellStyle name="Normal 2 3 9 2 3" xfId="16407" xr:uid="{00000000-0005-0000-0000-0000D43F0000}"/>
    <cellStyle name="Normal 2 3 9 3" xfId="16408" xr:uid="{00000000-0005-0000-0000-0000D53F0000}"/>
    <cellStyle name="Normal 2 3 9 3 2" xfId="16409" xr:uid="{00000000-0005-0000-0000-0000D63F0000}"/>
    <cellStyle name="Normal 2 3 9 3 2 2" xfId="16410" xr:uid="{00000000-0005-0000-0000-0000D73F0000}"/>
    <cellStyle name="Normal 2 3 9 3 3" xfId="16411" xr:uid="{00000000-0005-0000-0000-0000D83F0000}"/>
    <cellStyle name="Normal 2 3 9 4" xfId="16412" xr:uid="{00000000-0005-0000-0000-0000D93F0000}"/>
    <cellStyle name="Normal 2 3 9 4 2" xfId="16413" xr:uid="{00000000-0005-0000-0000-0000DA3F0000}"/>
    <cellStyle name="Normal 2 3 9 4 2 2" xfId="16414" xr:uid="{00000000-0005-0000-0000-0000DB3F0000}"/>
    <cellStyle name="Normal 2 3 9 4 3" xfId="16415" xr:uid="{00000000-0005-0000-0000-0000DC3F0000}"/>
    <cellStyle name="Normal 2 3 9 5" xfId="16416" xr:uid="{00000000-0005-0000-0000-0000DD3F0000}"/>
    <cellStyle name="Normal 2 3 9 5 2" xfId="16417" xr:uid="{00000000-0005-0000-0000-0000DE3F0000}"/>
    <cellStyle name="Normal 2 3 9 6" xfId="16418" xr:uid="{00000000-0005-0000-0000-0000DF3F0000}"/>
    <cellStyle name="Normal 2 3 9 6 2" xfId="16419" xr:uid="{00000000-0005-0000-0000-0000E03F0000}"/>
    <cellStyle name="Normal 2 3 9 7" xfId="16420" xr:uid="{00000000-0005-0000-0000-0000E13F0000}"/>
    <cellStyle name="Normal 2 3_Confidential Information" xfId="16421" xr:uid="{00000000-0005-0000-0000-0000E23F0000}"/>
    <cellStyle name="Normal 2 4" xfId="481" xr:uid="{00000000-0005-0000-0000-0000E33F0000}"/>
    <cellStyle name="Normal 2 4 10" xfId="16422" xr:uid="{00000000-0005-0000-0000-0000E43F0000}"/>
    <cellStyle name="Normal 2 4 10 2" xfId="16423" xr:uid="{00000000-0005-0000-0000-0000E53F0000}"/>
    <cellStyle name="Normal 2 4 10 2 2" xfId="16424" xr:uid="{00000000-0005-0000-0000-0000E63F0000}"/>
    <cellStyle name="Normal 2 4 10 3" xfId="16425" xr:uid="{00000000-0005-0000-0000-0000E73F0000}"/>
    <cellStyle name="Normal 2 4 11" xfId="16426" xr:uid="{00000000-0005-0000-0000-0000E83F0000}"/>
    <cellStyle name="Normal 2 4 11 2" xfId="16427" xr:uid="{00000000-0005-0000-0000-0000E93F0000}"/>
    <cellStyle name="Normal 2 4 11 2 2" xfId="16428" xr:uid="{00000000-0005-0000-0000-0000EA3F0000}"/>
    <cellStyle name="Normal 2 4 11 3" xfId="16429" xr:uid="{00000000-0005-0000-0000-0000EB3F0000}"/>
    <cellStyle name="Normal 2 4 12" xfId="16430" xr:uid="{00000000-0005-0000-0000-0000EC3F0000}"/>
    <cellStyle name="Normal 2 4 12 2" xfId="16431" xr:uid="{00000000-0005-0000-0000-0000ED3F0000}"/>
    <cellStyle name="Normal 2 4 12 2 2" xfId="16432" xr:uid="{00000000-0005-0000-0000-0000EE3F0000}"/>
    <cellStyle name="Normal 2 4 12 3" xfId="16433" xr:uid="{00000000-0005-0000-0000-0000EF3F0000}"/>
    <cellStyle name="Normal 2 4 13" xfId="16434" xr:uid="{00000000-0005-0000-0000-0000F03F0000}"/>
    <cellStyle name="Normal 2 4 13 2" xfId="16435" xr:uid="{00000000-0005-0000-0000-0000F13F0000}"/>
    <cellStyle name="Normal 2 4 13 2 2" xfId="16436" xr:uid="{00000000-0005-0000-0000-0000F23F0000}"/>
    <cellStyle name="Normal 2 4 13 3" xfId="16437" xr:uid="{00000000-0005-0000-0000-0000F33F0000}"/>
    <cellStyle name="Normal 2 4 14" xfId="16438" xr:uid="{00000000-0005-0000-0000-0000F43F0000}"/>
    <cellStyle name="Normal 2 4 14 2" xfId="16439" xr:uid="{00000000-0005-0000-0000-0000F53F0000}"/>
    <cellStyle name="Normal 2 4 15" xfId="16440" xr:uid="{00000000-0005-0000-0000-0000F63F0000}"/>
    <cellStyle name="Normal 2 4 15 2" xfId="16441" xr:uid="{00000000-0005-0000-0000-0000F73F0000}"/>
    <cellStyle name="Normal 2 4 16" xfId="16442" xr:uid="{00000000-0005-0000-0000-0000F83F0000}"/>
    <cellStyle name="Normal 2 4 16 2" xfId="16443" xr:uid="{00000000-0005-0000-0000-0000F93F0000}"/>
    <cellStyle name="Normal 2 4 17" xfId="16444" xr:uid="{00000000-0005-0000-0000-0000FA3F0000}"/>
    <cellStyle name="Normal 2 4 2" xfId="482" xr:uid="{00000000-0005-0000-0000-0000FB3F0000}"/>
    <cellStyle name="Normal 2 4 2 10" xfId="16445" xr:uid="{00000000-0005-0000-0000-0000FC3F0000}"/>
    <cellStyle name="Normal 2 4 2 10 2" xfId="16446" xr:uid="{00000000-0005-0000-0000-0000FD3F0000}"/>
    <cellStyle name="Normal 2 4 2 10 2 2" xfId="16447" xr:uid="{00000000-0005-0000-0000-0000FE3F0000}"/>
    <cellStyle name="Normal 2 4 2 10 3" xfId="16448" xr:uid="{00000000-0005-0000-0000-0000FF3F0000}"/>
    <cellStyle name="Normal 2 4 2 11" xfId="16449" xr:uid="{00000000-0005-0000-0000-000000400000}"/>
    <cellStyle name="Normal 2 4 2 11 2" xfId="16450" xr:uid="{00000000-0005-0000-0000-000001400000}"/>
    <cellStyle name="Normal 2 4 2 12" xfId="16451" xr:uid="{00000000-0005-0000-0000-000002400000}"/>
    <cellStyle name="Normal 2 4 2 12 2" xfId="16452" xr:uid="{00000000-0005-0000-0000-000003400000}"/>
    <cellStyle name="Normal 2 4 2 13" xfId="16453" xr:uid="{00000000-0005-0000-0000-000004400000}"/>
    <cellStyle name="Normal 2 4 2 2" xfId="483" xr:uid="{00000000-0005-0000-0000-000005400000}"/>
    <cellStyle name="Normal 2 4 2 2 10" xfId="16454" xr:uid="{00000000-0005-0000-0000-000006400000}"/>
    <cellStyle name="Normal 2 4 2 2 10 2" xfId="16455" xr:uid="{00000000-0005-0000-0000-000007400000}"/>
    <cellStyle name="Normal 2 4 2 2 11" xfId="16456" xr:uid="{00000000-0005-0000-0000-000008400000}"/>
    <cellStyle name="Normal 2 4 2 2 2" xfId="16457" xr:uid="{00000000-0005-0000-0000-000009400000}"/>
    <cellStyle name="Normal 2 4 2 2 2 2" xfId="16458" xr:uid="{00000000-0005-0000-0000-00000A400000}"/>
    <cellStyle name="Normal 2 4 2 2 2 2 2" xfId="16459" xr:uid="{00000000-0005-0000-0000-00000B400000}"/>
    <cellStyle name="Normal 2 4 2 2 2 2 2 2" xfId="16460" xr:uid="{00000000-0005-0000-0000-00000C400000}"/>
    <cellStyle name="Normal 2 4 2 2 2 2 2 2 2" xfId="16461" xr:uid="{00000000-0005-0000-0000-00000D400000}"/>
    <cellStyle name="Normal 2 4 2 2 2 2 2 3" xfId="16462" xr:uid="{00000000-0005-0000-0000-00000E400000}"/>
    <cellStyle name="Normal 2 4 2 2 2 2 3" xfId="16463" xr:uid="{00000000-0005-0000-0000-00000F400000}"/>
    <cellStyle name="Normal 2 4 2 2 2 2 3 2" xfId="16464" xr:uid="{00000000-0005-0000-0000-000010400000}"/>
    <cellStyle name="Normal 2 4 2 2 2 2 3 2 2" xfId="16465" xr:uid="{00000000-0005-0000-0000-000011400000}"/>
    <cellStyle name="Normal 2 4 2 2 2 2 3 3" xfId="16466" xr:uid="{00000000-0005-0000-0000-000012400000}"/>
    <cellStyle name="Normal 2 4 2 2 2 2 4" xfId="16467" xr:uid="{00000000-0005-0000-0000-000013400000}"/>
    <cellStyle name="Normal 2 4 2 2 2 2 4 2" xfId="16468" xr:uid="{00000000-0005-0000-0000-000014400000}"/>
    <cellStyle name="Normal 2 4 2 2 2 2 4 2 2" xfId="16469" xr:uid="{00000000-0005-0000-0000-000015400000}"/>
    <cellStyle name="Normal 2 4 2 2 2 2 4 3" xfId="16470" xr:uid="{00000000-0005-0000-0000-000016400000}"/>
    <cellStyle name="Normal 2 4 2 2 2 2 5" xfId="16471" xr:uid="{00000000-0005-0000-0000-000017400000}"/>
    <cellStyle name="Normal 2 4 2 2 2 2 5 2" xfId="16472" xr:uid="{00000000-0005-0000-0000-000018400000}"/>
    <cellStyle name="Normal 2 4 2 2 2 2 6" xfId="16473" xr:uid="{00000000-0005-0000-0000-000019400000}"/>
    <cellStyle name="Normal 2 4 2 2 2 2 6 2" xfId="16474" xr:uid="{00000000-0005-0000-0000-00001A400000}"/>
    <cellStyle name="Normal 2 4 2 2 2 2 7" xfId="16475" xr:uid="{00000000-0005-0000-0000-00001B400000}"/>
    <cellStyle name="Normal 2 4 2 2 2 3" xfId="16476" xr:uid="{00000000-0005-0000-0000-00001C400000}"/>
    <cellStyle name="Normal 2 4 2 2 2 3 2" xfId="16477" xr:uid="{00000000-0005-0000-0000-00001D400000}"/>
    <cellStyle name="Normal 2 4 2 2 2 3 2 2" xfId="16478" xr:uid="{00000000-0005-0000-0000-00001E400000}"/>
    <cellStyle name="Normal 2 4 2 2 2 3 2 2 2" xfId="16479" xr:uid="{00000000-0005-0000-0000-00001F400000}"/>
    <cellStyle name="Normal 2 4 2 2 2 3 2 3" xfId="16480" xr:uid="{00000000-0005-0000-0000-000020400000}"/>
    <cellStyle name="Normal 2 4 2 2 2 3 3" xfId="16481" xr:uid="{00000000-0005-0000-0000-000021400000}"/>
    <cellStyle name="Normal 2 4 2 2 2 3 3 2" xfId="16482" xr:uid="{00000000-0005-0000-0000-000022400000}"/>
    <cellStyle name="Normal 2 4 2 2 2 3 3 2 2" xfId="16483" xr:uid="{00000000-0005-0000-0000-000023400000}"/>
    <cellStyle name="Normal 2 4 2 2 2 3 3 3" xfId="16484" xr:uid="{00000000-0005-0000-0000-000024400000}"/>
    <cellStyle name="Normal 2 4 2 2 2 3 4" xfId="16485" xr:uid="{00000000-0005-0000-0000-000025400000}"/>
    <cellStyle name="Normal 2 4 2 2 2 3 4 2" xfId="16486" xr:uid="{00000000-0005-0000-0000-000026400000}"/>
    <cellStyle name="Normal 2 4 2 2 2 3 4 2 2" xfId="16487" xr:uid="{00000000-0005-0000-0000-000027400000}"/>
    <cellStyle name="Normal 2 4 2 2 2 3 4 3" xfId="16488" xr:uid="{00000000-0005-0000-0000-000028400000}"/>
    <cellStyle name="Normal 2 4 2 2 2 3 5" xfId="16489" xr:uid="{00000000-0005-0000-0000-000029400000}"/>
    <cellStyle name="Normal 2 4 2 2 2 3 5 2" xfId="16490" xr:uid="{00000000-0005-0000-0000-00002A400000}"/>
    <cellStyle name="Normal 2 4 2 2 2 3 6" xfId="16491" xr:uid="{00000000-0005-0000-0000-00002B400000}"/>
    <cellStyle name="Normal 2 4 2 2 2 3 6 2" xfId="16492" xr:uid="{00000000-0005-0000-0000-00002C400000}"/>
    <cellStyle name="Normal 2 4 2 2 2 3 7" xfId="16493" xr:uid="{00000000-0005-0000-0000-00002D400000}"/>
    <cellStyle name="Normal 2 4 2 2 2 4" xfId="16494" xr:uid="{00000000-0005-0000-0000-00002E400000}"/>
    <cellStyle name="Normal 2 4 2 2 2 4 2" xfId="16495" xr:uid="{00000000-0005-0000-0000-00002F400000}"/>
    <cellStyle name="Normal 2 4 2 2 2 4 2 2" xfId="16496" xr:uid="{00000000-0005-0000-0000-000030400000}"/>
    <cellStyle name="Normal 2 4 2 2 2 4 3" xfId="16497" xr:uid="{00000000-0005-0000-0000-000031400000}"/>
    <cellStyle name="Normal 2 4 2 2 2 5" xfId="16498" xr:uid="{00000000-0005-0000-0000-000032400000}"/>
    <cellStyle name="Normal 2 4 2 2 2 5 2" xfId="16499" xr:uid="{00000000-0005-0000-0000-000033400000}"/>
    <cellStyle name="Normal 2 4 2 2 2 5 2 2" xfId="16500" xr:uid="{00000000-0005-0000-0000-000034400000}"/>
    <cellStyle name="Normal 2 4 2 2 2 5 3" xfId="16501" xr:uid="{00000000-0005-0000-0000-000035400000}"/>
    <cellStyle name="Normal 2 4 2 2 2 6" xfId="16502" xr:uid="{00000000-0005-0000-0000-000036400000}"/>
    <cellStyle name="Normal 2 4 2 2 2 6 2" xfId="16503" xr:uid="{00000000-0005-0000-0000-000037400000}"/>
    <cellStyle name="Normal 2 4 2 2 2 6 2 2" xfId="16504" xr:uid="{00000000-0005-0000-0000-000038400000}"/>
    <cellStyle name="Normal 2 4 2 2 2 6 3" xfId="16505" xr:uid="{00000000-0005-0000-0000-000039400000}"/>
    <cellStyle name="Normal 2 4 2 2 2 7" xfId="16506" xr:uid="{00000000-0005-0000-0000-00003A400000}"/>
    <cellStyle name="Normal 2 4 2 2 2 7 2" xfId="16507" xr:uid="{00000000-0005-0000-0000-00003B400000}"/>
    <cellStyle name="Normal 2 4 2 2 2 8" xfId="16508" xr:uid="{00000000-0005-0000-0000-00003C400000}"/>
    <cellStyle name="Normal 2 4 2 2 2 8 2" xfId="16509" xr:uid="{00000000-0005-0000-0000-00003D400000}"/>
    <cellStyle name="Normal 2 4 2 2 2 9" xfId="16510" xr:uid="{00000000-0005-0000-0000-00003E400000}"/>
    <cellStyle name="Normal 2 4 2 2 3" xfId="16511" xr:uid="{00000000-0005-0000-0000-00003F400000}"/>
    <cellStyle name="Normal 2 4 2 2 3 2" xfId="16512" xr:uid="{00000000-0005-0000-0000-000040400000}"/>
    <cellStyle name="Normal 2 4 2 2 3 2 2" xfId="16513" xr:uid="{00000000-0005-0000-0000-000041400000}"/>
    <cellStyle name="Normal 2 4 2 2 3 2 2 2" xfId="16514" xr:uid="{00000000-0005-0000-0000-000042400000}"/>
    <cellStyle name="Normal 2 4 2 2 3 2 2 2 2" xfId="16515" xr:uid="{00000000-0005-0000-0000-000043400000}"/>
    <cellStyle name="Normal 2 4 2 2 3 2 2 3" xfId="16516" xr:uid="{00000000-0005-0000-0000-000044400000}"/>
    <cellStyle name="Normal 2 4 2 2 3 2 3" xfId="16517" xr:uid="{00000000-0005-0000-0000-000045400000}"/>
    <cellStyle name="Normal 2 4 2 2 3 2 3 2" xfId="16518" xr:uid="{00000000-0005-0000-0000-000046400000}"/>
    <cellStyle name="Normal 2 4 2 2 3 2 3 2 2" xfId="16519" xr:uid="{00000000-0005-0000-0000-000047400000}"/>
    <cellStyle name="Normal 2 4 2 2 3 2 3 3" xfId="16520" xr:uid="{00000000-0005-0000-0000-000048400000}"/>
    <cellStyle name="Normal 2 4 2 2 3 2 4" xfId="16521" xr:uid="{00000000-0005-0000-0000-000049400000}"/>
    <cellStyle name="Normal 2 4 2 2 3 2 4 2" xfId="16522" xr:uid="{00000000-0005-0000-0000-00004A400000}"/>
    <cellStyle name="Normal 2 4 2 2 3 2 4 2 2" xfId="16523" xr:uid="{00000000-0005-0000-0000-00004B400000}"/>
    <cellStyle name="Normal 2 4 2 2 3 2 4 3" xfId="16524" xr:uid="{00000000-0005-0000-0000-00004C400000}"/>
    <cellStyle name="Normal 2 4 2 2 3 2 5" xfId="16525" xr:uid="{00000000-0005-0000-0000-00004D400000}"/>
    <cellStyle name="Normal 2 4 2 2 3 2 5 2" xfId="16526" xr:uid="{00000000-0005-0000-0000-00004E400000}"/>
    <cellStyle name="Normal 2 4 2 2 3 2 6" xfId="16527" xr:uid="{00000000-0005-0000-0000-00004F400000}"/>
    <cellStyle name="Normal 2 4 2 2 3 2 6 2" xfId="16528" xr:uid="{00000000-0005-0000-0000-000050400000}"/>
    <cellStyle name="Normal 2 4 2 2 3 2 7" xfId="16529" xr:uid="{00000000-0005-0000-0000-000051400000}"/>
    <cellStyle name="Normal 2 4 2 2 3 3" xfId="16530" xr:uid="{00000000-0005-0000-0000-000052400000}"/>
    <cellStyle name="Normal 2 4 2 2 3 3 2" xfId="16531" xr:uid="{00000000-0005-0000-0000-000053400000}"/>
    <cellStyle name="Normal 2 4 2 2 3 3 2 2" xfId="16532" xr:uid="{00000000-0005-0000-0000-000054400000}"/>
    <cellStyle name="Normal 2 4 2 2 3 3 3" xfId="16533" xr:uid="{00000000-0005-0000-0000-000055400000}"/>
    <cellStyle name="Normal 2 4 2 2 3 4" xfId="16534" xr:uid="{00000000-0005-0000-0000-000056400000}"/>
    <cellStyle name="Normal 2 4 2 2 3 4 2" xfId="16535" xr:uid="{00000000-0005-0000-0000-000057400000}"/>
    <cellStyle name="Normal 2 4 2 2 3 4 2 2" xfId="16536" xr:uid="{00000000-0005-0000-0000-000058400000}"/>
    <cellStyle name="Normal 2 4 2 2 3 4 3" xfId="16537" xr:uid="{00000000-0005-0000-0000-000059400000}"/>
    <cellStyle name="Normal 2 4 2 2 3 5" xfId="16538" xr:uid="{00000000-0005-0000-0000-00005A400000}"/>
    <cellStyle name="Normal 2 4 2 2 3 5 2" xfId="16539" xr:uid="{00000000-0005-0000-0000-00005B400000}"/>
    <cellStyle name="Normal 2 4 2 2 3 5 2 2" xfId="16540" xr:uid="{00000000-0005-0000-0000-00005C400000}"/>
    <cellStyle name="Normal 2 4 2 2 3 5 3" xfId="16541" xr:uid="{00000000-0005-0000-0000-00005D400000}"/>
    <cellStyle name="Normal 2 4 2 2 3 6" xfId="16542" xr:uid="{00000000-0005-0000-0000-00005E400000}"/>
    <cellStyle name="Normal 2 4 2 2 3 6 2" xfId="16543" xr:uid="{00000000-0005-0000-0000-00005F400000}"/>
    <cellStyle name="Normal 2 4 2 2 3 7" xfId="16544" xr:uid="{00000000-0005-0000-0000-000060400000}"/>
    <cellStyle name="Normal 2 4 2 2 3 7 2" xfId="16545" xr:uid="{00000000-0005-0000-0000-000061400000}"/>
    <cellStyle name="Normal 2 4 2 2 3 8" xfId="16546" xr:uid="{00000000-0005-0000-0000-000062400000}"/>
    <cellStyle name="Normal 2 4 2 2 4" xfId="16547" xr:uid="{00000000-0005-0000-0000-000063400000}"/>
    <cellStyle name="Normal 2 4 2 2 4 2" xfId="16548" xr:uid="{00000000-0005-0000-0000-000064400000}"/>
    <cellStyle name="Normal 2 4 2 2 4 2 2" xfId="16549" xr:uid="{00000000-0005-0000-0000-000065400000}"/>
    <cellStyle name="Normal 2 4 2 2 4 2 2 2" xfId="16550" xr:uid="{00000000-0005-0000-0000-000066400000}"/>
    <cellStyle name="Normal 2 4 2 2 4 2 3" xfId="16551" xr:uid="{00000000-0005-0000-0000-000067400000}"/>
    <cellStyle name="Normal 2 4 2 2 4 3" xfId="16552" xr:uid="{00000000-0005-0000-0000-000068400000}"/>
    <cellStyle name="Normal 2 4 2 2 4 3 2" xfId="16553" xr:uid="{00000000-0005-0000-0000-000069400000}"/>
    <cellStyle name="Normal 2 4 2 2 4 3 2 2" xfId="16554" xr:uid="{00000000-0005-0000-0000-00006A400000}"/>
    <cellStyle name="Normal 2 4 2 2 4 3 3" xfId="16555" xr:uid="{00000000-0005-0000-0000-00006B400000}"/>
    <cellStyle name="Normal 2 4 2 2 4 4" xfId="16556" xr:uid="{00000000-0005-0000-0000-00006C400000}"/>
    <cellStyle name="Normal 2 4 2 2 4 4 2" xfId="16557" xr:uid="{00000000-0005-0000-0000-00006D400000}"/>
    <cellStyle name="Normal 2 4 2 2 4 4 2 2" xfId="16558" xr:uid="{00000000-0005-0000-0000-00006E400000}"/>
    <cellStyle name="Normal 2 4 2 2 4 4 3" xfId="16559" xr:uid="{00000000-0005-0000-0000-00006F400000}"/>
    <cellStyle name="Normal 2 4 2 2 4 5" xfId="16560" xr:uid="{00000000-0005-0000-0000-000070400000}"/>
    <cellStyle name="Normal 2 4 2 2 4 5 2" xfId="16561" xr:uid="{00000000-0005-0000-0000-000071400000}"/>
    <cellStyle name="Normal 2 4 2 2 4 6" xfId="16562" xr:uid="{00000000-0005-0000-0000-000072400000}"/>
    <cellStyle name="Normal 2 4 2 2 4 6 2" xfId="16563" xr:uid="{00000000-0005-0000-0000-000073400000}"/>
    <cellStyle name="Normal 2 4 2 2 4 7" xfId="16564" xr:uid="{00000000-0005-0000-0000-000074400000}"/>
    <cellStyle name="Normal 2 4 2 2 5" xfId="16565" xr:uid="{00000000-0005-0000-0000-000075400000}"/>
    <cellStyle name="Normal 2 4 2 2 5 2" xfId="16566" xr:uid="{00000000-0005-0000-0000-000076400000}"/>
    <cellStyle name="Normal 2 4 2 2 5 2 2" xfId="16567" xr:uid="{00000000-0005-0000-0000-000077400000}"/>
    <cellStyle name="Normal 2 4 2 2 5 2 2 2" xfId="16568" xr:uid="{00000000-0005-0000-0000-000078400000}"/>
    <cellStyle name="Normal 2 4 2 2 5 2 3" xfId="16569" xr:uid="{00000000-0005-0000-0000-000079400000}"/>
    <cellStyle name="Normal 2 4 2 2 5 3" xfId="16570" xr:uid="{00000000-0005-0000-0000-00007A400000}"/>
    <cellStyle name="Normal 2 4 2 2 5 3 2" xfId="16571" xr:uid="{00000000-0005-0000-0000-00007B400000}"/>
    <cellStyle name="Normal 2 4 2 2 5 3 2 2" xfId="16572" xr:uid="{00000000-0005-0000-0000-00007C400000}"/>
    <cellStyle name="Normal 2 4 2 2 5 3 3" xfId="16573" xr:uid="{00000000-0005-0000-0000-00007D400000}"/>
    <cellStyle name="Normal 2 4 2 2 5 4" xfId="16574" xr:uid="{00000000-0005-0000-0000-00007E400000}"/>
    <cellStyle name="Normal 2 4 2 2 5 4 2" xfId="16575" xr:uid="{00000000-0005-0000-0000-00007F400000}"/>
    <cellStyle name="Normal 2 4 2 2 5 4 2 2" xfId="16576" xr:uid="{00000000-0005-0000-0000-000080400000}"/>
    <cellStyle name="Normal 2 4 2 2 5 4 3" xfId="16577" xr:uid="{00000000-0005-0000-0000-000081400000}"/>
    <cellStyle name="Normal 2 4 2 2 5 5" xfId="16578" xr:uid="{00000000-0005-0000-0000-000082400000}"/>
    <cellStyle name="Normal 2 4 2 2 5 5 2" xfId="16579" xr:uid="{00000000-0005-0000-0000-000083400000}"/>
    <cellStyle name="Normal 2 4 2 2 5 6" xfId="16580" xr:uid="{00000000-0005-0000-0000-000084400000}"/>
    <cellStyle name="Normal 2 4 2 2 5 6 2" xfId="16581" xr:uid="{00000000-0005-0000-0000-000085400000}"/>
    <cellStyle name="Normal 2 4 2 2 5 7" xfId="16582" xr:uid="{00000000-0005-0000-0000-000086400000}"/>
    <cellStyle name="Normal 2 4 2 2 6" xfId="16583" xr:uid="{00000000-0005-0000-0000-000087400000}"/>
    <cellStyle name="Normal 2 4 2 2 6 2" xfId="16584" xr:uid="{00000000-0005-0000-0000-000088400000}"/>
    <cellStyle name="Normal 2 4 2 2 6 2 2" xfId="16585" xr:uid="{00000000-0005-0000-0000-000089400000}"/>
    <cellStyle name="Normal 2 4 2 2 6 3" xfId="16586" xr:uid="{00000000-0005-0000-0000-00008A400000}"/>
    <cellStyle name="Normal 2 4 2 2 7" xfId="16587" xr:uid="{00000000-0005-0000-0000-00008B400000}"/>
    <cellStyle name="Normal 2 4 2 2 7 2" xfId="16588" xr:uid="{00000000-0005-0000-0000-00008C400000}"/>
    <cellStyle name="Normal 2 4 2 2 7 2 2" xfId="16589" xr:uid="{00000000-0005-0000-0000-00008D400000}"/>
    <cellStyle name="Normal 2 4 2 2 7 3" xfId="16590" xr:uid="{00000000-0005-0000-0000-00008E400000}"/>
    <cellStyle name="Normal 2 4 2 2 8" xfId="16591" xr:uid="{00000000-0005-0000-0000-00008F400000}"/>
    <cellStyle name="Normal 2 4 2 2 8 2" xfId="16592" xr:uid="{00000000-0005-0000-0000-000090400000}"/>
    <cellStyle name="Normal 2 4 2 2 8 2 2" xfId="16593" xr:uid="{00000000-0005-0000-0000-000091400000}"/>
    <cellStyle name="Normal 2 4 2 2 8 3" xfId="16594" xr:uid="{00000000-0005-0000-0000-000092400000}"/>
    <cellStyle name="Normal 2 4 2 2 9" xfId="16595" xr:uid="{00000000-0005-0000-0000-000093400000}"/>
    <cellStyle name="Normal 2 4 2 2 9 2" xfId="16596" xr:uid="{00000000-0005-0000-0000-000094400000}"/>
    <cellStyle name="Normal 2 4 2 3" xfId="484" xr:uid="{00000000-0005-0000-0000-000095400000}"/>
    <cellStyle name="Normal 2 4 2 3 10" xfId="16597" xr:uid="{00000000-0005-0000-0000-000096400000}"/>
    <cellStyle name="Normal 2 4 2 3 10 2" xfId="16598" xr:uid="{00000000-0005-0000-0000-000097400000}"/>
    <cellStyle name="Normal 2 4 2 3 11" xfId="16599" xr:uid="{00000000-0005-0000-0000-000098400000}"/>
    <cellStyle name="Normal 2 4 2 3 2" xfId="16600" xr:uid="{00000000-0005-0000-0000-000099400000}"/>
    <cellStyle name="Normal 2 4 2 3 2 2" xfId="16601" xr:uid="{00000000-0005-0000-0000-00009A400000}"/>
    <cellStyle name="Normal 2 4 2 3 2 2 2" xfId="16602" xr:uid="{00000000-0005-0000-0000-00009B400000}"/>
    <cellStyle name="Normal 2 4 2 3 2 2 2 2" xfId="16603" xr:uid="{00000000-0005-0000-0000-00009C400000}"/>
    <cellStyle name="Normal 2 4 2 3 2 2 2 2 2" xfId="16604" xr:uid="{00000000-0005-0000-0000-00009D400000}"/>
    <cellStyle name="Normal 2 4 2 3 2 2 2 3" xfId="16605" xr:uid="{00000000-0005-0000-0000-00009E400000}"/>
    <cellStyle name="Normal 2 4 2 3 2 2 3" xfId="16606" xr:uid="{00000000-0005-0000-0000-00009F400000}"/>
    <cellStyle name="Normal 2 4 2 3 2 2 3 2" xfId="16607" xr:uid="{00000000-0005-0000-0000-0000A0400000}"/>
    <cellStyle name="Normal 2 4 2 3 2 2 3 2 2" xfId="16608" xr:uid="{00000000-0005-0000-0000-0000A1400000}"/>
    <cellStyle name="Normal 2 4 2 3 2 2 3 3" xfId="16609" xr:uid="{00000000-0005-0000-0000-0000A2400000}"/>
    <cellStyle name="Normal 2 4 2 3 2 2 4" xfId="16610" xr:uid="{00000000-0005-0000-0000-0000A3400000}"/>
    <cellStyle name="Normal 2 4 2 3 2 2 4 2" xfId="16611" xr:uid="{00000000-0005-0000-0000-0000A4400000}"/>
    <cellStyle name="Normal 2 4 2 3 2 2 4 2 2" xfId="16612" xr:uid="{00000000-0005-0000-0000-0000A5400000}"/>
    <cellStyle name="Normal 2 4 2 3 2 2 4 3" xfId="16613" xr:uid="{00000000-0005-0000-0000-0000A6400000}"/>
    <cellStyle name="Normal 2 4 2 3 2 2 5" xfId="16614" xr:uid="{00000000-0005-0000-0000-0000A7400000}"/>
    <cellStyle name="Normal 2 4 2 3 2 2 5 2" xfId="16615" xr:uid="{00000000-0005-0000-0000-0000A8400000}"/>
    <cellStyle name="Normal 2 4 2 3 2 2 6" xfId="16616" xr:uid="{00000000-0005-0000-0000-0000A9400000}"/>
    <cellStyle name="Normal 2 4 2 3 2 2 6 2" xfId="16617" xr:uid="{00000000-0005-0000-0000-0000AA400000}"/>
    <cellStyle name="Normal 2 4 2 3 2 2 7" xfId="16618" xr:uid="{00000000-0005-0000-0000-0000AB400000}"/>
    <cellStyle name="Normal 2 4 2 3 2 3" xfId="16619" xr:uid="{00000000-0005-0000-0000-0000AC400000}"/>
    <cellStyle name="Normal 2 4 2 3 2 3 2" xfId="16620" xr:uid="{00000000-0005-0000-0000-0000AD400000}"/>
    <cellStyle name="Normal 2 4 2 3 2 3 2 2" xfId="16621" xr:uid="{00000000-0005-0000-0000-0000AE400000}"/>
    <cellStyle name="Normal 2 4 2 3 2 3 2 2 2" xfId="16622" xr:uid="{00000000-0005-0000-0000-0000AF400000}"/>
    <cellStyle name="Normal 2 4 2 3 2 3 2 3" xfId="16623" xr:uid="{00000000-0005-0000-0000-0000B0400000}"/>
    <cellStyle name="Normal 2 4 2 3 2 3 3" xfId="16624" xr:uid="{00000000-0005-0000-0000-0000B1400000}"/>
    <cellStyle name="Normal 2 4 2 3 2 3 3 2" xfId="16625" xr:uid="{00000000-0005-0000-0000-0000B2400000}"/>
    <cellStyle name="Normal 2 4 2 3 2 3 3 2 2" xfId="16626" xr:uid="{00000000-0005-0000-0000-0000B3400000}"/>
    <cellStyle name="Normal 2 4 2 3 2 3 3 3" xfId="16627" xr:uid="{00000000-0005-0000-0000-0000B4400000}"/>
    <cellStyle name="Normal 2 4 2 3 2 3 4" xfId="16628" xr:uid="{00000000-0005-0000-0000-0000B5400000}"/>
    <cellStyle name="Normal 2 4 2 3 2 3 4 2" xfId="16629" xr:uid="{00000000-0005-0000-0000-0000B6400000}"/>
    <cellStyle name="Normal 2 4 2 3 2 3 4 2 2" xfId="16630" xr:uid="{00000000-0005-0000-0000-0000B7400000}"/>
    <cellStyle name="Normal 2 4 2 3 2 3 4 3" xfId="16631" xr:uid="{00000000-0005-0000-0000-0000B8400000}"/>
    <cellStyle name="Normal 2 4 2 3 2 3 5" xfId="16632" xr:uid="{00000000-0005-0000-0000-0000B9400000}"/>
    <cellStyle name="Normal 2 4 2 3 2 3 5 2" xfId="16633" xr:uid="{00000000-0005-0000-0000-0000BA400000}"/>
    <cellStyle name="Normal 2 4 2 3 2 3 6" xfId="16634" xr:uid="{00000000-0005-0000-0000-0000BB400000}"/>
    <cellStyle name="Normal 2 4 2 3 2 3 6 2" xfId="16635" xr:uid="{00000000-0005-0000-0000-0000BC400000}"/>
    <cellStyle name="Normal 2 4 2 3 2 3 7" xfId="16636" xr:uid="{00000000-0005-0000-0000-0000BD400000}"/>
    <cellStyle name="Normal 2 4 2 3 2 4" xfId="16637" xr:uid="{00000000-0005-0000-0000-0000BE400000}"/>
    <cellStyle name="Normal 2 4 2 3 2 4 2" xfId="16638" xr:uid="{00000000-0005-0000-0000-0000BF400000}"/>
    <cellStyle name="Normal 2 4 2 3 2 4 2 2" xfId="16639" xr:uid="{00000000-0005-0000-0000-0000C0400000}"/>
    <cellStyle name="Normal 2 4 2 3 2 4 3" xfId="16640" xr:uid="{00000000-0005-0000-0000-0000C1400000}"/>
    <cellStyle name="Normal 2 4 2 3 2 5" xfId="16641" xr:uid="{00000000-0005-0000-0000-0000C2400000}"/>
    <cellStyle name="Normal 2 4 2 3 2 5 2" xfId="16642" xr:uid="{00000000-0005-0000-0000-0000C3400000}"/>
    <cellStyle name="Normal 2 4 2 3 2 5 2 2" xfId="16643" xr:uid="{00000000-0005-0000-0000-0000C4400000}"/>
    <cellStyle name="Normal 2 4 2 3 2 5 3" xfId="16644" xr:uid="{00000000-0005-0000-0000-0000C5400000}"/>
    <cellStyle name="Normal 2 4 2 3 2 6" xfId="16645" xr:uid="{00000000-0005-0000-0000-0000C6400000}"/>
    <cellStyle name="Normal 2 4 2 3 2 6 2" xfId="16646" xr:uid="{00000000-0005-0000-0000-0000C7400000}"/>
    <cellStyle name="Normal 2 4 2 3 2 6 2 2" xfId="16647" xr:uid="{00000000-0005-0000-0000-0000C8400000}"/>
    <cellStyle name="Normal 2 4 2 3 2 6 3" xfId="16648" xr:uid="{00000000-0005-0000-0000-0000C9400000}"/>
    <cellStyle name="Normal 2 4 2 3 2 7" xfId="16649" xr:uid="{00000000-0005-0000-0000-0000CA400000}"/>
    <cellStyle name="Normal 2 4 2 3 2 7 2" xfId="16650" xr:uid="{00000000-0005-0000-0000-0000CB400000}"/>
    <cellStyle name="Normal 2 4 2 3 2 8" xfId="16651" xr:uid="{00000000-0005-0000-0000-0000CC400000}"/>
    <cellStyle name="Normal 2 4 2 3 2 8 2" xfId="16652" xr:uid="{00000000-0005-0000-0000-0000CD400000}"/>
    <cellStyle name="Normal 2 4 2 3 2 9" xfId="16653" xr:uid="{00000000-0005-0000-0000-0000CE400000}"/>
    <cellStyle name="Normal 2 4 2 3 3" xfId="16654" xr:uid="{00000000-0005-0000-0000-0000CF400000}"/>
    <cellStyle name="Normal 2 4 2 3 3 2" xfId="16655" xr:uid="{00000000-0005-0000-0000-0000D0400000}"/>
    <cellStyle name="Normal 2 4 2 3 3 2 2" xfId="16656" xr:uid="{00000000-0005-0000-0000-0000D1400000}"/>
    <cellStyle name="Normal 2 4 2 3 3 2 2 2" xfId="16657" xr:uid="{00000000-0005-0000-0000-0000D2400000}"/>
    <cellStyle name="Normal 2 4 2 3 3 2 2 2 2" xfId="16658" xr:uid="{00000000-0005-0000-0000-0000D3400000}"/>
    <cellStyle name="Normal 2 4 2 3 3 2 2 3" xfId="16659" xr:uid="{00000000-0005-0000-0000-0000D4400000}"/>
    <cellStyle name="Normal 2 4 2 3 3 2 3" xfId="16660" xr:uid="{00000000-0005-0000-0000-0000D5400000}"/>
    <cellStyle name="Normal 2 4 2 3 3 2 3 2" xfId="16661" xr:uid="{00000000-0005-0000-0000-0000D6400000}"/>
    <cellStyle name="Normal 2 4 2 3 3 2 3 2 2" xfId="16662" xr:uid="{00000000-0005-0000-0000-0000D7400000}"/>
    <cellStyle name="Normal 2 4 2 3 3 2 3 3" xfId="16663" xr:uid="{00000000-0005-0000-0000-0000D8400000}"/>
    <cellStyle name="Normal 2 4 2 3 3 2 4" xfId="16664" xr:uid="{00000000-0005-0000-0000-0000D9400000}"/>
    <cellStyle name="Normal 2 4 2 3 3 2 4 2" xfId="16665" xr:uid="{00000000-0005-0000-0000-0000DA400000}"/>
    <cellStyle name="Normal 2 4 2 3 3 2 4 2 2" xfId="16666" xr:uid="{00000000-0005-0000-0000-0000DB400000}"/>
    <cellStyle name="Normal 2 4 2 3 3 2 4 3" xfId="16667" xr:uid="{00000000-0005-0000-0000-0000DC400000}"/>
    <cellStyle name="Normal 2 4 2 3 3 2 5" xfId="16668" xr:uid="{00000000-0005-0000-0000-0000DD400000}"/>
    <cellStyle name="Normal 2 4 2 3 3 2 5 2" xfId="16669" xr:uid="{00000000-0005-0000-0000-0000DE400000}"/>
    <cellStyle name="Normal 2 4 2 3 3 2 6" xfId="16670" xr:uid="{00000000-0005-0000-0000-0000DF400000}"/>
    <cellStyle name="Normal 2 4 2 3 3 2 6 2" xfId="16671" xr:uid="{00000000-0005-0000-0000-0000E0400000}"/>
    <cellStyle name="Normal 2 4 2 3 3 2 7" xfId="16672" xr:uid="{00000000-0005-0000-0000-0000E1400000}"/>
    <cellStyle name="Normal 2 4 2 3 3 3" xfId="16673" xr:uid="{00000000-0005-0000-0000-0000E2400000}"/>
    <cellStyle name="Normal 2 4 2 3 3 3 2" xfId="16674" xr:uid="{00000000-0005-0000-0000-0000E3400000}"/>
    <cellStyle name="Normal 2 4 2 3 3 3 2 2" xfId="16675" xr:uid="{00000000-0005-0000-0000-0000E4400000}"/>
    <cellStyle name="Normal 2 4 2 3 3 3 3" xfId="16676" xr:uid="{00000000-0005-0000-0000-0000E5400000}"/>
    <cellStyle name="Normal 2 4 2 3 3 4" xfId="16677" xr:uid="{00000000-0005-0000-0000-0000E6400000}"/>
    <cellStyle name="Normal 2 4 2 3 3 4 2" xfId="16678" xr:uid="{00000000-0005-0000-0000-0000E7400000}"/>
    <cellStyle name="Normal 2 4 2 3 3 4 2 2" xfId="16679" xr:uid="{00000000-0005-0000-0000-0000E8400000}"/>
    <cellStyle name="Normal 2 4 2 3 3 4 3" xfId="16680" xr:uid="{00000000-0005-0000-0000-0000E9400000}"/>
    <cellStyle name="Normal 2 4 2 3 3 5" xfId="16681" xr:uid="{00000000-0005-0000-0000-0000EA400000}"/>
    <cellStyle name="Normal 2 4 2 3 3 5 2" xfId="16682" xr:uid="{00000000-0005-0000-0000-0000EB400000}"/>
    <cellStyle name="Normal 2 4 2 3 3 5 2 2" xfId="16683" xr:uid="{00000000-0005-0000-0000-0000EC400000}"/>
    <cellStyle name="Normal 2 4 2 3 3 5 3" xfId="16684" xr:uid="{00000000-0005-0000-0000-0000ED400000}"/>
    <cellStyle name="Normal 2 4 2 3 3 6" xfId="16685" xr:uid="{00000000-0005-0000-0000-0000EE400000}"/>
    <cellStyle name="Normal 2 4 2 3 3 6 2" xfId="16686" xr:uid="{00000000-0005-0000-0000-0000EF400000}"/>
    <cellStyle name="Normal 2 4 2 3 3 7" xfId="16687" xr:uid="{00000000-0005-0000-0000-0000F0400000}"/>
    <cellStyle name="Normal 2 4 2 3 3 7 2" xfId="16688" xr:uid="{00000000-0005-0000-0000-0000F1400000}"/>
    <cellStyle name="Normal 2 4 2 3 3 8" xfId="16689" xr:uid="{00000000-0005-0000-0000-0000F2400000}"/>
    <cellStyle name="Normal 2 4 2 3 4" xfId="16690" xr:uid="{00000000-0005-0000-0000-0000F3400000}"/>
    <cellStyle name="Normal 2 4 2 3 4 2" xfId="16691" xr:uid="{00000000-0005-0000-0000-0000F4400000}"/>
    <cellStyle name="Normal 2 4 2 3 4 2 2" xfId="16692" xr:uid="{00000000-0005-0000-0000-0000F5400000}"/>
    <cellStyle name="Normal 2 4 2 3 4 2 2 2" xfId="16693" xr:uid="{00000000-0005-0000-0000-0000F6400000}"/>
    <cellStyle name="Normal 2 4 2 3 4 2 3" xfId="16694" xr:uid="{00000000-0005-0000-0000-0000F7400000}"/>
    <cellStyle name="Normal 2 4 2 3 4 3" xfId="16695" xr:uid="{00000000-0005-0000-0000-0000F8400000}"/>
    <cellStyle name="Normal 2 4 2 3 4 3 2" xfId="16696" xr:uid="{00000000-0005-0000-0000-0000F9400000}"/>
    <cellStyle name="Normal 2 4 2 3 4 3 2 2" xfId="16697" xr:uid="{00000000-0005-0000-0000-0000FA400000}"/>
    <cellStyle name="Normal 2 4 2 3 4 3 3" xfId="16698" xr:uid="{00000000-0005-0000-0000-0000FB400000}"/>
    <cellStyle name="Normal 2 4 2 3 4 4" xfId="16699" xr:uid="{00000000-0005-0000-0000-0000FC400000}"/>
    <cellStyle name="Normal 2 4 2 3 4 4 2" xfId="16700" xr:uid="{00000000-0005-0000-0000-0000FD400000}"/>
    <cellStyle name="Normal 2 4 2 3 4 4 2 2" xfId="16701" xr:uid="{00000000-0005-0000-0000-0000FE400000}"/>
    <cellStyle name="Normal 2 4 2 3 4 4 3" xfId="16702" xr:uid="{00000000-0005-0000-0000-0000FF400000}"/>
    <cellStyle name="Normal 2 4 2 3 4 5" xfId="16703" xr:uid="{00000000-0005-0000-0000-000000410000}"/>
    <cellStyle name="Normal 2 4 2 3 4 5 2" xfId="16704" xr:uid="{00000000-0005-0000-0000-000001410000}"/>
    <cellStyle name="Normal 2 4 2 3 4 6" xfId="16705" xr:uid="{00000000-0005-0000-0000-000002410000}"/>
    <cellStyle name="Normal 2 4 2 3 4 6 2" xfId="16706" xr:uid="{00000000-0005-0000-0000-000003410000}"/>
    <cellStyle name="Normal 2 4 2 3 4 7" xfId="16707" xr:uid="{00000000-0005-0000-0000-000004410000}"/>
    <cellStyle name="Normal 2 4 2 3 5" xfId="16708" xr:uid="{00000000-0005-0000-0000-000005410000}"/>
    <cellStyle name="Normal 2 4 2 3 5 2" xfId="16709" xr:uid="{00000000-0005-0000-0000-000006410000}"/>
    <cellStyle name="Normal 2 4 2 3 5 2 2" xfId="16710" xr:uid="{00000000-0005-0000-0000-000007410000}"/>
    <cellStyle name="Normal 2 4 2 3 5 2 2 2" xfId="16711" xr:uid="{00000000-0005-0000-0000-000008410000}"/>
    <cellStyle name="Normal 2 4 2 3 5 2 3" xfId="16712" xr:uid="{00000000-0005-0000-0000-000009410000}"/>
    <cellStyle name="Normal 2 4 2 3 5 3" xfId="16713" xr:uid="{00000000-0005-0000-0000-00000A410000}"/>
    <cellStyle name="Normal 2 4 2 3 5 3 2" xfId="16714" xr:uid="{00000000-0005-0000-0000-00000B410000}"/>
    <cellStyle name="Normal 2 4 2 3 5 3 2 2" xfId="16715" xr:uid="{00000000-0005-0000-0000-00000C410000}"/>
    <cellStyle name="Normal 2 4 2 3 5 3 3" xfId="16716" xr:uid="{00000000-0005-0000-0000-00000D410000}"/>
    <cellStyle name="Normal 2 4 2 3 5 4" xfId="16717" xr:uid="{00000000-0005-0000-0000-00000E410000}"/>
    <cellStyle name="Normal 2 4 2 3 5 4 2" xfId="16718" xr:uid="{00000000-0005-0000-0000-00000F410000}"/>
    <cellStyle name="Normal 2 4 2 3 5 4 2 2" xfId="16719" xr:uid="{00000000-0005-0000-0000-000010410000}"/>
    <cellStyle name="Normal 2 4 2 3 5 4 3" xfId="16720" xr:uid="{00000000-0005-0000-0000-000011410000}"/>
    <cellStyle name="Normal 2 4 2 3 5 5" xfId="16721" xr:uid="{00000000-0005-0000-0000-000012410000}"/>
    <cellStyle name="Normal 2 4 2 3 5 5 2" xfId="16722" xr:uid="{00000000-0005-0000-0000-000013410000}"/>
    <cellStyle name="Normal 2 4 2 3 5 6" xfId="16723" xr:uid="{00000000-0005-0000-0000-000014410000}"/>
    <cellStyle name="Normal 2 4 2 3 5 6 2" xfId="16724" xr:uid="{00000000-0005-0000-0000-000015410000}"/>
    <cellStyle name="Normal 2 4 2 3 5 7" xfId="16725" xr:uid="{00000000-0005-0000-0000-000016410000}"/>
    <cellStyle name="Normal 2 4 2 3 6" xfId="16726" xr:uid="{00000000-0005-0000-0000-000017410000}"/>
    <cellStyle name="Normal 2 4 2 3 6 2" xfId="16727" xr:uid="{00000000-0005-0000-0000-000018410000}"/>
    <cellStyle name="Normal 2 4 2 3 6 2 2" xfId="16728" xr:uid="{00000000-0005-0000-0000-000019410000}"/>
    <cellStyle name="Normal 2 4 2 3 6 3" xfId="16729" xr:uid="{00000000-0005-0000-0000-00001A410000}"/>
    <cellStyle name="Normal 2 4 2 3 7" xfId="16730" xr:uid="{00000000-0005-0000-0000-00001B410000}"/>
    <cellStyle name="Normal 2 4 2 3 7 2" xfId="16731" xr:uid="{00000000-0005-0000-0000-00001C410000}"/>
    <cellStyle name="Normal 2 4 2 3 7 2 2" xfId="16732" xr:uid="{00000000-0005-0000-0000-00001D410000}"/>
    <cellStyle name="Normal 2 4 2 3 7 3" xfId="16733" xr:uid="{00000000-0005-0000-0000-00001E410000}"/>
    <cellStyle name="Normal 2 4 2 3 8" xfId="16734" xr:uid="{00000000-0005-0000-0000-00001F410000}"/>
    <cellStyle name="Normal 2 4 2 3 8 2" xfId="16735" xr:uid="{00000000-0005-0000-0000-000020410000}"/>
    <cellStyle name="Normal 2 4 2 3 8 2 2" xfId="16736" xr:uid="{00000000-0005-0000-0000-000021410000}"/>
    <cellStyle name="Normal 2 4 2 3 8 3" xfId="16737" xr:uid="{00000000-0005-0000-0000-000022410000}"/>
    <cellStyle name="Normal 2 4 2 3 9" xfId="16738" xr:uid="{00000000-0005-0000-0000-000023410000}"/>
    <cellStyle name="Normal 2 4 2 3 9 2" xfId="16739" xr:uid="{00000000-0005-0000-0000-000024410000}"/>
    <cellStyle name="Normal 2 4 2 4" xfId="16740" xr:uid="{00000000-0005-0000-0000-000025410000}"/>
    <cellStyle name="Normal 2 4 2 4 2" xfId="16741" xr:uid="{00000000-0005-0000-0000-000026410000}"/>
    <cellStyle name="Normal 2 4 2 4 2 2" xfId="16742" xr:uid="{00000000-0005-0000-0000-000027410000}"/>
    <cellStyle name="Normal 2 4 2 4 2 2 2" xfId="16743" xr:uid="{00000000-0005-0000-0000-000028410000}"/>
    <cellStyle name="Normal 2 4 2 4 2 2 2 2" xfId="16744" xr:uid="{00000000-0005-0000-0000-000029410000}"/>
    <cellStyle name="Normal 2 4 2 4 2 2 3" xfId="16745" xr:uid="{00000000-0005-0000-0000-00002A410000}"/>
    <cellStyle name="Normal 2 4 2 4 2 3" xfId="16746" xr:uid="{00000000-0005-0000-0000-00002B410000}"/>
    <cellStyle name="Normal 2 4 2 4 2 3 2" xfId="16747" xr:uid="{00000000-0005-0000-0000-00002C410000}"/>
    <cellStyle name="Normal 2 4 2 4 2 3 2 2" xfId="16748" xr:uid="{00000000-0005-0000-0000-00002D410000}"/>
    <cellStyle name="Normal 2 4 2 4 2 3 3" xfId="16749" xr:uid="{00000000-0005-0000-0000-00002E410000}"/>
    <cellStyle name="Normal 2 4 2 4 2 4" xfId="16750" xr:uid="{00000000-0005-0000-0000-00002F410000}"/>
    <cellStyle name="Normal 2 4 2 4 2 4 2" xfId="16751" xr:uid="{00000000-0005-0000-0000-000030410000}"/>
    <cellStyle name="Normal 2 4 2 4 2 4 2 2" xfId="16752" xr:uid="{00000000-0005-0000-0000-000031410000}"/>
    <cellStyle name="Normal 2 4 2 4 2 4 3" xfId="16753" xr:uid="{00000000-0005-0000-0000-000032410000}"/>
    <cellStyle name="Normal 2 4 2 4 2 5" xfId="16754" xr:uid="{00000000-0005-0000-0000-000033410000}"/>
    <cellStyle name="Normal 2 4 2 4 2 5 2" xfId="16755" xr:uid="{00000000-0005-0000-0000-000034410000}"/>
    <cellStyle name="Normal 2 4 2 4 2 6" xfId="16756" xr:uid="{00000000-0005-0000-0000-000035410000}"/>
    <cellStyle name="Normal 2 4 2 4 2 6 2" xfId="16757" xr:uid="{00000000-0005-0000-0000-000036410000}"/>
    <cellStyle name="Normal 2 4 2 4 2 7" xfId="16758" xr:uid="{00000000-0005-0000-0000-000037410000}"/>
    <cellStyle name="Normal 2 4 2 4 3" xfId="16759" xr:uid="{00000000-0005-0000-0000-000038410000}"/>
    <cellStyle name="Normal 2 4 2 4 3 2" xfId="16760" xr:uid="{00000000-0005-0000-0000-000039410000}"/>
    <cellStyle name="Normal 2 4 2 4 3 2 2" xfId="16761" xr:uid="{00000000-0005-0000-0000-00003A410000}"/>
    <cellStyle name="Normal 2 4 2 4 3 2 2 2" xfId="16762" xr:uid="{00000000-0005-0000-0000-00003B410000}"/>
    <cellStyle name="Normal 2 4 2 4 3 2 3" xfId="16763" xr:uid="{00000000-0005-0000-0000-00003C410000}"/>
    <cellStyle name="Normal 2 4 2 4 3 3" xfId="16764" xr:uid="{00000000-0005-0000-0000-00003D410000}"/>
    <cellStyle name="Normal 2 4 2 4 3 3 2" xfId="16765" xr:uid="{00000000-0005-0000-0000-00003E410000}"/>
    <cellStyle name="Normal 2 4 2 4 3 3 2 2" xfId="16766" xr:uid="{00000000-0005-0000-0000-00003F410000}"/>
    <cellStyle name="Normal 2 4 2 4 3 3 3" xfId="16767" xr:uid="{00000000-0005-0000-0000-000040410000}"/>
    <cellStyle name="Normal 2 4 2 4 3 4" xfId="16768" xr:uid="{00000000-0005-0000-0000-000041410000}"/>
    <cellStyle name="Normal 2 4 2 4 3 4 2" xfId="16769" xr:uid="{00000000-0005-0000-0000-000042410000}"/>
    <cellStyle name="Normal 2 4 2 4 3 4 2 2" xfId="16770" xr:uid="{00000000-0005-0000-0000-000043410000}"/>
    <cellStyle name="Normal 2 4 2 4 3 4 3" xfId="16771" xr:uid="{00000000-0005-0000-0000-000044410000}"/>
    <cellStyle name="Normal 2 4 2 4 3 5" xfId="16772" xr:uid="{00000000-0005-0000-0000-000045410000}"/>
    <cellStyle name="Normal 2 4 2 4 3 5 2" xfId="16773" xr:uid="{00000000-0005-0000-0000-000046410000}"/>
    <cellStyle name="Normal 2 4 2 4 3 6" xfId="16774" xr:uid="{00000000-0005-0000-0000-000047410000}"/>
    <cellStyle name="Normal 2 4 2 4 3 6 2" xfId="16775" xr:uid="{00000000-0005-0000-0000-000048410000}"/>
    <cellStyle name="Normal 2 4 2 4 3 7" xfId="16776" xr:uid="{00000000-0005-0000-0000-000049410000}"/>
    <cellStyle name="Normal 2 4 2 4 4" xfId="16777" xr:uid="{00000000-0005-0000-0000-00004A410000}"/>
    <cellStyle name="Normal 2 4 2 4 4 2" xfId="16778" xr:uid="{00000000-0005-0000-0000-00004B410000}"/>
    <cellStyle name="Normal 2 4 2 4 4 2 2" xfId="16779" xr:uid="{00000000-0005-0000-0000-00004C410000}"/>
    <cellStyle name="Normal 2 4 2 4 4 3" xfId="16780" xr:uid="{00000000-0005-0000-0000-00004D410000}"/>
    <cellStyle name="Normal 2 4 2 4 5" xfId="16781" xr:uid="{00000000-0005-0000-0000-00004E410000}"/>
    <cellStyle name="Normal 2 4 2 4 5 2" xfId="16782" xr:uid="{00000000-0005-0000-0000-00004F410000}"/>
    <cellStyle name="Normal 2 4 2 4 5 2 2" xfId="16783" xr:uid="{00000000-0005-0000-0000-000050410000}"/>
    <cellStyle name="Normal 2 4 2 4 5 3" xfId="16784" xr:uid="{00000000-0005-0000-0000-000051410000}"/>
    <cellStyle name="Normal 2 4 2 4 6" xfId="16785" xr:uid="{00000000-0005-0000-0000-000052410000}"/>
    <cellStyle name="Normal 2 4 2 4 6 2" xfId="16786" xr:uid="{00000000-0005-0000-0000-000053410000}"/>
    <cellStyle name="Normal 2 4 2 4 6 2 2" xfId="16787" xr:uid="{00000000-0005-0000-0000-000054410000}"/>
    <cellStyle name="Normal 2 4 2 4 6 3" xfId="16788" xr:uid="{00000000-0005-0000-0000-000055410000}"/>
    <cellStyle name="Normal 2 4 2 4 7" xfId="16789" xr:uid="{00000000-0005-0000-0000-000056410000}"/>
    <cellStyle name="Normal 2 4 2 4 7 2" xfId="16790" xr:uid="{00000000-0005-0000-0000-000057410000}"/>
    <cellStyle name="Normal 2 4 2 4 8" xfId="16791" xr:uid="{00000000-0005-0000-0000-000058410000}"/>
    <cellStyle name="Normal 2 4 2 4 8 2" xfId="16792" xr:uid="{00000000-0005-0000-0000-000059410000}"/>
    <cellStyle name="Normal 2 4 2 4 9" xfId="16793" xr:uid="{00000000-0005-0000-0000-00005A410000}"/>
    <cellStyle name="Normal 2 4 2 5" xfId="16794" xr:uid="{00000000-0005-0000-0000-00005B410000}"/>
    <cellStyle name="Normal 2 4 2 5 2" xfId="16795" xr:uid="{00000000-0005-0000-0000-00005C410000}"/>
    <cellStyle name="Normal 2 4 2 5 2 2" xfId="16796" xr:uid="{00000000-0005-0000-0000-00005D410000}"/>
    <cellStyle name="Normal 2 4 2 5 2 2 2" xfId="16797" xr:uid="{00000000-0005-0000-0000-00005E410000}"/>
    <cellStyle name="Normal 2 4 2 5 2 2 2 2" xfId="16798" xr:uid="{00000000-0005-0000-0000-00005F410000}"/>
    <cellStyle name="Normal 2 4 2 5 2 2 3" xfId="16799" xr:uid="{00000000-0005-0000-0000-000060410000}"/>
    <cellStyle name="Normal 2 4 2 5 2 3" xfId="16800" xr:uid="{00000000-0005-0000-0000-000061410000}"/>
    <cellStyle name="Normal 2 4 2 5 2 3 2" xfId="16801" xr:uid="{00000000-0005-0000-0000-000062410000}"/>
    <cellStyle name="Normal 2 4 2 5 2 3 2 2" xfId="16802" xr:uid="{00000000-0005-0000-0000-000063410000}"/>
    <cellStyle name="Normal 2 4 2 5 2 3 3" xfId="16803" xr:uid="{00000000-0005-0000-0000-000064410000}"/>
    <cellStyle name="Normal 2 4 2 5 2 4" xfId="16804" xr:uid="{00000000-0005-0000-0000-000065410000}"/>
    <cellStyle name="Normal 2 4 2 5 2 4 2" xfId="16805" xr:uid="{00000000-0005-0000-0000-000066410000}"/>
    <cellStyle name="Normal 2 4 2 5 2 4 2 2" xfId="16806" xr:uid="{00000000-0005-0000-0000-000067410000}"/>
    <cellStyle name="Normal 2 4 2 5 2 4 3" xfId="16807" xr:uid="{00000000-0005-0000-0000-000068410000}"/>
    <cellStyle name="Normal 2 4 2 5 2 5" xfId="16808" xr:uid="{00000000-0005-0000-0000-000069410000}"/>
    <cellStyle name="Normal 2 4 2 5 2 5 2" xfId="16809" xr:uid="{00000000-0005-0000-0000-00006A410000}"/>
    <cellStyle name="Normal 2 4 2 5 2 6" xfId="16810" xr:uid="{00000000-0005-0000-0000-00006B410000}"/>
    <cellStyle name="Normal 2 4 2 5 2 6 2" xfId="16811" xr:uid="{00000000-0005-0000-0000-00006C410000}"/>
    <cellStyle name="Normal 2 4 2 5 2 7" xfId="16812" xr:uid="{00000000-0005-0000-0000-00006D410000}"/>
    <cellStyle name="Normal 2 4 2 5 3" xfId="16813" xr:uid="{00000000-0005-0000-0000-00006E410000}"/>
    <cellStyle name="Normal 2 4 2 5 3 2" xfId="16814" xr:uid="{00000000-0005-0000-0000-00006F410000}"/>
    <cellStyle name="Normal 2 4 2 5 3 2 2" xfId="16815" xr:uid="{00000000-0005-0000-0000-000070410000}"/>
    <cellStyle name="Normal 2 4 2 5 3 3" xfId="16816" xr:uid="{00000000-0005-0000-0000-000071410000}"/>
    <cellStyle name="Normal 2 4 2 5 4" xfId="16817" xr:uid="{00000000-0005-0000-0000-000072410000}"/>
    <cellStyle name="Normal 2 4 2 5 4 2" xfId="16818" xr:uid="{00000000-0005-0000-0000-000073410000}"/>
    <cellStyle name="Normal 2 4 2 5 4 2 2" xfId="16819" xr:uid="{00000000-0005-0000-0000-000074410000}"/>
    <cellStyle name="Normal 2 4 2 5 4 3" xfId="16820" xr:uid="{00000000-0005-0000-0000-000075410000}"/>
    <cellStyle name="Normal 2 4 2 5 5" xfId="16821" xr:uid="{00000000-0005-0000-0000-000076410000}"/>
    <cellStyle name="Normal 2 4 2 5 5 2" xfId="16822" xr:uid="{00000000-0005-0000-0000-000077410000}"/>
    <cellStyle name="Normal 2 4 2 5 5 2 2" xfId="16823" xr:uid="{00000000-0005-0000-0000-000078410000}"/>
    <cellStyle name="Normal 2 4 2 5 5 3" xfId="16824" xr:uid="{00000000-0005-0000-0000-000079410000}"/>
    <cellStyle name="Normal 2 4 2 5 6" xfId="16825" xr:uid="{00000000-0005-0000-0000-00007A410000}"/>
    <cellStyle name="Normal 2 4 2 5 6 2" xfId="16826" xr:uid="{00000000-0005-0000-0000-00007B410000}"/>
    <cellStyle name="Normal 2 4 2 5 7" xfId="16827" xr:uid="{00000000-0005-0000-0000-00007C410000}"/>
    <cellStyle name="Normal 2 4 2 5 7 2" xfId="16828" xr:uid="{00000000-0005-0000-0000-00007D410000}"/>
    <cellStyle name="Normal 2 4 2 5 8" xfId="16829" xr:uid="{00000000-0005-0000-0000-00007E410000}"/>
    <cellStyle name="Normal 2 4 2 6" xfId="16830" xr:uid="{00000000-0005-0000-0000-00007F410000}"/>
    <cellStyle name="Normal 2 4 2 6 2" xfId="16831" xr:uid="{00000000-0005-0000-0000-000080410000}"/>
    <cellStyle name="Normal 2 4 2 6 2 2" xfId="16832" xr:uid="{00000000-0005-0000-0000-000081410000}"/>
    <cellStyle name="Normal 2 4 2 6 2 2 2" xfId="16833" xr:uid="{00000000-0005-0000-0000-000082410000}"/>
    <cellStyle name="Normal 2 4 2 6 2 3" xfId="16834" xr:uid="{00000000-0005-0000-0000-000083410000}"/>
    <cellStyle name="Normal 2 4 2 6 3" xfId="16835" xr:uid="{00000000-0005-0000-0000-000084410000}"/>
    <cellStyle name="Normal 2 4 2 6 3 2" xfId="16836" xr:uid="{00000000-0005-0000-0000-000085410000}"/>
    <cellStyle name="Normal 2 4 2 6 3 2 2" xfId="16837" xr:uid="{00000000-0005-0000-0000-000086410000}"/>
    <cellStyle name="Normal 2 4 2 6 3 3" xfId="16838" xr:uid="{00000000-0005-0000-0000-000087410000}"/>
    <cellStyle name="Normal 2 4 2 6 4" xfId="16839" xr:uid="{00000000-0005-0000-0000-000088410000}"/>
    <cellStyle name="Normal 2 4 2 6 4 2" xfId="16840" xr:uid="{00000000-0005-0000-0000-000089410000}"/>
    <cellStyle name="Normal 2 4 2 6 4 2 2" xfId="16841" xr:uid="{00000000-0005-0000-0000-00008A410000}"/>
    <cellStyle name="Normal 2 4 2 6 4 3" xfId="16842" xr:uid="{00000000-0005-0000-0000-00008B410000}"/>
    <cellStyle name="Normal 2 4 2 6 5" xfId="16843" xr:uid="{00000000-0005-0000-0000-00008C410000}"/>
    <cellStyle name="Normal 2 4 2 6 5 2" xfId="16844" xr:uid="{00000000-0005-0000-0000-00008D410000}"/>
    <cellStyle name="Normal 2 4 2 6 6" xfId="16845" xr:uid="{00000000-0005-0000-0000-00008E410000}"/>
    <cellStyle name="Normal 2 4 2 6 6 2" xfId="16846" xr:uid="{00000000-0005-0000-0000-00008F410000}"/>
    <cellStyle name="Normal 2 4 2 6 7" xfId="16847" xr:uid="{00000000-0005-0000-0000-000090410000}"/>
    <cellStyle name="Normal 2 4 2 7" xfId="16848" xr:uid="{00000000-0005-0000-0000-000091410000}"/>
    <cellStyle name="Normal 2 4 2 7 2" xfId="16849" xr:uid="{00000000-0005-0000-0000-000092410000}"/>
    <cellStyle name="Normal 2 4 2 7 2 2" xfId="16850" xr:uid="{00000000-0005-0000-0000-000093410000}"/>
    <cellStyle name="Normal 2 4 2 7 2 2 2" xfId="16851" xr:uid="{00000000-0005-0000-0000-000094410000}"/>
    <cellStyle name="Normal 2 4 2 7 2 3" xfId="16852" xr:uid="{00000000-0005-0000-0000-000095410000}"/>
    <cellStyle name="Normal 2 4 2 7 3" xfId="16853" xr:uid="{00000000-0005-0000-0000-000096410000}"/>
    <cellStyle name="Normal 2 4 2 7 3 2" xfId="16854" xr:uid="{00000000-0005-0000-0000-000097410000}"/>
    <cellStyle name="Normal 2 4 2 7 3 2 2" xfId="16855" xr:uid="{00000000-0005-0000-0000-000098410000}"/>
    <cellStyle name="Normal 2 4 2 7 3 3" xfId="16856" xr:uid="{00000000-0005-0000-0000-000099410000}"/>
    <cellStyle name="Normal 2 4 2 7 4" xfId="16857" xr:uid="{00000000-0005-0000-0000-00009A410000}"/>
    <cellStyle name="Normal 2 4 2 7 4 2" xfId="16858" xr:uid="{00000000-0005-0000-0000-00009B410000}"/>
    <cellStyle name="Normal 2 4 2 7 4 2 2" xfId="16859" xr:uid="{00000000-0005-0000-0000-00009C410000}"/>
    <cellStyle name="Normal 2 4 2 7 4 3" xfId="16860" xr:uid="{00000000-0005-0000-0000-00009D410000}"/>
    <cellStyle name="Normal 2 4 2 7 5" xfId="16861" xr:uid="{00000000-0005-0000-0000-00009E410000}"/>
    <cellStyle name="Normal 2 4 2 7 5 2" xfId="16862" xr:uid="{00000000-0005-0000-0000-00009F410000}"/>
    <cellStyle name="Normal 2 4 2 7 6" xfId="16863" xr:uid="{00000000-0005-0000-0000-0000A0410000}"/>
    <cellStyle name="Normal 2 4 2 7 6 2" xfId="16864" xr:uid="{00000000-0005-0000-0000-0000A1410000}"/>
    <cellStyle name="Normal 2 4 2 7 7" xfId="16865" xr:uid="{00000000-0005-0000-0000-0000A2410000}"/>
    <cellStyle name="Normal 2 4 2 8" xfId="16866" xr:uid="{00000000-0005-0000-0000-0000A3410000}"/>
    <cellStyle name="Normal 2 4 2 8 2" xfId="16867" xr:uid="{00000000-0005-0000-0000-0000A4410000}"/>
    <cellStyle name="Normal 2 4 2 8 2 2" xfId="16868" xr:uid="{00000000-0005-0000-0000-0000A5410000}"/>
    <cellStyle name="Normal 2 4 2 8 3" xfId="16869" xr:uid="{00000000-0005-0000-0000-0000A6410000}"/>
    <cellStyle name="Normal 2 4 2 9" xfId="16870" xr:uid="{00000000-0005-0000-0000-0000A7410000}"/>
    <cellStyle name="Normal 2 4 2 9 2" xfId="16871" xr:uid="{00000000-0005-0000-0000-0000A8410000}"/>
    <cellStyle name="Normal 2 4 2 9 2 2" xfId="16872" xr:uid="{00000000-0005-0000-0000-0000A9410000}"/>
    <cellStyle name="Normal 2 4 2 9 3" xfId="16873" xr:uid="{00000000-0005-0000-0000-0000AA410000}"/>
    <cellStyle name="Normal 2 4 2_Confidential Information" xfId="16874" xr:uid="{00000000-0005-0000-0000-0000AB410000}"/>
    <cellStyle name="Normal 2 4 3" xfId="485" xr:uid="{00000000-0005-0000-0000-0000AC410000}"/>
    <cellStyle name="Normal 2 4 3 10" xfId="16875" xr:uid="{00000000-0005-0000-0000-0000AD410000}"/>
    <cellStyle name="Normal 2 4 3 10 2" xfId="16876" xr:uid="{00000000-0005-0000-0000-0000AE410000}"/>
    <cellStyle name="Normal 2 4 3 10 2 2" xfId="16877" xr:uid="{00000000-0005-0000-0000-0000AF410000}"/>
    <cellStyle name="Normal 2 4 3 10 3" xfId="16878" xr:uid="{00000000-0005-0000-0000-0000B0410000}"/>
    <cellStyle name="Normal 2 4 3 11" xfId="16879" xr:uid="{00000000-0005-0000-0000-0000B1410000}"/>
    <cellStyle name="Normal 2 4 3 11 2" xfId="16880" xr:uid="{00000000-0005-0000-0000-0000B2410000}"/>
    <cellStyle name="Normal 2 4 3 12" xfId="16881" xr:uid="{00000000-0005-0000-0000-0000B3410000}"/>
    <cellStyle name="Normal 2 4 3 12 2" xfId="16882" xr:uid="{00000000-0005-0000-0000-0000B4410000}"/>
    <cellStyle name="Normal 2 4 3 13" xfId="16883" xr:uid="{00000000-0005-0000-0000-0000B5410000}"/>
    <cellStyle name="Normal 2 4 3 2" xfId="486" xr:uid="{00000000-0005-0000-0000-0000B6410000}"/>
    <cellStyle name="Normal 2 4 3 2 10" xfId="16884" xr:uid="{00000000-0005-0000-0000-0000B7410000}"/>
    <cellStyle name="Normal 2 4 3 2 10 2" xfId="16885" xr:uid="{00000000-0005-0000-0000-0000B8410000}"/>
    <cellStyle name="Normal 2 4 3 2 11" xfId="16886" xr:uid="{00000000-0005-0000-0000-0000B9410000}"/>
    <cellStyle name="Normal 2 4 3 2 2" xfId="16887" xr:uid="{00000000-0005-0000-0000-0000BA410000}"/>
    <cellStyle name="Normal 2 4 3 2 2 2" xfId="16888" xr:uid="{00000000-0005-0000-0000-0000BB410000}"/>
    <cellStyle name="Normal 2 4 3 2 2 2 2" xfId="16889" xr:uid="{00000000-0005-0000-0000-0000BC410000}"/>
    <cellStyle name="Normal 2 4 3 2 2 2 2 2" xfId="16890" xr:uid="{00000000-0005-0000-0000-0000BD410000}"/>
    <cellStyle name="Normal 2 4 3 2 2 2 2 2 2" xfId="16891" xr:uid="{00000000-0005-0000-0000-0000BE410000}"/>
    <cellStyle name="Normal 2 4 3 2 2 2 2 3" xfId="16892" xr:uid="{00000000-0005-0000-0000-0000BF410000}"/>
    <cellStyle name="Normal 2 4 3 2 2 2 3" xfId="16893" xr:uid="{00000000-0005-0000-0000-0000C0410000}"/>
    <cellStyle name="Normal 2 4 3 2 2 2 3 2" xfId="16894" xr:uid="{00000000-0005-0000-0000-0000C1410000}"/>
    <cellStyle name="Normal 2 4 3 2 2 2 3 2 2" xfId="16895" xr:uid="{00000000-0005-0000-0000-0000C2410000}"/>
    <cellStyle name="Normal 2 4 3 2 2 2 3 3" xfId="16896" xr:uid="{00000000-0005-0000-0000-0000C3410000}"/>
    <cellStyle name="Normal 2 4 3 2 2 2 4" xfId="16897" xr:uid="{00000000-0005-0000-0000-0000C4410000}"/>
    <cellStyle name="Normal 2 4 3 2 2 2 4 2" xfId="16898" xr:uid="{00000000-0005-0000-0000-0000C5410000}"/>
    <cellStyle name="Normal 2 4 3 2 2 2 4 2 2" xfId="16899" xr:uid="{00000000-0005-0000-0000-0000C6410000}"/>
    <cellStyle name="Normal 2 4 3 2 2 2 4 3" xfId="16900" xr:uid="{00000000-0005-0000-0000-0000C7410000}"/>
    <cellStyle name="Normal 2 4 3 2 2 2 5" xfId="16901" xr:uid="{00000000-0005-0000-0000-0000C8410000}"/>
    <cellStyle name="Normal 2 4 3 2 2 2 5 2" xfId="16902" xr:uid="{00000000-0005-0000-0000-0000C9410000}"/>
    <cellStyle name="Normal 2 4 3 2 2 2 6" xfId="16903" xr:uid="{00000000-0005-0000-0000-0000CA410000}"/>
    <cellStyle name="Normal 2 4 3 2 2 2 6 2" xfId="16904" xr:uid="{00000000-0005-0000-0000-0000CB410000}"/>
    <cellStyle name="Normal 2 4 3 2 2 2 7" xfId="16905" xr:uid="{00000000-0005-0000-0000-0000CC410000}"/>
    <cellStyle name="Normal 2 4 3 2 2 3" xfId="16906" xr:uid="{00000000-0005-0000-0000-0000CD410000}"/>
    <cellStyle name="Normal 2 4 3 2 2 3 2" xfId="16907" xr:uid="{00000000-0005-0000-0000-0000CE410000}"/>
    <cellStyle name="Normal 2 4 3 2 2 3 2 2" xfId="16908" xr:uid="{00000000-0005-0000-0000-0000CF410000}"/>
    <cellStyle name="Normal 2 4 3 2 2 3 2 2 2" xfId="16909" xr:uid="{00000000-0005-0000-0000-0000D0410000}"/>
    <cellStyle name="Normal 2 4 3 2 2 3 2 3" xfId="16910" xr:uid="{00000000-0005-0000-0000-0000D1410000}"/>
    <cellStyle name="Normal 2 4 3 2 2 3 3" xfId="16911" xr:uid="{00000000-0005-0000-0000-0000D2410000}"/>
    <cellStyle name="Normal 2 4 3 2 2 3 3 2" xfId="16912" xr:uid="{00000000-0005-0000-0000-0000D3410000}"/>
    <cellStyle name="Normal 2 4 3 2 2 3 3 2 2" xfId="16913" xr:uid="{00000000-0005-0000-0000-0000D4410000}"/>
    <cellStyle name="Normal 2 4 3 2 2 3 3 3" xfId="16914" xr:uid="{00000000-0005-0000-0000-0000D5410000}"/>
    <cellStyle name="Normal 2 4 3 2 2 3 4" xfId="16915" xr:uid="{00000000-0005-0000-0000-0000D6410000}"/>
    <cellStyle name="Normal 2 4 3 2 2 3 4 2" xfId="16916" xr:uid="{00000000-0005-0000-0000-0000D7410000}"/>
    <cellStyle name="Normal 2 4 3 2 2 3 4 2 2" xfId="16917" xr:uid="{00000000-0005-0000-0000-0000D8410000}"/>
    <cellStyle name="Normal 2 4 3 2 2 3 4 3" xfId="16918" xr:uid="{00000000-0005-0000-0000-0000D9410000}"/>
    <cellStyle name="Normal 2 4 3 2 2 3 5" xfId="16919" xr:uid="{00000000-0005-0000-0000-0000DA410000}"/>
    <cellStyle name="Normal 2 4 3 2 2 3 5 2" xfId="16920" xr:uid="{00000000-0005-0000-0000-0000DB410000}"/>
    <cellStyle name="Normal 2 4 3 2 2 3 6" xfId="16921" xr:uid="{00000000-0005-0000-0000-0000DC410000}"/>
    <cellStyle name="Normal 2 4 3 2 2 3 6 2" xfId="16922" xr:uid="{00000000-0005-0000-0000-0000DD410000}"/>
    <cellStyle name="Normal 2 4 3 2 2 3 7" xfId="16923" xr:uid="{00000000-0005-0000-0000-0000DE410000}"/>
    <cellStyle name="Normal 2 4 3 2 2 4" xfId="16924" xr:uid="{00000000-0005-0000-0000-0000DF410000}"/>
    <cellStyle name="Normal 2 4 3 2 2 4 2" xfId="16925" xr:uid="{00000000-0005-0000-0000-0000E0410000}"/>
    <cellStyle name="Normal 2 4 3 2 2 4 2 2" xfId="16926" xr:uid="{00000000-0005-0000-0000-0000E1410000}"/>
    <cellStyle name="Normal 2 4 3 2 2 4 3" xfId="16927" xr:uid="{00000000-0005-0000-0000-0000E2410000}"/>
    <cellStyle name="Normal 2 4 3 2 2 5" xfId="16928" xr:uid="{00000000-0005-0000-0000-0000E3410000}"/>
    <cellStyle name="Normal 2 4 3 2 2 5 2" xfId="16929" xr:uid="{00000000-0005-0000-0000-0000E4410000}"/>
    <cellStyle name="Normal 2 4 3 2 2 5 2 2" xfId="16930" xr:uid="{00000000-0005-0000-0000-0000E5410000}"/>
    <cellStyle name="Normal 2 4 3 2 2 5 3" xfId="16931" xr:uid="{00000000-0005-0000-0000-0000E6410000}"/>
    <cellStyle name="Normal 2 4 3 2 2 6" xfId="16932" xr:uid="{00000000-0005-0000-0000-0000E7410000}"/>
    <cellStyle name="Normal 2 4 3 2 2 6 2" xfId="16933" xr:uid="{00000000-0005-0000-0000-0000E8410000}"/>
    <cellStyle name="Normal 2 4 3 2 2 6 2 2" xfId="16934" xr:uid="{00000000-0005-0000-0000-0000E9410000}"/>
    <cellStyle name="Normal 2 4 3 2 2 6 3" xfId="16935" xr:uid="{00000000-0005-0000-0000-0000EA410000}"/>
    <cellStyle name="Normal 2 4 3 2 2 7" xfId="16936" xr:uid="{00000000-0005-0000-0000-0000EB410000}"/>
    <cellStyle name="Normal 2 4 3 2 2 7 2" xfId="16937" xr:uid="{00000000-0005-0000-0000-0000EC410000}"/>
    <cellStyle name="Normal 2 4 3 2 2 8" xfId="16938" xr:uid="{00000000-0005-0000-0000-0000ED410000}"/>
    <cellStyle name="Normal 2 4 3 2 2 8 2" xfId="16939" xr:uid="{00000000-0005-0000-0000-0000EE410000}"/>
    <cellStyle name="Normal 2 4 3 2 2 9" xfId="16940" xr:uid="{00000000-0005-0000-0000-0000EF410000}"/>
    <cellStyle name="Normal 2 4 3 2 3" xfId="16941" xr:uid="{00000000-0005-0000-0000-0000F0410000}"/>
    <cellStyle name="Normal 2 4 3 2 3 2" xfId="16942" xr:uid="{00000000-0005-0000-0000-0000F1410000}"/>
    <cellStyle name="Normal 2 4 3 2 3 2 2" xfId="16943" xr:uid="{00000000-0005-0000-0000-0000F2410000}"/>
    <cellStyle name="Normal 2 4 3 2 3 2 2 2" xfId="16944" xr:uid="{00000000-0005-0000-0000-0000F3410000}"/>
    <cellStyle name="Normal 2 4 3 2 3 2 2 2 2" xfId="16945" xr:uid="{00000000-0005-0000-0000-0000F4410000}"/>
    <cellStyle name="Normal 2 4 3 2 3 2 2 3" xfId="16946" xr:uid="{00000000-0005-0000-0000-0000F5410000}"/>
    <cellStyle name="Normal 2 4 3 2 3 2 3" xfId="16947" xr:uid="{00000000-0005-0000-0000-0000F6410000}"/>
    <cellStyle name="Normal 2 4 3 2 3 2 3 2" xfId="16948" xr:uid="{00000000-0005-0000-0000-0000F7410000}"/>
    <cellStyle name="Normal 2 4 3 2 3 2 3 2 2" xfId="16949" xr:uid="{00000000-0005-0000-0000-0000F8410000}"/>
    <cellStyle name="Normal 2 4 3 2 3 2 3 3" xfId="16950" xr:uid="{00000000-0005-0000-0000-0000F9410000}"/>
    <cellStyle name="Normal 2 4 3 2 3 2 4" xfId="16951" xr:uid="{00000000-0005-0000-0000-0000FA410000}"/>
    <cellStyle name="Normal 2 4 3 2 3 2 4 2" xfId="16952" xr:uid="{00000000-0005-0000-0000-0000FB410000}"/>
    <cellStyle name="Normal 2 4 3 2 3 2 4 2 2" xfId="16953" xr:uid="{00000000-0005-0000-0000-0000FC410000}"/>
    <cellStyle name="Normal 2 4 3 2 3 2 4 3" xfId="16954" xr:uid="{00000000-0005-0000-0000-0000FD410000}"/>
    <cellStyle name="Normal 2 4 3 2 3 2 5" xfId="16955" xr:uid="{00000000-0005-0000-0000-0000FE410000}"/>
    <cellStyle name="Normal 2 4 3 2 3 2 5 2" xfId="16956" xr:uid="{00000000-0005-0000-0000-0000FF410000}"/>
    <cellStyle name="Normal 2 4 3 2 3 2 6" xfId="16957" xr:uid="{00000000-0005-0000-0000-000000420000}"/>
    <cellStyle name="Normal 2 4 3 2 3 2 6 2" xfId="16958" xr:uid="{00000000-0005-0000-0000-000001420000}"/>
    <cellStyle name="Normal 2 4 3 2 3 2 7" xfId="16959" xr:uid="{00000000-0005-0000-0000-000002420000}"/>
    <cellStyle name="Normal 2 4 3 2 3 3" xfId="16960" xr:uid="{00000000-0005-0000-0000-000003420000}"/>
    <cellStyle name="Normal 2 4 3 2 3 3 2" xfId="16961" xr:uid="{00000000-0005-0000-0000-000004420000}"/>
    <cellStyle name="Normal 2 4 3 2 3 3 2 2" xfId="16962" xr:uid="{00000000-0005-0000-0000-000005420000}"/>
    <cellStyle name="Normal 2 4 3 2 3 3 3" xfId="16963" xr:uid="{00000000-0005-0000-0000-000006420000}"/>
    <cellStyle name="Normal 2 4 3 2 3 4" xfId="16964" xr:uid="{00000000-0005-0000-0000-000007420000}"/>
    <cellStyle name="Normal 2 4 3 2 3 4 2" xfId="16965" xr:uid="{00000000-0005-0000-0000-000008420000}"/>
    <cellStyle name="Normal 2 4 3 2 3 4 2 2" xfId="16966" xr:uid="{00000000-0005-0000-0000-000009420000}"/>
    <cellStyle name="Normal 2 4 3 2 3 4 3" xfId="16967" xr:uid="{00000000-0005-0000-0000-00000A420000}"/>
    <cellStyle name="Normal 2 4 3 2 3 5" xfId="16968" xr:uid="{00000000-0005-0000-0000-00000B420000}"/>
    <cellStyle name="Normal 2 4 3 2 3 5 2" xfId="16969" xr:uid="{00000000-0005-0000-0000-00000C420000}"/>
    <cellStyle name="Normal 2 4 3 2 3 5 2 2" xfId="16970" xr:uid="{00000000-0005-0000-0000-00000D420000}"/>
    <cellStyle name="Normal 2 4 3 2 3 5 3" xfId="16971" xr:uid="{00000000-0005-0000-0000-00000E420000}"/>
    <cellStyle name="Normal 2 4 3 2 3 6" xfId="16972" xr:uid="{00000000-0005-0000-0000-00000F420000}"/>
    <cellStyle name="Normal 2 4 3 2 3 6 2" xfId="16973" xr:uid="{00000000-0005-0000-0000-000010420000}"/>
    <cellStyle name="Normal 2 4 3 2 3 7" xfId="16974" xr:uid="{00000000-0005-0000-0000-000011420000}"/>
    <cellStyle name="Normal 2 4 3 2 3 7 2" xfId="16975" xr:uid="{00000000-0005-0000-0000-000012420000}"/>
    <cellStyle name="Normal 2 4 3 2 3 8" xfId="16976" xr:uid="{00000000-0005-0000-0000-000013420000}"/>
    <cellStyle name="Normal 2 4 3 2 4" xfId="16977" xr:uid="{00000000-0005-0000-0000-000014420000}"/>
    <cellStyle name="Normal 2 4 3 2 4 2" xfId="16978" xr:uid="{00000000-0005-0000-0000-000015420000}"/>
    <cellStyle name="Normal 2 4 3 2 4 2 2" xfId="16979" xr:uid="{00000000-0005-0000-0000-000016420000}"/>
    <cellStyle name="Normal 2 4 3 2 4 2 2 2" xfId="16980" xr:uid="{00000000-0005-0000-0000-000017420000}"/>
    <cellStyle name="Normal 2 4 3 2 4 2 3" xfId="16981" xr:uid="{00000000-0005-0000-0000-000018420000}"/>
    <cellStyle name="Normal 2 4 3 2 4 3" xfId="16982" xr:uid="{00000000-0005-0000-0000-000019420000}"/>
    <cellStyle name="Normal 2 4 3 2 4 3 2" xfId="16983" xr:uid="{00000000-0005-0000-0000-00001A420000}"/>
    <cellStyle name="Normal 2 4 3 2 4 3 2 2" xfId="16984" xr:uid="{00000000-0005-0000-0000-00001B420000}"/>
    <cellStyle name="Normal 2 4 3 2 4 3 3" xfId="16985" xr:uid="{00000000-0005-0000-0000-00001C420000}"/>
    <cellStyle name="Normal 2 4 3 2 4 4" xfId="16986" xr:uid="{00000000-0005-0000-0000-00001D420000}"/>
    <cellStyle name="Normal 2 4 3 2 4 4 2" xfId="16987" xr:uid="{00000000-0005-0000-0000-00001E420000}"/>
    <cellStyle name="Normal 2 4 3 2 4 4 2 2" xfId="16988" xr:uid="{00000000-0005-0000-0000-00001F420000}"/>
    <cellStyle name="Normal 2 4 3 2 4 4 3" xfId="16989" xr:uid="{00000000-0005-0000-0000-000020420000}"/>
    <cellStyle name="Normal 2 4 3 2 4 5" xfId="16990" xr:uid="{00000000-0005-0000-0000-000021420000}"/>
    <cellStyle name="Normal 2 4 3 2 4 5 2" xfId="16991" xr:uid="{00000000-0005-0000-0000-000022420000}"/>
    <cellStyle name="Normal 2 4 3 2 4 6" xfId="16992" xr:uid="{00000000-0005-0000-0000-000023420000}"/>
    <cellStyle name="Normal 2 4 3 2 4 6 2" xfId="16993" xr:uid="{00000000-0005-0000-0000-000024420000}"/>
    <cellStyle name="Normal 2 4 3 2 4 7" xfId="16994" xr:uid="{00000000-0005-0000-0000-000025420000}"/>
    <cellStyle name="Normal 2 4 3 2 5" xfId="16995" xr:uid="{00000000-0005-0000-0000-000026420000}"/>
    <cellStyle name="Normal 2 4 3 2 5 2" xfId="16996" xr:uid="{00000000-0005-0000-0000-000027420000}"/>
    <cellStyle name="Normal 2 4 3 2 5 2 2" xfId="16997" xr:uid="{00000000-0005-0000-0000-000028420000}"/>
    <cellStyle name="Normal 2 4 3 2 5 2 2 2" xfId="16998" xr:uid="{00000000-0005-0000-0000-000029420000}"/>
    <cellStyle name="Normal 2 4 3 2 5 2 3" xfId="16999" xr:uid="{00000000-0005-0000-0000-00002A420000}"/>
    <cellStyle name="Normal 2 4 3 2 5 3" xfId="17000" xr:uid="{00000000-0005-0000-0000-00002B420000}"/>
    <cellStyle name="Normal 2 4 3 2 5 3 2" xfId="17001" xr:uid="{00000000-0005-0000-0000-00002C420000}"/>
    <cellStyle name="Normal 2 4 3 2 5 3 2 2" xfId="17002" xr:uid="{00000000-0005-0000-0000-00002D420000}"/>
    <cellStyle name="Normal 2 4 3 2 5 3 3" xfId="17003" xr:uid="{00000000-0005-0000-0000-00002E420000}"/>
    <cellStyle name="Normal 2 4 3 2 5 4" xfId="17004" xr:uid="{00000000-0005-0000-0000-00002F420000}"/>
    <cellStyle name="Normal 2 4 3 2 5 4 2" xfId="17005" xr:uid="{00000000-0005-0000-0000-000030420000}"/>
    <cellStyle name="Normal 2 4 3 2 5 4 2 2" xfId="17006" xr:uid="{00000000-0005-0000-0000-000031420000}"/>
    <cellStyle name="Normal 2 4 3 2 5 4 3" xfId="17007" xr:uid="{00000000-0005-0000-0000-000032420000}"/>
    <cellStyle name="Normal 2 4 3 2 5 5" xfId="17008" xr:uid="{00000000-0005-0000-0000-000033420000}"/>
    <cellStyle name="Normal 2 4 3 2 5 5 2" xfId="17009" xr:uid="{00000000-0005-0000-0000-000034420000}"/>
    <cellStyle name="Normal 2 4 3 2 5 6" xfId="17010" xr:uid="{00000000-0005-0000-0000-000035420000}"/>
    <cellStyle name="Normal 2 4 3 2 5 6 2" xfId="17011" xr:uid="{00000000-0005-0000-0000-000036420000}"/>
    <cellStyle name="Normal 2 4 3 2 5 7" xfId="17012" xr:uid="{00000000-0005-0000-0000-000037420000}"/>
    <cellStyle name="Normal 2 4 3 2 6" xfId="17013" xr:uid="{00000000-0005-0000-0000-000038420000}"/>
    <cellStyle name="Normal 2 4 3 2 6 2" xfId="17014" xr:uid="{00000000-0005-0000-0000-000039420000}"/>
    <cellStyle name="Normal 2 4 3 2 6 2 2" xfId="17015" xr:uid="{00000000-0005-0000-0000-00003A420000}"/>
    <cellStyle name="Normal 2 4 3 2 6 3" xfId="17016" xr:uid="{00000000-0005-0000-0000-00003B420000}"/>
    <cellStyle name="Normal 2 4 3 2 7" xfId="17017" xr:uid="{00000000-0005-0000-0000-00003C420000}"/>
    <cellStyle name="Normal 2 4 3 2 7 2" xfId="17018" xr:uid="{00000000-0005-0000-0000-00003D420000}"/>
    <cellStyle name="Normal 2 4 3 2 7 2 2" xfId="17019" xr:uid="{00000000-0005-0000-0000-00003E420000}"/>
    <cellStyle name="Normal 2 4 3 2 7 3" xfId="17020" xr:uid="{00000000-0005-0000-0000-00003F420000}"/>
    <cellStyle name="Normal 2 4 3 2 8" xfId="17021" xr:uid="{00000000-0005-0000-0000-000040420000}"/>
    <cellStyle name="Normal 2 4 3 2 8 2" xfId="17022" xr:uid="{00000000-0005-0000-0000-000041420000}"/>
    <cellStyle name="Normal 2 4 3 2 8 2 2" xfId="17023" xr:uid="{00000000-0005-0000-0000-000042420000}"/>
    <cellStyle name="Normal 2 4 3 2 8 3" xfId="17024" xr:uid="{00000000-0005-0000-0000-000043420000}"/>
    <cellStyle name="Normal 2 4 3 2 9" xfId="17025" xr:uid="{00000000-0005-0000-0000-000044420000}"/>
    <cellStyle name="Normal 2 4 3 2 9 2" xfId="17026" xr:uid="{00000000-0005-0000-0000-000045420000}"/>
    <cellStyle name="Normal 2 4 3 3" xfId="487" xr:uid="{00000000-0005-0000-0000-000046420000}"/>
    <cellStyle name="Normal 2 4 3 3 10" xfId="17027" xr:uid="{00000000-0005-0000-0000-000047420000}"/>
    <cellStyle name="Normal 2 4 3 3 10 2" xfId="17028" xr:uid="{00000000-0005-0000-0000-000048420000}"/>
    <cellStyle name="Normal 2 4 3 3 11" xfId="17029" xr:uid="{00000000-0005-0000-0000-000049420000}"/>
    <cellStyle name="Normal 2 4 3 3 2" xfId="17030" xr:uid="{00000000-0005-0000-0000-00004A420000}"/>
    <cellStyle name="Normal 2 4 3 3 2 2" xfId="17031" xr:uid="{00000000-0005-0000-0000-00004B420000}"/>
    <cellStyle name="Normal 2 4 3 3 2 2 2" xfId="17032" xr:uid="{00000000-0005-0000-0000-00004C420000}"/>
    <cellStyle name="Normal 2 4 3 3 2 2 2 2" xfId="17033" xr:uid="{00000000-0005-0000-0000-00004D420000}"/>
    <cellStyle name="Normal 2 4 3 3 2 2 2 2 2" xfId="17034" xr:uid="{00000000-0005-0000-0000-00004E420000}"/>
    <cellStyle name="Normal 2 4 3 3 2 2 2 3" xfId="17035" xr:uid="{00000000-0005-0000-0000-00004F420000}"/>
    <cellStyle name="Normal 2 4 3 3 2 2 3" xfId="17036" xr:uid="{00000000-0005-0000-0000-000050420000}"/>
    <cellStyle name="Normal 2 4 3 3 2 2 3 2" xfId="17037" xr:uid="{00000000-0005-0000-0000-000051420000}"/>
    <cellStyle name="Normal 2 4 3 3 2 2 3 2 2" xfId="17038" xr:uid="{00000000-0005-0000-0000-000052420000}"/>
    <cellStyle name="Normal 2 4 3 3 2 2 3 3" xfId="17039" xr:uid="{00000000-0005-0000-0000-000053420000}"/>
    <cellStyle name="Normal 2 4 3 3 2 2 4" xfId="17040" xr:uid="{00000000-0005-0000-0000-000054420000}"/>
    <cellStyle name="Normal 2 4 3 3 2 2 4 2" xfId="17041" xr:uid="{00000000-0005-0000-0000-000055420000}"/>
    <cellStyle name="Normal 2 4 3 3 2 2 4 2 2" xfId="17042" xr:uid="{00000000-0005-0000-0000-000056420000}"/>
    <cellStyle name="Normal 2 4 3 3 2 2 4 3" xfId="17043" xr:uid="{00000000-0005-0000-0000-000057420000}"/>
    <cellStyle name="Normal 2 4 3 3 2 2 5" xfId="17044" xr:uid="{00000000-0005-0000-0000-000058420000}"/>
    <cellStyle name="Normal 2 4 3 3 2 2 5 2" xfId="17045" xr:uid="{00000000-0005-0000-0000-000059420000}"/>
    <cellStyle name="Normal 2 4 3 3 2 2 6" xfId="17046" xr:uid="{00000000-0005-0000-0000-00005A420000}"/>
    <cellStyle name="Normal 2 4 3 3 2 2 6 2" xfId="17047" xr:uid="{00000000-0005-0000-0000-00005B420000}"/>
    <cellStyle name="Normal 2 4 3 3 2 2 7" xfId="17048" xr:uid="{00000000-0005-0000-0000-00005C420000}"/>
    <cellStyle name="Normal 2 4 3 3 2 3" xfId="17049" xr:uid="{00000000-0005-0000-0000-00005D420000}"/>
    <cellStyle name="Normal 2 4 3 3 2 3 2" xfId="17050" xr:uid="{00000000-0005-0000-0000-00005E420000}"/>
    <cellStyle name="Normal 2 4 3 3 2 3 2 2" xfId="17051" xr:uid="{00000000-0005-0000-0000-00005F420000}"/>
    <cellStyle name="Normal 2 4 3 3 2 3 2 2 2" xfId="17052" xr:uid="{00000000-0005-0000-0000-000060420000}"/>
    <cellStyle name="Normal 2 4 3 3 2 3 2 3" xfId="17053" xr:uid="{00000000-0005-0000-0000-000061420000}"/>
    <cellStyle name="Normal 2 4 3 3 2 3 3" xfId="17054" xr:uid="{00000000-0005-0000-0000-000062420000}"/>
    <cellStyle name="Normal 2 4 3 3 2 3 3 2" xfId="17055" xr:uid="{00000000-0005-0000-0000-000063420000}"/>
    <cellStyle name="Normal 2 4 3 3 2 3 3 2 2" xfId="17056" xr:uid="{00000000-0005-0000-0000-000064420000}"/>
    <cellStyle name="Normal 2 4 3 3 2 3 3 3" xfId="17057" xr:uid="{00000000-0005-0000-0000-000065420000}"/>
    <cellStyle name="Normal 2 4 3 3 2 3 4" xfId="17058" xr:uid="{00000000-0005-0000-0000-000066420000}"/>
    <cellStyle name="Normal 2 4 3 3 2 3 4 2" xfId="17059" xr:uid="{00000000-0005-0000-0000-000067420000}"/>
    <cellStyle name="Normal 2 4 3 3 2 3 4 2 2" xfId="17060" xr:uid="{00000000-0005-0000-0000-000068420000}"/>
    <cellStyle name="Normal 2 4 3 3 2 3 4 3" xfId="17061" xr:uid="{00000000-0005-0000-0000-000069420000}"/>
    <cellStyle name="Normal 2 4 3 3 2 3 5" xfId="17062" xr:uid="{00000000-0005-0000-0000-00006A420000}"/>
    <cellStyle name="Normal 2 4 3 3 2 3 5 2" xfId="17063" xr:uid="{00000000-0005-0000-0000-00006B420000}"/>
    <cellStyle name="Normal 2 4 3 3 2 3 6" xfId="17064" xr:uid="{00000000-0005-0000-0000-00006C420000}"/>
    <cellStyle name="Normal 2 4 3 3 2 3 6 2" xfId="17065" xr:uid="{00000000-0005-0000-0000-00006D420000}"/>
    <cellStyle name="Normal 2 4 3 3 2 3 7" xfId="17066" xr:uid="{00000000-0005-0000-0000-00006E420000}"/>
    <cellStyle name="Normal 2 4 3 3 2 4" xfId="17067" xr:uid="{00000000-0005-0000-0000-00006F420000}"/>
    <cellStyle name="Normal 2 4 3 3 2 4 2" xfId="17068" xr:uid="{00000000-0005-0000-0000-000070420000}"/>
    <cellStyle name="Normal 2 4 3 3 2 4 2 2" xfId="17069" xr:uid="{00000000-0005-0000-0000-000071420000}"/>
    <cellStyle name="Normal 2 4 3 3 2 4 3" xfId="17070" xr:uid="{00000000-0005-0000-0000-000072420000}"/>
    <cellStyle name="Normal 2 4 3 3 2 5" xfId="17071" xr:uid="{00000000-0005-0000-0000-000073420000}"/>
    <cellStyle name="Normal 2 4 3 3 2 5 2" xfId="17072" xr:uid="{00000000-0005-0000-0000-000074420000}"/>
    <cellStyle name="Normal 2 4 3 3 2 5 2 2" xfId="17073" xr:uid="{00000000-0005-0000-0000-000075420000}"/>
    <cellStyle name="Normal 2 4 3 3 2 5 3" xfId="17074" xr:uid="{00000000-0005-0000-0000-000076420000}"/>
    <cellStyle name="Normal 2 4 3 3 2 6" xfId="17075" xr:uid="{00000000-0005-0000-0000-000077420000}"/>
    <cellStyle name="Normal 2 4 3 3 2 6 2" xfId="17076" xr:uid="{00000000-0005-0000-0000-000078420000}"/>
    <cellStyle name="Normal 2 4 3 3 2 6 2 2" xfId="17077" xr:uid="{00000000-0005-0000-0000-000079420000}"/>
    <cellStyle name="Normal 2 4 3 3 2 6 3" xfId="17078" xr:uid="{00000000-0005-0000-0000-00007A420000}"/>
    <cellStyle name="Normal 2 4 3 3 2 7" xfId="17079" xr:uid="{00000000-0005-0000-0000-00007B420000}"/>
    <cellStyle name="Normal 2 4 3 3 2 7 2" xfId="17080" xr:uid="{00000000-0005-0000-0000-00007C420000}"/>
    <cellStyle name="Normal 2 4 3 3 2 8" xfId="17081" xr:uid="{00000000-0005-0000-0000-00007D420000}"/>
    <cellStyle name="Normal 2 4 3 3 2 8 2" xfId="17082" xr:uid="{00000000-0005-0000-0000-00007E420000}"/>
    <cellStyle name="Normal 2 4 3 3 2 9" xfId="17083" xr:uid="{00000000-0005-0000-0000-00007F420000}"/>
    <cellStyle name="Normal 2 4 3 3 3" xfId="17084" xr:uid="{00000000-0005-0000-0000-000080420000}"/>
    <cellStyle name="Normal 2 4 3 3 3 2" xfId="17085" xr:uid="{00000000-0005-0000-0000-000081420000}"/>
    <cellStyle name="Normal 2 4 3 3 3 2 2" xfId="17086" xr:uid="{00000000-0005-0000-0000-000082420000}"/>
    <cellStyle name="Normal 2 4 3 3 3 2 2 2" xfId="17087" xr:uid="{00000000-0005-0000-0000-000083420000}"/>
    <cellStyle name="Normal 2 4 3 3 3 2 2 2 2" xfId="17088" xr:uid="{00000000-0005-0000-0000-000084420000}"/>
    <cellStyle name="Normal 2 4 3 3 3 2 2 3" xfId="17089" xr:uid="{00000000-0005-0000-0000-000085420000}"/>
    <cellStyle name="Normal 2 4 3 3 3 2 3" xfId="17090" xr:uid="{00000000-0005-0000-0000-000086420000}"/>
    <cellStyle name="Normal 2 4 3 3 3 2 3 2" xfId="17091" xr:uid="{00000000-0005-0000-0000-000087420000}"/>
    <cellStyle name="Normal 2 4 3 3 3 2 3 2 2" xfId="17092" xr:uid="{00000000-0005-0000-0000-000088420000}"/>
    <cellStyle name="Normal 2 4 3 3 3 2 3 3" xfId="17093" xr:uid="{00000000-0005-0000-0000-000089420000}"/>
    <cellStyle name="Normal 2 4 3 3 3 2 4" xfId="17094" xr:uid="{00000000-0005-0000-0000-00008A420000}"/>
    <cellStyle name="Normal 2 4 3 3 3 2 4 2" xfId="17095" xr:uid="{00000000-0005-0000-0000-00008B420000}"/>
    <cellStyle name="Normal 2 4 3 3 3 2 4 2 2" xfId="17096" xr:uid="{00000000-0005-0000-0000-00008C420000}"/>
    <cellStyle name="Normal 2 4 3 3 3 2 4 3" xfId="17097" xr:uid="{00000000-0005-0000-0000-00008D420000}"/>
    <cellStyle name="Normal 2 4 3 3 3 2 5" xfId="17098" xr:uid="{00000000-0005-0000-0000-00008E420000}"/>
    <cellStyle name="Normal 2 4 3 3 3 2 5 2" xfId="17099" xr:uid="{00000000-0005-0000-0000-00008F420000}"/>
    <cellStyle name="Normal 2 4 3 3 3 2 6" xfId="17100" xr:uid="{00000000-0005-0000-0000-000090420000}"/>
    <cellStyle name="Normal 2 4 3 3 3 2 6 2" xfId="17101" xr:uid="{00000000-0005-0000-0000-000091420000}"/>
    <cellStyle name="Normal 2 4 3 3 3 2 7" xfId="17102" xr:uid="{00000000-0005-0000-0000-000092420000}"/>
    <cellStyle name="Normal 2 4 3 3 3 3" xfId="17103" xr:uid="{00000000-0005-0000-0000-000093420000}"/>
    <cellStyle name="Normal 2 4 3 3 3 3 2" xfId="17104" xr:uid="{00000000-0005-0000-0000-000094420000}"/>
    <cellStyle name="Normal 2 4 3 3 3 3 2 2" xfId="17105" xr:uid="{00000000-0005-0000-0000-000095420000}"/>
    <cellStyle name="Normal 2 4 3 3 3 3 3" xfId="17106" xr:uid="{00000000-0005-0000-0000-000096420000}"/>
    <cellStyle name="Normal 2 4 3 3 3 4" xfId="17107" xr:uid="{00000000-0005-0000-0000-000097420000}"/>
    <cellStyle name="Normal 2 4 3 3 3 4 2" xfId="17108" xr:uid="{00000000-0005-0000-0000-000098420000}"/>
    <cellStyle name="Normal 2 4 3 3 3 4 2 2" xfId="17109" xr:uid="{00000000-0005-0000-0000-000099420000}"/>
    <cellStyle name="Normal 2 4 3 3 3 4 3" xfId="17110" xr:uid="{00000000-0005-0000-0000-00009A420000}"/>
    <cellStyle name="Normal 2 4 3 3 3 5" xfId="17111" xr:uid="{00000000-0005-0000-0000-00009B420000}"/>
    <cellStyle name="Normal 2 4 3 3 3 5 2" xfId="17112" xr:uid="{00000000-0005-0000-0000-00009C420000}"/>
    <cellStyle name="Normal 2 4 3 3 3 5 2 2" xfId="17113" xr:uid="{00000000-0005-0000-0000-00009D420000}"/>
    <cellStyle name="Normal 2 4 3 3 3 5 3" xfId="17114" xr:uid="{00000000-0005-0000-0000-00009E420000}"/>
    <cellStyle name="Normal 2 4 3 3 3 6" xfId="17115" xr:uid="{00000000-0005-0000-0000-00009F420000}"/>
    <cellStyle name="Normal 2 4 3 3 3 6 2" xfId="17116" xr:uid="{00000000-0005-0000-0000-0000A0420000}"/>
    <cellStyle name="Normal 2 4 3 3 3 7" xfId="17117" xr:uid="{00000000-0005-0000-0000-0000A1420000}"/>
    <cellStyle name="Normal 2 4 3 3 3 7 2" xfId="17118" xr:uid="{00000000-0005-0000-0000-0000A2420000}"/>
    <cellStyle name="Normal 2 4 3 3 3 8" xfId="17119" xr:uid="{00000000-0005-0000-0000-0000A3420000}"/>
    <cellStyle name="Normal 2 4 3 3 4" xfId="17120" xr:uid="{00000000-0005-0000-0000-0000A4420000}"/>
    <cellStyle name="Normal 2 4 3 3 4 2" xfId="17121" xr:uid="{00000000-0005-0000-0000-0000A5420000}"/>
    <cellStyle name="Normal 2 4 3 3 4 2 2" xfId="17122" xr:uid="{00000000-0005-0000-0000-0000A6420000}"/>
    <cellStyle name="Normal 2 4 3 3 4 2 2 2" xfId="17123" xr:uid="{00000000-0005-0000-0000-0000A7420000}"/>
    <cellStyle name="Normal 2 4 3 3 4 2 3" xfId="17124" xr:uid="{00000000-0005-0000-0000-0000A8420000}"/>
    <cellStyle name="Normal 2 4 3 3 4 3" xfId="17125" xr:uid="{00000000-0005-0000-0000-0000A9420000}"/>
    <cellStyle name="Normal 2 4 3 3 4 3 2" xfId="17126" xr:uid="{00000000-0005-0000-0000-0000AA420000}"/>
    <cellStyle name="Normal 2 4 3 3 4 3 2 2" xfId="17127" xr:uid="{00000000-0005-0000-0000-0000AB420000}"/>
    <cellStyle name="Normal 2 4 3 3 4 3 3" xfId="17128" xr:uid="{00000000-0005-0000-0000-0000AC420000}"/>
    <cellStyle name="Normal 2 4 3 3 4 4" xfId="17129" xr:uid="{00000000-0005-0000-0000-0000AD420000}"/>
    <cellStyle name="Normal 2 4 3 3 4 4 2" xfId="17130" xr:uid="{00000000-0005-0000-0000-0000AE420000}"/>
    <cellStyle name="Normal 2 4 3 3 4 4 2 2" xfId="17131" xr:uid="{00000000-0005-0000-0000-0000AF420000}"/>
    <cellStyle name="Normal 2 4 3 3 4 4 3" xfId="17132" xr:uid="{00000000-0005-0000-0000-0000B0420000}"/>
    <cellStyle name="Normal 2 4 3 3 4 5" xfId="17133" xr:uid="{00000000-0005-0000-0000-0000B1420000}"/>
    <cellStyle name="Normal 2 4 3 3 4 5 2" xfId="17134" xr:uid="{00000000-0005-0000-0000-0000B2420000}"/>
    <cellStyle name="Normal 2 4 3 3 4 6" xfId="17135" xr:uid="{00000000-0005-0000-0000-0000B3420000}"/>
    <cellStyle name="Normal 2 4 3 3 4 6 2" xfId="17136" xr:uid="{00000000-0005-0000-0000-0000B4420000}"/>
    <cellStyle name="Normal 2 4 3 3 4 7" xfId="17137" xr:uid="{00000000-0005-0000-0000-0000B5420000}"/>
    <cellStyle name="Normal 2 4 3 3 5" xfId="17138" xr:uid="{00000000-0005-0000-0000-0000B6420000}"/>
    <cellStyle name="Normal 2 4 3 3 5 2" xfId="17139" xr:uid="{00000000-0005-0000-0000-0000B7420000}"/>
    <cellStyle name="Normal 2 4 3 3 5 2 2" xfId="17140" xr:uid="{00000000-0005-0000-0000-0000B8420000}"/>
    <cellStyle name="Normal 2 4 3 3 5 2 2 2" xfId="17141" xr:uid="{00000000-0005-0000-0000-0000B9420000}"/>
    <cellStyle name="Normal 2 4 3 3 5 2 3" xfId="17142" xr:uid="{00000000-0005-0000-0000-0000BA420000}"/>
    <cellStyle name="Normal 2 4 3 3 5 3" xfId="17143" xr:uid="{00000000-0005-0000-0000-0000BB420000}"/>
    <cellStyle name="Normal 2 4 3 3 5 3 2" xfId="17144" xr:uid="{00000000-0005-0000-0000-0000BC420000}"/>
    <cellStyle name="Normal 2 4 3 3 5 3 2 2" xfId="17145" xr:uid="{00000000-0005-0000-0000-0000BD420000}"/>
    <cellStyle name="Normal 2 4 3 3 5 3 3" xfId="17146" xr:uid="{00000000-0005-0000-0000-0000BE420000}"/>
    <cellStyle name="Normal 2 4 3 3 5 4" xfId="17147" xr:uid="{00000000-0005-0000-0000-0000BF420000}"/>
    <cellStyle name="Normal 2 4 3 3 5 4 2" xfId="17148" xr:uid="{00000000-0005-0000-0000-0000C0420000}"/>
    <cellStyle name="Normal 2 4 3 3 5 4 2 2" xfId="17149" xr:uid="{00000000-0005-0000-0000-0000C1420000}"/>
    <cellStyle name="Normal 2 4 3 3 5 4 3" xfId="17150" xr:uid="{00000000-0005-0000-0000-0000C2420000}"/>
    <cellStyle name="Normal 2 4 3 3 5 5" xfId="17151" xr:uid="{00000000-0005-0000-0000-0000C3420000}"/>
    <cellStyle name="Normal 2 4 3 3 5 5 2" xfId="17152" xr:uid="{00000000-0005-0000-0000-0000C4420000}"/>
    <cellStyle name="Normal 2 4 3 3 5 6" xfId="17153" xr:uid="{00000000-0005-0000-0000-0000C5420000}"/>
    <cellStyle name="Normal 2 4 3 3 5 6 2" xfId="17154" xr:uid="{00000000-0005-0000-0000-0000C6420000}"/>
    <cellStyle name="Normal 2 4 3 3 5 7" xfId="17155" xr:uid="{00000000-0005-0000-0000-0000C7420000}"/>
    <cellStyle name="Normal 2 4 3 3 6" xfId="17156" xr:uid="{00000000-0005-0000-0000-0000C8420000}"/>
    <cellStyle name="Normal 2 4 3 3 6 2" xfId="17157" xr:uid="{00000000-0005-0000-0000-0000C9420000}"/>
    <cellStyle name="Normal 2 4 3 3 6 2 2" xfId="17158" xr:uid="{00000000-0005-0000-0000-0000CA420000}"/>
    <cellStyle name="Normal 2 4 3 3 6 3" xfId="17159" xr:uid="{00000000-0005-0000-0000-0000CB420000}"/>
    <cellStyle name="Normal 2 4 3 3 7" xfId="17160" xr:uid="{00000000-0005-0000-0000-0000CC420000}"/>
    <cellStyle name="Normal 2 4 3 3 7 2" xfId="17161" xr:uid="{00000000-0005-0000-0000-0000CD420000}"/>
    <cellStyle name="Normal 2 4 3 3 7 2 2" xfId="17162" xr:uid="{00000000-0005-0000-0000-0000CE420000}"/>
    <cellStyle name="Normal 2 4 3 3 7 3" xfId="17163" xr:uid="{00000000-0005-0000-0000-0000CF420000}"/>
    <cellStyle name="Normal 2 4 3 3 8" xfId="17164" xr:uid="{00000000-0005-0000-0000-0000D0420000}"/>
    <cellStyle name="Normal 2 4 3 3 8 2" xfId="17165" xr:uid="{00000000-0005-0000-0000-0000D1420000}"/>
    <cellStyle name="Normal 2 4 3 3 8 2 2" xfId="17166" xr:uid="{00000000-0005-0000-0000-0000D2420000}"/>
    <cellStyle name="Normal 2 4 3 3 8 3" xfId="17167" xr:uid="{00000000-0005-0000-0000-0000D3420000}"/>
    <cellStyle name="Normal 2 4 3 3 9" xfId="17168" xr:uid="{00000000-0005-0000-0000-0000D4420000}"/>
    <cellStyle name="Normal 2 4 3 3 9 2" xfId="17169" xr:uid="{00000000-0005-0000-0000-0000D5420000}"/>
    <cellStyle name="Normal 2 4 3 4" xfId="17170" xr:uid="{00000000-0005-0000-0000-0000D6420000}"/>
    <cellStyle name="Normal 2 4 3 4 2" xfId="17171" xr:uid="{00000000-0005-0000-0000-0000D7420000}"/>
    <cellStyle name="Normal 2 4 3 4 2 2" xfId="17172" xr:uid="{00000000-0005-0000-0000-0000D8420000}"/>
    <cellStyle name="Normal 2 4 3 4 2 2 2" xfId="17173" xr:uid="{00000000-0005-0000-0000-0000D9420000}"/>
    <cellStyle name="Normal 2 4 3 4 2 2 2 2" xfId="17174" xr:uid="{00000000-0005-0000-0000-0000DA420000}"/>
    <cellStyle name="Normal 2 4 3 4 2 2 3" xfId="17175" xr:uid="{00000000-0005-0000-0000-0000DB420000}"/>
    <cellStyle name="Normal 2 4 3 4 2 3" xfId="17176" xr:uid="{00000000-0005-0000-0000-0000DC420000}"/>
    <cellStyle name="Normal 2 4 3 4 2 3 2" xfId="17177" xr:uid="{00000000-0005-0000-0000-0000DD420000}"/>
    <cellStyle name="Normal 2 4 3 4 2 3 2 2" xfId="17178" xr:uid="{00000000-0005-0000-0000-0000DE420000}"/>
    <cellStyle name="Normal 2 4 3 4 2 3 3" xfId="17179" xr:uid="{00000000-0005-0000-0000-0000DF420000}"/>
    <cellStyle name="Normal 2 4 3 4 2 4" xfId="17180" xr:uid="{00000000-0005-0000-0000-0000E0420000}"/>
    <cellStyle name="Normal 2 4 3 4 2 4 2" xfId="17181" xr:uid="{00000000-0005-0000-0000-0000E1420000}"/>
    <cellStyle name="Normal 2 4 3 4 2 4 2 2" xfId="17182" xr:uid="{00000000-0005-0000-0000-0000E2420000}"/>
    <cellStyle name="Normal 2 4 3 4 2 4 3" xfId="17183" xr:uid="{00000000-0005-0000-0000-0000E3420000}"/>
    <cellStyle name="Normal 2 4 3 4 2 5" xfId="17184" xr:uid="{00000000-0005-0000-0000-0000E4420000}"/>
    <cellStyle name="Normal 2 4 3 4 2 5 2" xfId="17185" xr:uid="{00000000-0005-0000-0000-0000E5420000}"/>
    <cellStyle name="Normal 2 4 3 4 2 6" xfId="17186" xr:uid="{00000000-0005-0000-0000-0000E6420000}"/>
    <cellStyle name="Normal 2 4 3 4 2 6 2" xfId="17187" xr:uid="{00000000-0005-0000-0000-0000E7420000}"/>
    <cellStyle name="Normal 2 4 3 4 2 7" xfId="17188" xr:uid="{00000000-0005-0000-0000-0000E8420000}"/>
    <cellStyle name="Normal 2 4 3 4 3" xfId="17189" xr:uid="{00000000-0005-0000-0000-0000E9420000}"/>
    <cellStyle name="Normal 2 4 3 4 3 2" xfId="17190" xr:uid="{00000000-0005-0000-0000-0000EA420000}"/>
    <cellStyle name="Normal 2 4 3 4 3 2 2" xfId="17191" xr:uid="{00000000-0005-0000-0000-0000EB420000}"/>
    <cellStyle name="Normal 2 4 3 4 3 2 2 2" xfId="17192" xr:uid="{00000000-0005-0000-0000-0000EC420000}"/>
    <cellStyle name="Normal 2 4 3 4 3 2 3" xfId="17193" xr:uid="{00000000-0005-0000-0000-0000ED420000}"/>
    <cellStyle name="Normal 2 4 3 4 3 3" xfId="17194" xr:uid="{00000000-0005-0000-0000-0000EE420000}"/>
    <cellStyle name="Normal 2 4 3 4 3 3 2" xfId="17195" xr:uid="{00000000-0005-0000-0000-0000EF420000}"/>
    <cellStyle name="Normal 2 4 3 4 3 3 2 2" xfId="17196" xr:uid="{00000000-0005-0000-0000-0000F0420000}"/>
    <cellStyle name="Normal 2 4 3 4 3 3 3" xfId="17197" xr:uid="{00000000-0005-0000-0000-0000F1420000}"/>
    <cellStyle name="Normal 2 4 3 4 3 4" xfId="17198" xr:uid="{00000000-0005-0000-0000-0000F2420000}"/>
    <cellStyle name="Normal 2 4 3 4 3 4 2" xfId="17199" xr:uid="{00000000-0005-0000-0000-0000F3420000}"/>
    <cellStyle name="Normal 2 4 3 4 3 4 2 2" xfId="17200" xr:uid="{00000000-0005-0000-0000-0000F4420000}"/>
    <cellStyle name="Normal 2 4 3 4 3 4 3" xfId="17201" xr:uid="{00000000-0005-0000-0000-0000F5420000}"/>
    <cellStyle name="Normal 2 4 3 4 3 5" xfId="17202" xr:uid="{00000000-0005-0000-0000-0000F6420000}"/>
    <cellStyle name="Normal 2 4 3 4 3 5 2" xfId="17203" xr:uid="{00000000-0005-0000-0000-0000F7420000}"/>
    <cellStyle name="Normal 2 4 3 4 3 6" xfId="17204" xr:uid="{00000000-0005-0000-0000-0000F8420000}"/>
    <cellStyle name="Normal 2 4 3 4 3 6 2" xfId="17205" xr:uid="{00000000-0005-0000-0000-0000F9420000}"/>
    <cellStyle name="Normal 2 4 3 4 3 7" xfId="17206" xr:uid="{00000000-0005-0000-0000-0000FA420000}"/>
    <cellStyle name="Normal 2 4 3 4 4" xfId="17207" xr:uid="{00000000-0005-0000-0000-0000FB420000}"/>
    <cellStyle name="Normal 2 4 3 4 4 2" xfId="17208" xr:uid="{00000000-0005-0000-0000-0000FC420000}"/>
    <cellStyle name="Normal 2 4 3 4 4 2 2" xfId="17209" xr:uid="{00000000-0005-0000-0000-0000FD420000}"/>
    <cellStyle name="Normal 2 4 3 4 4 3" xfId="17210" xr:uid="{00000000-0005-0000-0000-0000FE420000}"/>
    <cellStyle name="Normal 2 4 3 4 5" xfId="17211" xr:uid="{00000000-0005-0000-0000-0000FF420000}"/>
    <cellStyle name="Normal 2 4 3 4 5 2" xfId="17212" xr:uid="{00000000-0005-0000-0000-000000430000}"/>
    <cellStyle name="Normal 2 4 3 4 5 2 2" xfId="17213" xr:uid="{00000000-0005-0000-0000-000001430000}"/>
    <cellStyle name="Normal 2 4 3 4 5 3" xfId="17214" xr:uid="{00000000-0005-0000-0000-000002430000}"/>
    <cellStyle name="Normal 2 4 3 4 6" xfId="17215" xr:uid="{00000000-0005-0000-0000-000003430000}"/>
    <cellStyle name="Normal 2 4 3 4 6 2" xfId="17216" xr:uid="{00000000-0005-0000-0000-000004430000}"/>
    <cellStyle name="Normal 2 4 3 4 6 2 2" xfId="17217" xr:uid="{00000000-0005-0000-0000-000005430000}"/>
    <cellStyle name="Normal 2 4 3 4 6 3" xfId="17218" xr:uid="{00000000-0005-0000-0000-000006430000}"/>
    <cellStyle name="Normal 2 4 3 4 7" xfId="17219" xr:uid="{00000000-0005-0000-0000-000007430000}"/>
    <cellStyle name="Normal 2 4 3 4 7 2" xfId="17220" xr:uid="{00000000-0005-0000-0000-000008430000}"/>
    <cellStyle name="Normal 2 4 3 4 8" xfId="17221" xr:uid="{00000000-0005-0000-0000-000009430000}"/>
    <cellStyle name="Normal 2 4 3 4 8 2" xfId="17222" xr:uid="{00000000-0005-0000-0000-00000A430000}"/>
    <cellStyle name="Normal 2 4 3 4 9" xfId="17223" xr:uid="{00000000-0005-0000-0000-00000B430000}"/>
    <cellStyle name="Normal 2 4 3 5" xfId="17224" xr:uid="{00000000-0005-0000-0000-00000C430000}"/>
    <cellStyle name="Normal 2 4 3 5 2" xfId="17225" xr:uid="{00000000-0005-0000-0000-00000D430000}"/>
    <cellStyle name="Normal 2 4 3 5 2 2" xfId="17226" xr:uid="{00000000-0005-0000-0000-00000E430000}"/>
    <cellStyle name="Normal 2 4 3 5 2 2 2" xfId="17227" xr:uid="{00000000-0005-0000-0000-00000F430000}"/>
    <cellStyle name="Normal 2 4 3 5 2 2 2 2" xfId="17228" xr:uid="{00000000-0005-0000-0000-000010430000}"/>
    <cellStyle name="Normal 2 4 3 5 2 2 3" xfId="17229" xr:uid="{00000000-0005-0000-0000-000011430000}"/>
    <cellStyle name="Normal 2 4 3 5 2 3" xfId="17230" xr:uid="{00000000-0005-0000-0000-000012430000}"/>
    <cellStyle name="Normal 2 4 3 5 2 3 2" xfId="17231" xr:uid="{00000000-0005-0000-0000-000013430000}"/>
    <cellStyle name="Normal 2 4 3 5 2 3 2 2" xfId="17232" xr:uid="{00000000-0005-0000-0000-000014430000}"/>
    <cellStyle name="Normal 2 4 3 5 2 3 3" xfId="17233" xr:uid="{00000000-0005-0000-0000-000015430000}"/>
    <cellStyle name="Normal 2 4 3 5 2 4" xfId="17234" xr:uid="{00000000-0005-0000-0000-000016430000}"/>
    <cellStyle name="Normal 2 4 3 5 2 4 2" xfId="17235" xr:uid="{00000000-0005-0000-0000-000017430000}"/>
    <cellStyle name="Normal 2 4 3 5 2 4 2 2" xfId="17236" xr:uid="{00000000-0005-0000-0000-000018430000}"/>
    <cellStyle name="Normal 2 4 3 5 2 4 3" xfId="17237" xr:uid="{00000000-0005-0000-0000-000019430000}"/>
    <cellStyle name="Normal 2 4 3 5 2 5" xfId="17238" xr:uid="{00000000-0005-0000-0000-00001A430000}"/>
    <cellStyle name="Normal 2 4 3 5 2 5 2" xfId="17239" xr:uid="{00000000-0005-0000-0000-00001B430000}"/>
    <cellStyle name="Normal 2 4 3 5 2 6" xfId="17240" xr:uid="{00000000-0005-0000-0000-00001C430000}"/>
    <cellStyle name="Normal 2 4 3 5 2 6 2" xfId="17241" xr:uid="{00000000-0005-0000-0000-00001D430000}"/>
    <cellStyle name="Normal 2 4 3 5 2 7" xfId="17242" xr:uid="{00000000-0005-0000-0000-00001E430000}"/>
    <cellStyle name="Normal 2 4 3 5 3" xfId="17243" xr:uid="{00000000-0005-0000-0000-00001F430000}"/>
    <cellStyle name="Normal 2 4 3 5 3 2" xfId="17244" xr:uid="{00000000-0005-0000-0000-000020430000}"/>
    <cellStyle name="Normal 2 4 3 5 3 2 2" xfId="17245" xr:uid="{00000000-0005-0000-0000-000021430000}"/>
    <cellStyle name="Normal 2 4 3 5 3 3" xfId="17246" xr:uid="{00000000-0005-0000-0000-000022430000}"/>
    <cellStyle name="Normal 2 4 3 5 4" xfId="17247" xr:uid="{00000000-0005-0000-0000-000023430000}"/>
    <cellStyle name="Normal 2 4 3 5 4 2" xfId="17248" xr:uid="{00000000-0005-0000-0000-000024430000}"/>
    <cellStyle name="Normal 2 4 3 5 4 2 2" xfId="17249" xr:uid="{00000000-0005-0000-0000-000025430000}"/>
    <cellStyle name="Normal 2 4 3 5 4 3" xfId="17250" xr:uid="{00000000-0005-0000-0000-000026430000}"/>
    <cellStyle name="Normal 2 4 3 5 5" xfId="17251" xr:uid="{00000000-0005-0000-0000-000027430000}"/>
    <cellStyle name="Normal 2 4 3 5 5 2" xfId="17252" xr:uid="{00000000-0005-0000-0000-000028430000}"/>
    <cellStyle name="Normal 2 4 3 5 5 2 2" xfId="17253" xr:uid="{00000000-0005-0000-0000-000029430000}"/>
    <cellStyle name="Normal 2 4 3 5 5 3" xfId="17254" xr:uid="{00000000-0005-0000-0000-00002A430000}"/>
    <cellStyle name="Normal 2 4 3 5 6" xfId="17255" xr:uid="{00000000-0005-0000-0000-00002B430000}"/>
    <cellStyle name="Normal 2 4 3 5 6 2" xfId="17256" xr:uid="{00000000-0005-0000-0000-00002C430000}"/>
    <cellStyle name="Normal 2 4 3 5 7" xfId="17257" xr:uid="{00000000-0005-0000-0000-00002D430000}"/>
    <cellStyle name="Normal 2 4 3 5 7 2" xfId="17258" xr:uid="{00000000-0005-0000-0000-00002E430000}"/>
    <cellStyle name="Normal 2 4 3 5 8" xfId="17259" xr:uid="{00000000-0005-0000-0000-00002F430000}"/>
    <cellStyle name="Normal 2 4 3 6" xfId="17260" xr:uid="{00000000-0005-0000-0000-000030430000}"/>
    <cellStyle name="Normal 2 4 3 6 2" xfId="17261" xr:uid="{00000000-0005-0000-0000-000031430000}"/>
    <cellStyle name="Normal 2 4 3 6 2 2" xfId="17262" xr:uid="{00000000-0005-0000-0000-000032430000}"/>
    <cellStyle name="Normal 2 4 3 6 2 2 2" xfId="17263" xr:uid="{00000000-0005-0000-0000-000033430000}"/>
    <cellStyle name="Normal 2 4 3 6 2 3" xfId="17264" xr:uid="{00000000-0005-0000-0000-000034430000}"/>
    <cellStyle name="Normal 2 4 3 6 3" xfId="17265" xr:uid="{00000000-0005-0000-0000-000035430000}"/>
    <cellStyle name="Normal 2 4 3 6 3 2" xfId="17266" xr:uid="{00000000-0005-0000-0000-000036430000}"/>
    <cellStyle name="Normal 2 4 3 6 3 2 2" xfId="17267" xr:uid="{00000000-0005-0000-0000-000037430000}"/>
    <cellStyle name="Normal 2 4 3 6 3 3" xfId="17268" xr:uid="{00000000-0005-0000-0000-000038430000}"/>
    <cellStyle name="Normal 2 4 3 6 4" xfId="17269" xr:uid="{00000000-0005-0000-0000-000039430000}"/>
    <cellStyle name="Normal 2 4 3 6 4 2" xfId="17270" xr:uid="{00000000-0005-0000-0000-00003A430000}"/>
    <cellStyle name="Normal 2 4 3 6 4 2 2" xfId="17271" xr:uid="{00000000-0005-0000-0000-00003B430000}"/>
    <cellStyle name="Normal 2 4 3 6 4 3" xfId="17272" xr:uid="{00000000-0005-0000-0000-00003C430000}"/>
    <cellStyle name="Normal 2 4 3 6 5" xfId="17273" xr:uid="{00000000-0005-0000-0000-00003D430000}"/>
    <cellStyle name="Normal 2 4 3 6 5 2" xfId="17274" xr:uid="{00000000-0005-0000-0000-00003E430000}"/>
    <cellStyle name="Normal 2 4 3 6 6" xfId="17275" xr:uid="{00000000-0005-0000-0000-00003F430000}"/>
    <cellStyle name="Normal 2 4 3 6 6 2" xfId="17276" xr:uid="{00000000-0005-0000-0000-000040430000}"/>
    <cellStyle name="Normal 2 4 3 6 7" xfId="17277" xr:uid="{00000000-0005-0000-0000-000041430000}"/>
    <cellStyle name="Normal 2 4 3 7" xfId="17278" xr:uid="{00000000-0005-0000-0000-000042430000}"/>
    <cellStyle name="Normal 2 4 3 7 2" xfId="17279" xr:uid="{00000000-0005-0000-0000-000043430000}"/>
    <cellStyle name="Normal 2 4 3 7 2 2" xfId="17280" xr:uid="{00000000-0005-0000-0000-000044430000}"/>
    <cellStyle name="Normal 2 4 3 7 2 2 2" xfId="17281" xr:uid="{00000000-0005-0000-0000-000045430000}"/>
    <cellStyle name="Normal 2 4 3 7 2 3" xfId="17282" xr:uid="{00000000-0005-0000-0000-000046430000}"/>
    <cellStyle name="Normal 2 4 3 7 3" xfId="17283" xr:uid="{00000000-0005-0000-0000-000047430000}"/>
    <cellStyle name="Normal 2 4 3 7 3 2" xfId="17284" xr:uid="{00000000-0005-0000-0000-000048430000}"/>
    <cellStyle name="Normal 2 4 3 7 3 2 2" xfId="17285" xr:uid="{00000000-0005-0000-0000-000049430000}"/>
    <cellStyle name="Normal 2 4 3 7 3 3" xfId="17286" xr:uid="{00000000-0005-0000-0000-00004A430000}"/>
    <cellStyle name="Normal 2 4 3 7 4" xfId="17287" xr:uid="{00000000-0005-0000-0000-00004B430000}"/>
    <cellStyle name="Normal 2 4 3 7 4 2" xfId="17288" xr:uid="{00000000-0005-0000-0000-00004C430000}"/>
    <cellStyle name="Normal 2 4 3 7 4 2 2" xfId="17289" xr:uid="{00000000-0005-0000-0000-00004D430000}"/>
    <cellStyle name="Normal 2 4 3 7 4 3" xfId="17290" xr:uid="{00000000-0005-0000-0000-00004E430000}"/>
    <cellStyle name="Normal 2 4 3 7 5" xfId="17291" xr:uid="{00000000-0005-0000-0000-00004F430000}"/>
    <cellStyle name="Normal 2 4 3 7 5 2" xfId="17292" xr:uid="{00000000-0005-0000-0000-000050430000}"/>
    <cellStyle name="Normal 2 4 3 7 6" xfId="17293" xr:uid="{00000000-0005-0000-0000-000051430000}"/>
    <cellStyle name="Normal 2 4 3 7 6 2" xfId="17294" xr:uid="{00000000-0005-0000-0000-000052430000}"/>
    <cellStyle name="Normal 2 4 3 7 7" xfId="17295" xr:uid="{00000000-0005-0000-0000-000053430000}"/>
    <cellStyle name="Normal 2 4 3 8" xfId="17296" xr:uid="{00000000-0005-0000-0000-000054430000}"/>
    <cellStyle name="Normal 2 4 3 8 2" xfId="17297" xr:uid="{00000000-0005-0000-0000-000055430000}"/>
    <cellStyle name="Normal 2 4 3 8 2 2" xfId="17298" xr:uid="{00000000-0005-0000-0000-000056430000}"/>
    <cellStyle name="Normal 2 4 3 8 3" xfId="17299" xr:uid="{00000000-0005-0000-0000-000057430000}"/>
    <cellStyle name="Normal 2 4 3 9" xfId="17300" xr:uid="{00000000-0005-0000-0000-000058430000}"/>
    <cellStyle name="Normal 2 4 3 9 2" xfId="17301" xr:uid="{00000000-0005-0000-0000-000059430000}"/>
    <cellStyle name="Normal 2 4 3 9 2 2" xfId="17302" xr:uid="{00000000-0005-0000-0000-00005A430000}"/>
    <cellStyle name="Normal 2 4 3 9 3" xfId="17303" xr:uid="{00000000-0005-0000-0000-00005B430000}"/>
    <cellStyle name="Normal 2 4 3_Confidential Information" xfId="17304" xr:uid="{00000000-0005-0000-0000-00005C430000}"/>
    <cellStyle name="Normal 2 4 4" xfId="488" xr:uid="{00000000-0005-0000-0000-00005D430000}"/>
    <cellStyle name="Normal 2 4 4 10" xfId="17305" xr:uid="{00000000-0005-0000-0000-00005E430000}"/>
    <cellStyle name="Normal 2 4 4 10 2" xfId="17306" xr:uid="{00000000-0005-0000-0000-00005F430000}"/>
    <cellStyle name="Normal 2 4 4 11" xfId="17307" xr:uid="{00000000-0005-0000-0000-000060430000}"/>
    <cellStyle name="Normal 2 4 4 2" xfId="17308" xr:uid="{00000000-0005-0000-0000-000061430000}"/>
    <cellStyle name="Normal 2 4 4 2 2" xfId="17309" xr:uid="{00000000-0005-0000-0000-000062430000}"/>
    <cellStyle name="Normal 2 4 4 2 2 2" xfId="17310" xr:uid="{00000000-0005-0000-0000-000063430000}"/>
    <cellStyle name="Normal 2 4 4 2 2 2 2" xfId="17311" xr:uid="{00000000-0005-0000-0000-000064430000}"/>
    <cellStyle name="Normal 2 4 4 2 2 2 2 2" xfId="17312" xr:uid="{00000000-0005-0000-0000-000065430000}"/>
    <cellStyle name="Normal 2 4 4 2 2 2 3" xfId="17313" xr:uid="{00000000-0005-0000-0000-000066430000}"/>
    <cellStyle name="Normal 2 4 4 2 2 3" xfId="17314" xr:uid="{00000000-0005-0000-0000-000067430000}"/>
    <cellStyle name="Normal 2 4 4 2 2 3 2" xfId="17315" xr:uid="{00000000-0005-0000-0000-000068430000}"/>
    <cellStyle name="Normal 2 4 4 2 2 3 2 2" xfId="17316" xr:uid="{00000000-0005-0000-0000-000069430000}"/>
    <cellStyle name="Normal 2 4 4 2 2 3 3" xfId="17317" xr:uid="{00000000-0005-0000-0000-00006A430000}"/>
    <cellStyle name="Normal 2 4 4 2 2 4" xfId="17318" xr:uid="{00000000-0005-0000-0000-00006B430000}"/>
    <cellStyle name="Normal 2 4 4 2 2 4 2" xfId="17319" xr:uid="{00000000-0005-0000-0000-00006C430000}"/>
    <cellStyle name="Normal 2 4 4 2 2 4 2 2" xfId="17320" xr:uid="{00000000-0005-0000-0000-00006D430000}"/>
    <cellStyle name="Normal 2 4 4 2 2 4 3" xfId="17321" xr:uid="{00000000-0005-0000-0000-00006E430000}"/>
    <cellStyle name="Normal 2 4 4 2 2 5" xfId="17322" xr:uid="{00000000-0005-0000-0000-00006F430000}"/>
    <cellStyle name="Normal 2 4 4 2 2 5 2" xfId="17323" xr:uid="{00000000-0005-0000-0000-000070430000}"/>
    <cellStyle name="Normal 2 4 4 2 2 6" xfId="17324" xr:uid="{00000000-0005-0000-0000-000071430000}"/>
    <cellStyle name="Normal 2 4 4 2 2 6 2" xfId="17325" xr:uid="{00000000-0005-0000-0000-000072430000}"/>
    <cellStyle name="Normal 2 4 4 2 2 7" xfId="17326" xr:uid="{00000000-0005-0000-0000-000073430000}"/>
    <cellStyle name="Normal 2 4 4 2 3" xfId="17327" xr:uid="{00000000-0005-0000-0000-000074430000}"/>
    <cellStyle name="Normal 2 4 4 2 3 2" xfId="17328" xr:uid="{00000000-0005-0000-0000-000075430000}"/>
    <cellStyle name="Normal 2 4 4 2 3 2 2" xfId="17329" xr:uid="{00000000-0005-0000-0000-000076430000}"/>
    <cellStyle name="Normal 2 4 4 2 3 2 2 2" xfId="17330" xr:uid="{00000000-0005-0000-0000-000077430000}"/>
    <cellStyle name="Normal 2 4 4 2 3 2 3" xfId="17331" xr:uid="{00000000-0005-0000-0000-000078430000}"/>
    <cellStyle name="Normal 2 4 4 2 3 3" xfId="17332" xr:uid="{00000000-0005-0000-0000-000079430000}"/>
    <cellStyle name="Normal 2 4 4 2 3 3 2" xfId="17333" xr:uid="{00000000-0005-0000-0000-00007A430000}"/>
    <cellStyle name="Normal 2 4 4 2 3 3 2 2" xfId="17334" xr:uid="{00000000-0005-0000-0000-00007B430000}"/>
    <cellStyle name="Normal 2 4 4 2 3 3 3" xfId="17335" xr:uid="{00000000-0005-0000-0000-00007C430000}"/>
    <cellStyle name="Normal 2 4 4 2 3 4" xfId="17336" xr:uid="{00000000-0005-0000-0000-00007D430000}"/>
    <cellStyle name="Normal 2 4 4 2 3 4 2" xfId="17337" xr:uid="{00000000-0005-0000-0000-00007E430000}"/>
    <cellStyle name="Normal 2 4 4 2 3 4 2 2" xfId="17338" xr:uid="{00000000-0005-0000-0000-00007F430000}"/>
    <cellStyle name="Normal 2 4 4 2 3 4 3" xfId="17339" xr:uid="{00000000-0005-0000-0000-000080430000}"/>
    <cellStyle name="Normal 2 4 4 2 3 5" xfId="17340" xr:uid="{00000000-0005-0000-0000-000081430000}"/>
    <cellStyle name="Normal 2 4 4 2 3 5 2" xfId="17341" xr:uid="{00000000-0005-0000-0000-000082430000}"/>
    <cellStyle name="Normal 2 4 4 2 3 6" xfId="17342" xr:uid="{00000000-0005-0000-0000-000083430000}"/>
    <cellStyle name="Normal 2 4 4 2 3 6 2" xfId="17343" xr:uid="{00000000-0005-0000-0000-000084430000}"/>
    <cellStyle name="Normal 2 4 4 2 3 7" xfId="17344" xr:uid="{00000000-0005-0000-0000-000085430000}"/>
    <cellStyle name="Normal 2 4 4 2 4" xfId="17345" xr:uid="{00000000-0005-0000-0000-000086430000}"/>
    <cellStyle name="Normal 2 4 4 2 4 2" xfId="17346" xr:uid="{00000000-0005-0000-0000-000087430000}"/>
    <cellStyle name="Normal 2 4 4 2 4 2 2" xfId="17347" xr:uid="{00000000-0005-0000-0000-000088430000}"/>
    <cellStyle name="Normal 2 4 4 2 4 3" xfId="17348" xr:uid="{00000000-0005-0000-0000-000089430000}"/>
    <cellStyle name="Normal 2 4 4 2 5" xfId="17349" xr:uid="{00000000-0005-0000-0000-00008A430000}"/>
    <cellStyle name="Normal 2 4 4 2 5 2" xfId="17350" xr:uid="{00000000-0005-0000-0000-00008B430000}"/>
    <cellStyle name="Normal 2 4 4 2 5 2 2" xfId="17351" xr:uid="{00000000-0005-0000-0000-00008C430000}"/>
    <cellStyle name="Normal 2 4 4 2 5 3" xfId="17352" xr:uid="{00000000-0005-0000-0000-00008D430000}"/>
    <cellStyle name="Normal 2 4 4 2 6" xfId="17353" xr:uid="{00000000-0005-0000-0000-00008E430000}"/>
    <cellStyle name="Normal 2 4 4 2 6 2" xfId="17354" xr:uid="{00000000-0005-0000-0000-00008F430000}"/>
    <cellStyle name="Normal 2 4 4 2 6 2 2" xfId="17355" xr:uid="{00000000-0005-0000-0000-000090430000}"/>
    <cellStyle name="Normal 2 4 4 2 6 3" xfId="17356" xr:uid="{00000000-0005-0000-0000-000091430000}"/>
    <cellStyle name="Normal 2 4 4 2 7" xfId="17357" xr:uid="{00000000-0005-0000-0000-000092430000}"/>
    <cellStyle name="Normal 2 4 4 2 7 2" xfId="17358" xr:uid="{00000000-0005-0000-0000-000093430000}"/>
    <cellStyle name="Normal 2 4 4 2 8" xfId="17359" xr:uid="{00000000-0005-0000-0000-000094430000}"/>
    <cellStyle name="Normal 2 4 4 2 8 2" xfId="17360" xr:uid="{00000000-0005-0000-0000-000095430000}"/>
    <cellStyle name="Normal 2 4 4 2 9" xfId="17361" xr:uid="{00000000-0005-0000-0000-000096430000}"/>
    <cellStyle name="Normal 2 4 4 3" xfId="17362" xr:uid="{00000000-0005-0000-0000-000097430000}"/>
    <cellStyle name="Normal 2 4 4 3 2" xfId="17363" xr:uid="{00000000-0005-0000-0000-000098430000}"/>
    <cellStyle name="Normal 2 4 4 3 2 2" xfId="17364" xr:uid="{00000000-0005-0000-0000-000099430000}"/>
    <cellStyle name="Normal 2 4 4 3 2 2 2" xfId="17365" xr:uid="{00000000-0005-0000-0000-00009A430000}"/>
    <cellStyle name="Normal 2 4 4 3 2 2 2 2" xfId="17366" xr:uid="{00000000-0005-0000-0000-00009B430000}"/>
    <cellStyle name="Normal 2 4 4 3 2 2 3" xfId="17367" xr:uid="{00000000-0005-0000-0000-00009C430000}"/>
    <cellStyle name="Normal 2 4 4 3 2 3" xfId="17368" xr:uid="{00000000-0005-0000-0000-00009D430000}"/>
    <cellStyle name="Normal 2 4 4 3 2 3 2" xfId="17369" xr:uid="{00000000-0005-0000-0000-00009E430000}"/>
    <cellStyle name="Normal 2 4 4 3 2 3 2 2" xfId="17370" xr:uid="{00000000-0005-0000-0000-00009F430000}"/>
    <cellStyle name="Normal 2 4 4 3 2 3 3" xfId="17371" xr:uid="{00000000-0005-0000-0000-0000A0430000}"/>
    <cellStyle name="Normal 2 4 4 3 2 4" xfId="17372" xr:uid="{00000000-0005-0000-0000-0000A1430000}"/>
    <cellStyle name="Normal 2 4 4 3 2 4 2" xfId="17373" xr:uid="{00000000-0005-0000-0000-0000A2430000}"/>
    <cellStyle name="Normal 2 4 4 3 2 4 2 2" xfId="17374" xr:uid="{00000000-0005-0000-0000-0000A3430000}"/>
    <cellStyle name="Normal 2 4 4 3 2 4 3" xfId="17375" xr:uid="{00000000-0005-0000-0000-0000A4430000}"/>
    <cellStyle name="Normal 2 4 4 3 2 5" xfId="17376" xr:uid="{00000000-0005-0000-0000-0000A5430000}"/>
    <cellStyle name="Normal 2 4 4 3 2 5 2" xfId="17377" xr:uid="{00000000-0005-0000-0000-0000A6430000}"/>
    <cellStyle name="Normal 2 4 4 3 2 6" xfId="17378" xr:uid="{00000000-0005-0000-0000-0000A7430000}"/>
    <cellStyle name="Normal 2 4 4 3 2 6 2" xfId="17379" xr:uid="{00000000-0005-0000-0000-0000A8430000}"/>
    <cellStyle name="Normal 2 4 4 3 2 7" xfId="17380" xr:uid="{00000000-0005-0000-0000-0000A9430000}"/>
    <cellStyle name="Normal 2 4 4 3 3" xfId="17381" xr:uid="{00000000-0005-0000-0000-0000AA430000}"/>
    <cellStyle name="Normal 2 4 4 3 3 2" xfId="17382" xr:uid="{00000000-0005-0000-0000-0000AB430000}"/>
    <cellStyle name="Normal 2 4 4 3 3 2 2" xfId="17383" xr:uid="{00000000-0005-0000-0000-0000AC430000}"/>
    <cellStyle name="Normal 2 4 4 3 3 3" xfId="17384" xr:uid="{00000000-0005-0000-0000-0000AD430000}"/>
    <cellStyle name="Normal 2 4 4 3 4" xfId="17385" xr:uid="{00000000-0005-0000-0000-0000AE430000}"/>
    <cellStyle name="Normal 2 4 4 3 4 2" xfId="17386" xr:uid="{00000000-0005-0000-0000-0000AF430000}"/>
    <cellStyle name="Normal 2 4 4 3 4 2 2" xfId="17387" xr:uid="{00000000-0005-0000-0000-0000B0430000}"/>
    <cellStyle name="Normal 2 4 4 3 4 3" xfId="17388" xr:uid="{00000000-0005-0000-0000-0000B1430000}"/>
    <cellStyle name="Normal 2 4 4 3 5" xfId="17389" xr:uid="{00000000-0005-0000-0000-0000B2430000}"/>
    <cellStyle name="Normal 2 4 4 3 5 2" xfId="17390" xr:uid="{00000000-0005-0000-0000-0000B3430000}"/>
    <cellStyle name="Normal 2 4 4 3 5 2 2" xfId="17391" xr:uid="{00000000-0005-0000-0000-0000B4430000}"/>
    <cellStyle name="Normal 2 4 4 3 5 3" xfId="17392" xr:uid="{00000000-0005-0000-0000-0000B5430000}"/>
    <cellStyle name="Normal 2 4 4 3 6" xfId="17393" xr:uid="{00000000-0005-0000-0000-0000B6430000}"/>
    <cellStyle name="Normal 2 4 4 3 6 2" xfId="17394" xr:uid="{00000000-0005-0000-0000-0000B7430000}"/>
    <cellStyle name="Normal 2 4 4 3 7" xfId="17395" xr:uid="{00000000-0005-0000-0000-0000B8430000}"/>
    <cellStyle name="Normal 2 4 4 3 7 2" xfId="17396" xr:uid="{00000000-0005-0000-0000-0000B9430000}"/>
    <cellStyle name="Normal 2 4 4 3 8" xfId="17397" xr:uid="{00000000-0005-0000-0000-0000BA430000}"/>
    <cellStyle name="Normal 2 4 4 4" xfId="17398" xr:uid="{00000000-0005-0000-0000-0000BB430000}"/>
    <cellStyle name="Normal 2 4 4 4 2" xfId="17399" xr:uid="{00000000-0005-0000-0000-0000BC430000}"/>
    <cellStyle name="Normal 2 4 4 4 2 2" xfId="17400" xr:uid="{00000000-0005-0000-0000-0000BD430000}"/>
    <cellStyle name="Normal 2 4 4 4 2 2 2" xfId="17401" xr:uid="{00000000-0005-0000-0000-0000BE430000}"/>
    <cellStyle name="Normal 2 4 4 4 2 3" xfId="17402" xr:uid="{00000000-0005-0000-0000-0000BF430000}"/>
    <cellStyle name="Normal 2 4 4 4 3" xfId="17403" xr:uid="{00000000-0005-0000-0000-0000C0430000}"/>
    <cellStyle name="Normal 2 4 4 4 3 2" xfId="17404" xr:uid="{00000000-0005-0000-0000-0000C1430000}"/>
    <cellStyle name="Normal 2 4 4 4 3 2 2" xfId="17405" xr:uid="{00000000-0005-0000-0000-0000C2430000}"/>
    <cellStyle name="Normal 2 4 4 4 3 3" xfId="17406" xr:uid="{00000000-0005-0000-0000-0000C3430000}"/>
    <cellStyle name="Normal 2 4 4 4 4" xfId="17407" xr:uid="{00000000-0005-0000-0000-0000C4430000}"/>
    <cellStyle name="Normal 2 4 4 4 4 2" xfId="17408" xr:uid="{00000000-0005-0000-0000-0000C5430000}"/>
    <cellStyle name="Normal 2 4 4 4 4 2 2" xfId="17409" xr:uid="{00000000-0005-0000-0000-0000C6430000}"/>
    <cellStyle name="Normal 2 4 4 4 4 3" xfId="17410" xr:uid="{00000000-0005-0000-0000-0000C7430000}"/>
    <cellStyle name="Normal 2 4 4 4 5" xfId="17411" xr:uid="{00000000-0005-0000-0000-0000C8430000}"/>
    <cellStyle name="Normal 2 4 4 4 5 2" xfId="17412" xr:uid="{00000000-0005-0000-0000-0000C9430000}"/>
    <cellStyle name="Normal 2 4 4 4 6" xfId="17413" xr:uid="{00000000-0005-0000-0000-0000CA430000}"/>
    <cellStyle name="Normal 2 4 4 4 6 2" xfId="17414" xr:uid="{00000000-0005-0000-0000-0000CB430000}"/>
    <cellStyle name="Normal 2 4 4 4 7" xfId="17415" xr:uid="{00000000-0005-0000-0000-0000CC430000}"/>
    <cellStyle name="Normal 2 4 4 5" xfId="17416" xr:uid="{00000000-0005-0000-0000-0000CD430000}"/>
    <cellStyle name="Normal 2 4 4 5 2" xfId="17417" xr:uid="{00000000-0005-0000-0000-0000CE430000}"/>
    <cellStyle name="Normal 2 4 4 5 2 2" xfId="17418" xr:uid="{00000000-0005-0000-0000-0000CF430000}"/>
    <cellStyle name="Normal 2 4 4 5 2 2 2" xfId="17419" xr:uid="{00000000-0005-0000-0000-0000D0430000}"/>
    <cellStyle name="Normal 2 4 4 5 2 3" xfId="17420" xr:uid="{00000000-0005-0000-0000-0000D1430000}"/>
    <cellStyle name="Normal 2 4 4 5 3" xfId="17421" xr:uid="{00000000-0005-0000-0000-0000D2430000}"/>
    <cellStyle name="Normal 2 4 4 5 3 2" xfId="17422" xr:uid="{00000000-0005-0000-0000-0000D3430000}"/>
    <cellStyle name="Normal 2 4 4 5 3 2 2" xfId="17423" xr:uid="{00000000-0005-0000-0000-0000D4430000}"/>
    <cellStyle name="Normal 2 4 4 5 3 3" xfId="17424" xr:uid="{00000000-0005-0000-0000-0000D5430000}"/>
    <cellStyle name="Normal 2 4 4 5 4" xfId="17425" xr:uid="{00000000-0005-0000-0000-0000D6430000}"/>
    <cellStyle name="Normal 2 4 4 5 4 2" xfId="17426" xr:uid="{00000000-0005-0000-0000-0000D7430000}"/>
    <cellStyle name="Normal 2 4 4 5 4 2 2" xfId="17427" xr:uid="{00000000-0005-0000-0000-0000D8430000}"/>
    <cellStyle name="Normal 2 4 4 5 4 3" xfId="17428" xr:uid="{00000000-0005-0000-0000-0000D9430000}"/>
    <cellStyle name="Normal 2 4 4 5 5" xfId="17429" xr:uid="{00000000-0005-0000-0000-0000DA430000}"/>
    <cellStyle name="Normal 2 4 4 5 5 2" xfId="17430" xr:uid="{00000000-0005-0000-0000-0000DB430000}"/>
    <cellStyle name="Normal 2 4 4 5 6" xfId="17431" xr:uid="{00000000-0005-0000-0000-0000DC430000}"/>
    <cellStyle name="Normal 2 4 4 5 6 2" xfId="17432" xr:uid="{00000000-0005-0000-0000-0000DD430000}"/>
    <cellStyle name="Normal 2 4 4 5 7" xfId="17433" xr:uid="{00000000-0005-0000-0000-0000DE430000}"/>
    <cellStyle name="Normal 2 4 4 6" xfId="17434" xr:uid="{00000000-0005-0000-0000-0000DF430000}"/>
    <cellStyle name="Normal 2 4 4 6 2" xfId="17435" xr:uid="{00000000-0005-0000-0000-0000E0430000}"/>
    <cellStyle name="Normal 2 4 4 6 2 2" xfId="17436" xr:uid="{00000000-0005-0000-0000-0000E1430000}"/>
    <cellStyle name="Normal 2 4 4 6 3" xfId="17437" xr:uid="{00000000-0005-0000-0000-0000E2430000}"/>
    <cellStyle name="Normal 2 4 4 7" xfId="17438" xr:uid="{00000000-0005-0000-0000-0000E3430000}"/>
    <cellStyle name="Normal 2 4 4 7 2" xfId="17439" xr:uid="{00000000-0005-0000-0000-0000E4430000}"/>
    <cellStyle name="Normal 2 4 4 7 2 2" xfId="17440" xr:uid="{00000000-0005-0000-0000-0000E5430000}"/>
    <cellStyle name="Normal 2 4 4 7 3" xfId="17441" xr:uid="{00000000-0005-0000-0000-0000E6430000}"/>
    <cellStyle name="Normal 2 4 4 8" xfId="17442" xr:uid="{00000000-0005-0000-0000-0000E7430000}"/>
    <cellStyle name="Normal 2 4 4 8 2" xfId="17443" xr:uid="{00000000-0005-0000-0000-0000E8430000}"/>
    <cellStyle name="Normal 2 4 4 8 2 2" xfId="17444" xr:uid="{00000000-0005-0000-0000-0000E9430000}"/>
    <cellStyle name="Normal 2 4 4 8 3" xfId="17445" xr:uid="{00000000-0005-0000-0000-0000EA430000}"/>
    <cellStyle name="Normal 2 4 4 9" xfId="17446" xr:uid="{00000000-0005-0000-0000-0000EB430000}"/>
    <cellStyle name="Normal 2 4 4 9 2" xfId="17447" xr:uid="{00000000-0005-0000-0000-0000EC430000}"/>
    <cellStyle name="Normal 2 4 5" xfId="489" xr:uid="{00000000-0005-0000-0000-0000ED430000}"/>
    <cellStyle name="Normal 2 4 5 10" xfId="17448" xr:uid="{00000000-0005-0000-0000-0000EE430000}"/>
    <cellStyle name="Normal 2 4 5 10 2" xfId="17449" xr:uid="{00000000-0005-0000-0000-0000EF430000}"/>
    <cellStyle name="Normal 2 4 5 11" xfId="17450" xr:uid="{00000000-0005-0000-0000-0000F0430000}"/>
    <cellStyle name="Normal 2 4 5 2" xfId="17451" xr:uid="{00000000-0005-0000-0000-0000F1430000}"/>
    <cellStyle name="Normal 2 4 5 2 2" xfId="17452" xr:uid="{00000000-0005-0000-0000-0000F2430000}"/>
    <cellStyle name="Normal 2 4 5 2 2 2" xfId="17453" xr:uid="{00000000-0005-0000-0000-0000F3430000}"/>
    <cellStyle name="Normal 2 4 5 2 2 2 2" xfId="17454" xr:uid="{00000000-0005-0000-0000-0000F4430000}"/>
    <cellStyle name="Normal 2 4 5 2 2 2 2 2" xfId="17455" xr:uid="{00000000-0005-0000-0000-0000F5430000}"/>
    <cellStyle name="Normal 2 4 5 2 2 2 3" xfId="17456" xr:uid="{00000000-0005-0000-0000-0000F6430000}"/>
    <cellStyle name="Normal 2 4 5 2 2 3" xfId="17457" xr:uid="{00000000-0005-0000-0000-0000F7430000}"/>
    <cellStyle name="Normal 2 4 5 2 2 3 2" xfId="17458" xr:uid="{00000000-0005-0000-0000-0000F8430000}"/>
    <cellStyle name="Normal 2 4 5 2 2 3 2 2" xfId="17459" xr:uid="{00000000-0005-0000-0000-0000F9430000}"/>
    <cellStyle name="Normal 2 4 5 2 2 3 3" xfId="17460" xr:uid="{00000000-0005-0000-0000-0000FA430000}"/>
    <cellStyle name="Normal 2 4 5 2 2 4" xfId="17461" xr:uid="{00000000-0005-0000-0000-0000FB430000}"/>
    <cellStyle name="Normal 2 4 5 2 2 4 2" xfId="17462" xr:uid="{00000000-0005-0000-0000-0000FC430000}"/>
    <cellStyle name="Normal 2 4 5 2 2 4 2 2" xfId="17463" xr:uid="{00000000-0005-0000-0000-0000FD430000}"/>
    <cellStyle name="Normal 2 4 5 2 2 4 3" xfId="17464" xr:uid="{00000000-0005-0000-0000-0000FE430000}"/>
    <cellStyle name="Normal 2 4 5 2 2 5" xfId="17465" xr:uid="{00000000-0005-0000-0000-0000FF430000}"/>
    <cellStyle name="Normal 2 4 5 2 2 5 2" xfId="17466" xr:uid="{00000000-0005-0000-0000-000000440000}"/>
    <cellStyle name="Normal 2 4 5 2 2 6" xfId="17467" xr:uid="{00000000-0005-0000-0000-000001440000}"/>
    <cellStyle name="Normal 2 4 5 2 2 6 2" xfId="17468" xr:uid="{00000000-0005-0000-0000-000002440000}"/>
    <cellStyle name="Normal 2 4 5 2 2 7" xfId="17469" xr:uid="{00000000-0005-0000-0000-000003440000}"/>
    <cellStyle name="Normal 2 4 5 2 3" xfId="17470" xr:uid="{00000000-0005-0000-0000-000004440000}"/>
    <cellStyle name="Normal 2 4 5 2 3 2" xfId="17471" xr:uid="{00000000-0005-0000-0000-000005440000}"/>
    <cellStyle name="Normal 2 4 5 2 3 2 2" xfId="17472" xr:uid="{00000000-0005-0000-0000-000006440000}"/>
    <cellStyle name="Normal 2 4 5 2 3 2 2 2" xfId="17473" xr:uid="{00000000-0005-0000-0000-000007440000}"/>
    <cellStyle name="Normal 2 4 5 2 3 2 3" xfId="17474" xr:uid="{00000000-0005-0000-0000-000008440000}"/>
    <cellStyle name="Normal 2 4 5 2 3 3" xfId="17475" xr:uid="{00000000-0005-0000-0000-000009440000}"/>
    <cellStyle name="Normal 2 4 5 2 3 3 2" xfId="17476" xr:uid="{00000000-0005-0000-0000-00000A440000}"/>
    <cellStyle name="Normal 2 4 5 2 3 3 2 2" xfId="17477" xr:uid="{00000000-0005-0000-0000-00000B440000}"/>
    <cellStyle name="Normal 2 4 5 2 3 3 3" xfId="17478" xr:uid="{00000000-0005-0000-0000-00000C440000}"/>
    <cellStyle name="Normal 2 4 5 2 3 4" xfId="17479" xr:uid="{00000000-0005-0000-0000-00000D440000}"/>
    <cellStyle name="Normal 2 4 5 2 3 4 2" xfId="17480" xr:uid="{00000000-0005-0000-0000-00000E440000}"/>
    <cellStyle name="Normal 2 4 5 2 3 4 2 2" xfId="17481" xr:uid="{00000000-0005-0000-0000-00000F440000}"/>
    <cellStyle name="Normal 2 4 5 2 3 4 3" xfId="17482" xr:uid="{00000000-0005-0000-0000-000010440000}"/>
    <cellStyle name="Normal 2 4 5 2 3 5" xfId="17483" xr:uid="{00000000-0005-0000-0000-000011440000}"/>
    <cellStyle name="Normal 2 4 5 2 3 5 2" xfId="17484" xr:uid="{00000000-0005-0000-0000-000012440000}"/>
    <cellStyle name="Normal 2 4 5 2 3 6" xfId="17485" xr:uid="{00000000-0005-0000-0000-000013440000}"/>
    <cellStyle name="Normal 2 4 5 2 3 6 2" xfId="17486" xr:uid="{00000000-0005-0000-0000-000014440000}"/>
    <cellStyle name="Normal 2 4 5 2 3 7" xfId="17487" xr:uid="{00000000-0005-0000-0000-000015440000}"/>
    <cellStyle name="Normal 2 4 5 2 4" xfId="17488" xr:uid="{00000000-0005-0000-0000-000016440000}"/>
    <cellStyle name="Normal 2 4 5 2 4 2" xfId="17489" xr:uid="{00000000-0005-0000-0000-000017440000}"/>
    <cellStyle name="Normal 2 4 5 2 4 2 2" xfId="17490" xr:uid="{00000000-0005-0000-0000-000018440000}"/>
    <cellStyle name="Normal 2 4 5 2 4 3" xfId="17491" xr:uid="{00000000-0005-0000-0000-000019440000}"/>
    <cellStyle name="Normal 2 4 5 2 5" xfId="17492" xr:uid="{00000000-0005-0000-0000-00001A440000}"/>
    <cellStyle name="Normal 2 4 5 2 5 2" xfId="17493" xr:uid="{00000000-0005-0000-0000-00001B440000}"/>
    <cellStyle name="Normal 2 4 5 2 5 2 2" xfId="17494" xr:uid="{00000000-0005-0000-0000-00001C440000}"/>
    <cellStyle name="Normal 2 4 5 2 5 3" xfId="17495" xr:uid="{00000000-0005-0000-0000-00001D440000}"/>
    <cellStyle name="Normal 2 4 5 2 6" xfId="17496" xr:uid="{00000000-0005-0000-0000-00001E440000}"/>
    <cellStyle name="Normal 2 4 5 2 6 2" xfId="17497" xr:uid="{00000000-0005-0000-0000-00001F440000}"/>
    <cellStyle name="Normal 2 4 5 2 6 2 2" xfId="17498" xr:uid="{00000000-0005-0000-0000-000020440000}"/>
    <cellStyle name="Normal 2 4 5 2 6 3" xfId="17499" xr:uid="{00000000-0005-0000-0000-000021440000}"/>
    <cellStyle name="Normal 2 4 5 2 7" xfId="17500" xr:uid="{00000000-0005-0000-0000-000022440000}"/>
    <cellStyle name="Normal 2 4 5 2 7 2" xfId="17501" xr:uid="{00000000-0005-0000-0000-000023440000}"/>
    <cellStyle name="Normal 2 4 5 2 8" xfId="17502" xr:uid="{00000000-0005-0000-0000-000024440000}"/>
    <cellStyle name="Normal 2 4 5 2 8 2" xfId="17503" xr:uid="{00000000-0005-0000-0000-000025440000}"/>
    <cellStyle name="Normal 2 4 5 2 9" xfId="17504" xr:uid="{00000000-0005-0000-0000-000026440000}"/>
    <cellStyle name="Normal 2 4 5 3" xfId="17505" xr:uid="{00000000-0005-0000-0000-000027440000}"/>
    <cellStyle name="Normal 2 4 5 3 2" xfId="17506" xr:uid="{00000000-0005-0000-0000-000028440000}"/>
    <cellStyle name="Normal 2 4 5 3 2 2" xfId="17507" xr:uid="{00000000-0005-0000-0000-000029440000}"/>
    <cellStyle name="Normal 2 4 5 3 2 2 2" xfId="17508" xr:uid="{00000000-0005-0000-0000-00002A440000}"/>
    <cellStyle name="Normal 2 4 5 3 2 2 2 2" xfId="17509" xr:uid="{00000000-0005-0000-0000-00002B440000}"/>
    <cellStyle name="Normal 2 4 5 3 2 2 3" xfId="17510" xr:uid="{00000000-0005-0000-0000-00002C440000}"/>
    <cellStyle name="Normal 2 4 5 3 2 3" xfId="17511" xr:uid="{00000000-0005-0000-0000-00002D440000}"/>
    <cellStyle name="Normal 2 4 5 3 2 3 2" xfId="17512" xr:uid="{00000000-0005-0000-0000-00002E440000}"/>
    <cellStyle name="Normal 2 4 5 3 2 3 2 2" xfId="17513" xr:uid="{00000000-0005-0000-0000-00002F440000}"/>
    <cellStyle name="Normal 2 4 5 3 2 3 3" xfId="17514" xr:uid="{00000000-0005-0000-0000-000030440000}"/>
    <cellStyle name="Normal 2 4 5 3 2 4" xfId="17515" xr:uid="{00000000-0005-0000-0000-000031440000}"/>
    <cellStyle name="Normal 2 4 5 3 2 4 2" xfId="17516" xr:uid="{00000000-0005-0000-0000-000032440000}"/>
    <cellStyle name="Normal 2 4 5 3 2 4 2 2" xfId="17517" xr:uid="{00000000-0005-0000-0000-000033440000}"/>
    <cellStyle name="Normal 2 4 5 3 2 4 3" xfId="17518" xr:uid="{00000000-0005-0000-0000-000034440000}"/>
    <cellStyle name="Normal 2 4 5 3 2 5" xfId="17519" xr:uid="{00000000-0005-0000-0000-000035440000}"/>
    <cellStyle name="Normal 2 4 5 3 2 5 2" xfId="17520" xr:uid="{00000000-0005-0000-0000-000036440000}"/>
    <cellStyle name="Normal 2 4 5 3 2 6" xfId="17521" xr:uid="{00000000-0005-0000-0000-000037440000}"/>
    <cellStyle name="Normal 2 4 5 3 2 6 2" xfId="17522" xr:uid="{00000000-0005-0000-0000-000038440000}"/>
    <cellStyle name="Normal 2 4 5 3 2 7" xfId="17523" xr:uid="{00000000-0005-0000-0000-000039440000}"/>
    <cellStyle name="Normal 2 4 5 3 3" xfId="17524" xr:uid="{00000000-0005-0000-0000-00003A440000}"/>
    <cellStyle name="Normal 2 4 5 3 3 2" xfId="17525" xr:uid="{00000000-0005-0000-0000-00003B440000}"/>
    <cellStyle name="Normal 2 4 5 3 3 2 2" xfId="17526" xr:uid="{00000000-0005-0000-0000-00003C440000}"/>
    <cellStyle name="Normal 2 4 5 3 3 3" xfId="17527" xr:uid="{00000000-0005-0000-0000-00003D440000}"/>
    <cellStyle name="Normal 2 4 5 3 4" xfId="17528" xr:uid="{00000000-0005-0000-0000-00003E440000}"/>
    <cellStyle name="Normal 2 4 5 3 4 2" xfId="17529" xr:uid="{00000000-0005-0000-0000-00003F440000}"/>
    <cellStyle name="Normal 2 4 5 3 4 2 2" xfId="17530" xr:uid="{00000000-0005-0000-0000-000040440000}"/>
    <cellStyle name="Normal 2 4 5 3 4 3" xfId="17531" xr:uid="{00000000-0005-0000-0000-000041440000}"/>
    <cellStyle name="Normal 2 4 5 3 5" xfId="17532" xr:uid="{00000000-0005-0000-0000-000042440000}"/>
    <cellStyle name="Normal 2 4 5 3 5 2" xfId="17533" xr:uid="{00000000-0005-0000-0000-000043440000}"/>
    <cellStyle name="Normal 2 4 5 3 5 2 2" xfId="17534" xr:uid="{00000000-0005-0000-0000-000044440000}"/>
    <cellStyle name="Normal 2 4 5 3 5 3" xfId="17535" xr:uid="{00000000-0005-0000-0000-000045440000}"/>
    <cellStyle name="Normal 2 4 5 3 6" xfId="17536" xr:uid="{00000000-0005-0000-0000-000046440000}"/>
    <cellStyle name="Normal 2 4 5 3 6 2" xfId="17537" xr:uid="{00000000-0005-0000-0000-000047440000}"/>
    <cellStyle name="Normal 2 4 5 3 7" xfId="17538" xr:uid="{00000000-0005-0000-0000-000048440000}"/>
    <cellStyle name="Normal 2 4 5 3 7 2" xfId="17539" xr:uid="{00000000-0005-0000-0000-000049440000}"/>
    <cellStyle name="Normal 2 4 5 3 8" xfId="17540" xr:uid="{00000000-0005-0000-0000-00004A440000}"/>
    <cellStyle name="Normal 2 4 5 4" xfId="17541" xr:uid="{00000000-0005-0000-0000-00004B440000}"/>
    <cellStyle name="Normal 2 4 5 4 2" xfId="17542" xr:uid="{00000000-0005-0000-0000-00004C440000}"/>
    <cellStyle name="Normal 2 4 5 4 2 2" xfId="17543" xr:uid="{00000000-0005-0000-0000-00004D440000}"/>
    <cellStyle name="Normal 2 4 5 4 2 2 2" xfId="17544" xr:uid="{00000000-0005-0000-0000-00004E440000}"/>
    <cellStyle name="Normal 2 4 5 4 2 3" xfId="17545" xr:uid="{00000000-0005-0000-0000-00004F440000}"/>
    <cellStyle name="Normal 2 4 5 4 3" xfId="17546" xr:uid="{00000000-0005-0000-0000-000050440000}"/>
    <cellStyle name="Normal 2 4 5 4 3 2" xfId="17547" xr:uid="{00000000-0005-0000-0000-000051440000}"/>
    <cellStyle name="Normal 2 4 5 4 3 2 2" xfId="17548" xr:uid="{00000000-0005-0000-0000-000052440000}"/>
    <cellStyle name="Normal 2 4 5 4 3 3" xfId="17549" xr:uid="{00000000-0005-0000-0000-000053440000}"/>
    <cellStyle name="Normal 2 4 5 4 4" xfId="17550" xr:uid="{00000000-0005-0000-0000-000054440000}"/>
    <cellStyle name="Normal 2 4 5 4 4 2" xfId="17551" xr:uid="{00000000-0005-0000-0000-000055440000}"/>
    <cellStyle name="Normal 2 4 5 4 4 2 2" xfId="17552" xr:uid="{00000000-0005-0000-0000-000056440000}"/>
    <cellStyle name="Normal 2 4 5 4 4 3" xfId="17553" xr:uid="{00000000-0005-0000-0000-000057440000}"/>
    <cellStyle name="Normal 2 4 5 4 5" xfId="17554" xr:uid="{00000000-0005-0000-0000-000058440000}"/>
    <cellStyle name="Normal 2 4 5 4 5 2" xfId="17555" xr:uid="{00000000-0005-0000-0000-000059440000}"/>
    <cellStyle name="Normal 2 4 5 4 6" xfId="17556" xr:uid="{00000000-0005-0000-0000-00005A440000}"/>
    <cellStyle name="Normal 2 4 5 4 6 2" xfId="17557" xr:uid="{00000000-0005-0000-0000-00005B440000}"/>
    <cellStyle name="Normal 2 4 5 4 7" xfId="17558" xr:uid="{00000000-0005-0000-0000-00005C440000}"/>
    <cellStyle name="Normal 2 4 5 5" xfId="17559" xr:uid="{00000000-0005-0000-0000-00005D440000}"/>
    <cellStyle name="Normal 2 4 5 5 2" xfId="17560" xr:uid="{00000000-0005-0000-0000-00005E440000}"/>
    <cellStyle name="Normal 2 4 5 5 2 2" xfId="17561" xr:uid="{00000000-0005-0000-0000-00005F440000}"/>
    <cellStyle name="Normal 2 4 5 5 2 2 2" xfId="17562" xr:uid="{00000000-0005-0000-0000-000060440000}"/>
    <cellStyle name="Normal 2 4 5 5 2 3" xfId="17563" xr:uid="{00000000-0005-0000-0000-000061440000}"/>
    <cellStyle name="Normal 2 4 5 5 3" xfId="17564" xr:uid="{00000000-0005-0000-0000-000062440000}"/>
    <cellStyle name="Normal 2 4 5 5 3 2" xfId="17565" xr:uid="{00000000-0005-0000-0000-000063440000}"/>
    <cellStyle name="Normal 2 4 5 5 3 2 2" xfId="17566" xr:uid="{00000000-0005-0000-0000-000064440000}"/>
    <cellStyle name="Normal 2 4 5 5 3 3" xfId="17567" xr:uid="{00000000-0005-0000-0000-000065440000}"/>
    <cellStyle name="Normal 2 4 5 5 4" xfId="17568" xr:uid="{00000000-0005-0000-0000-000066440000}"/>
    <cellStyle name="Normal 2 4 5 5 4 2" xfId="17569" xr:uid="{00000000-0005-0000-0000-000067440000}"/>
    <cellStyle name="Normal 2 4 5 5 4 2 2" xfId="17570" xr:uid="{00000000-0005-0000-0000-000068440000}"/>
    <cellStyle name="Normal 2 4 5 5 4 3" xfId="17571" xr:uid="{00000000-0005-0000-0000-000069440000}"/>
    <cellStyle name="Normal 2 4 5 5 5" xfId="17572" xr:uid="{00000000-0005-0000-0000-00006A440000}"/>
    <cellStyle name="Normal 2 4 5 5 5 2" xfId="17573" xr:uid="{00000000-0005-0000-0000-00006B440000}"/>
    <cellStyle name="Normal 2 4 5 5 6" xfId="17574" xr:uid="{00000000-0005-0000-0000-00006C440000}"/>
    <cellStyle name="Normal 2 4 5 5 6 2" xfId="17575" xr:uid="{00000000-0005-0000-0000-00006D440000}"/>
    <cellStyle name="Normal 2 4 5 5 7" xfId="17576" xr:uid="{00000000-0005-0000-0000-00006E440000}"/>
    <cellStyle name="Normal 2 4 5 6" xfId="17577" xr:uid="{00000000-0005-0000-0000-00006F440000}"/>
    <cellStyle name="Normal 2 4 5 6 2" xfId="17578" xr:uid="{00000000-0005-0000-0000-000070440000}"/>
    <cellStyle name="Normal 2 4 5 6 2 2" xfId="17579" xr:uid="{00000000-0005-0000-0000-000071440000}"/>
    <cellStyle name="Normal 2 4 5 6 3" xfId="17580" xr:uid="{00000000-0005-0000-0000-000072440000}"/>
    <cellStyle name="Normal 2 4 5 7" xfId="17581" xr:uid="{00000000-0005-0000-0000-000073440000}"/>
    <cellStyle name="Normal 2 4 5 7 2" xfId="17582" xr:uid="{00000000-0005-0000-0000-000074440000}"/>
    <cellStyle name="Normal 2 4 5 7 2 2" xfId="17583" xr:uid="{00000000-0005-0000-0000-000075440000}"/>
    <cellStyle name="Normal 2 4 5 7 3" xfId="17584" xr:uid="{00000000-0005-0000-0000-000076440000}"/>
    <cellStyle name="Normal 2 4 5 8" xfId="17585" xr:uid="{00000000-0005-0000-0000-000077440000}"/>
    <cellStyle name="Normal 2 4 5 8 2" xfId="17586" xr:uid="{00000000-0005-0000-0000-000078440000}"/>
    <cellStyle name="Normal 2 4 5 8 2 2" xfId="17587" xr:uid="{00000000-0005-0000-0000-000079440000}"/>
    <cellStyle name="Normal 2 4 5 8 3" xfId="17588" xr:uid="{00000000-0005-0000-0000-00007A440000}"/>
    <cellStyle name="Normal 2 4 5 9" xfId="17589" xr:uid="{00000000-0005-0000-0000-00007B440000}"/>
    <cellStyle name="Normal 2 4 5 9 2" xfId="17590" xr:uid="{00000000-0005-0000-0000-00007C440000}"/>
    <cellStyle name="Normal 2 4 6" xfId="17591" xr:uid="{00000000-0005-0000-0000-00007D440000}"/>
    <cellStyle name="Normal 2 4 6 2" xfId="17592" xr:uid="{00000000-0005-0000-0000-00007E440000}"/>
    <cellStyle name="Normal 2 4 6 2 2" xfId="17593" xr:uid="{00000000-0005-0000-0000-00007F440000}"/>
    <cellStyle name="Normal 2 4 6 2 2 2" xfId="17594" xr:uid="{00000000-0005-0000-0000-000080440000}"/>
    <cellStyle name="Normal 2 4 6 2 2 2 2" xfId="17595" xr:uid="{00000000-0005-0000-0000-000081440000}"/>
    <cellStyle name="Normal 2 4 6 2 2 3" xfId="17596" xr:uid="{00000000-0005-0000-0000-000082440000}"/>
    <cellStyle name="Normal 2 4 6 2 3" xfId="17597" xr:uid="{00000000-0005-0000-0000-000083440000}"/>
    <cellStyle name="Normal 2 4 6 2 3 2" xfId="17598" xr:uid="{00000000-0005-0000-0000-000084440000}"/>
    <cellStyle name="Normal 2 4 6 2 3 2 2" xfId="17599" xr:uid="{00000000-0005-0000-0000-000085440000}"/>
    <cellStyle name="Normal 2 4 6 2 3 3" xfId="17600" xr:uid="{00000000-0005-0000-0000-000086440000}"/>
    <cellStyle name="Normal 2 4 6 2 4" xfId="17601" xr:uid="{00000000-0005-0000-0000-000087440000}"/>
    <cellStyle name="Normal 2 4 6 2 4 2" xfId="17602" xr:uid="{00000000-0005-0000-0000-000088440000}"/>
    <cellStyle name="Normal 2 4 6 2 4 2 2" xfId="17603" xr:uid="{00000000-0005-0000-0000-000089440000}"/>
    <cellStyle name="Normal 2 4 6 2 4 3" xfId="17604" xr:uid="{00000000-0005-0000-0000-00008A440000}"/>
    <cellStyle name="Normal 2 4 6 2 5" xfId="17605" xr:uid="{00000000-0005-0000-0000-00008B440000}"/>
    <cellStyle name="Normal 2 4 6 2 5 2" xfId="17606" xr:uid="{00000000-0005-0000-0000-00008C440000}"/>
    <cellStyle name="Normal 2 4 6 2 6" xfId="17607" xr:uid="{00000000-0005-0000-0000-00008D440000}"/>
    <cellStyle name="Normal 2 4 6 2 6 2" xfId="17608" xr:uid="{00000000-0005-0000-0000-00008E440000}"/>
    <cellStyle name="Normal 2 4 6 2 7" xfId="17609" xr:uid="{00000000-0005-0000-0000-00008F440000}"/>
    <cellStyle name="Normal 2 4 6 3" xfId="17610" xr:uid="{00000000-0005-0000-0000-000090440000}"/>
    <cellStyle name="Normal 2 4 6 3 2" xfId="17611" xr:uid="{00000000-0005-0000-0000-000091440000}"/>
    <cellStyle name="Normal 2 4 6 3 2 2" xfId="17612" xr:uid="{00000000-0005-0000-0000-000092440000}"/>
    <cellStyle name="Normal 2 4 6 3 2 2 2" xfId="17613" xr:uid="{00000000-0005-0000-0000-000093440000}"/>
    <cellStyle name="Normal 2 4 6 3 2 3" xfId="17614" xr:uid="{00000000-0005-0000-0000-000094440000}"/>
    <cellStyle name="Normal 2 4 6 3 3" xfId="17615" xr:uid="{00000000-0005-0000-0000-000095440000}"/>
    <cellStyle name="Normal 2 4 6 3 3 2" xfId="17616" xr:uid="{00000000-0005-0000-0000-000096440000}"/>
    <cellStyle name="Normal 2 4 6 3 3 2 2" xfId="17617" xr:uid="{00000000-0005-0000-0000-000097440000}"/>
    <cellStyle name="Normal 2 4 6 3 3 3" xfId="17618" xr:uid="{00000000-0005-0000-0000-000098440000}"/>
    <cellStyle name="Normal 2 4 6 3 4" xfId="17619" xr:uid="{00000000-0005-0000-0000-000099440000}"/>
    <cellStyle name="Normal 2 4 6 3 4 2" xfId="17620" xr:uid="{00000000-0005-0000-0000-00009A440000}"/>
    <cellStyle name="Normal 2 4 6 3 4 2 2" xfId="17621" xr:uid="{00000000-0005-0000-0000-00009B440000}"/>
    <cellStyle name="Normal 2 4 6 3 4 3" xfId="17622" xr:uid="{00000000-0005-0000-0000-00009C440000}"/>
    <cellStyle name="Normal 2 4 6 3 5" xfId="17623" xr:uid="{00000000-0005-0000-0000-00009D440000}"/>
    <cellStyle name="Normal 2 4 6 3 5 2" xfId="17624" xr:uid="{00000000-0005-0000-0000-00009E440000}"/>
    <cellStyle name="Normal 2 4 6 3 6" xfId="17625" xr:uid="{00000000-0005-0000-0000-00009F440000}"/>
    <cellStyle name="Normal 2 4 6 3 6 2" xfId="17626" xr:uid="{00000000-0005-0000-0000-0000A0440000}"/>
    <cellStyle name="Normal 2 4 6 3 7" xfId="17627" xr:uid="{00000000-0005-0000-0000-0000A1440000}"/>
    <cellStyle name="Normal 2 4 6 4" xfId="17628" xr:uid="{00000000-0005-0000-0000-0000A2440000}"/>
    <cellStyle name="Normal 2 4 6 4 2" xfId="17629" xr:uid="{00000000-0005-0000-0000-0000A3440000}"/>
    <cellStyle name="Normal 2 4 6 4 2 2" xfId="17630" xr:uid="{00000000-0005-0000-0000-0000A4440000}"/>
    <cellStyle name="Normal 2 4 6 4 3" xfId="17631" xr:uid="{00000000-0005-0000-0000-0000A5440000}"/>
    <cellStyle name="Normal 2 4 6 5" xfId="17632" xr:uid="{00000000-0005-0000-0000-0000A6440000}"/>
    <cellStyle name="Normal 2 4 6 5 2" xfId="17633" xr:uid="{00000000-0005-0000-0000-0000A7440000}"/>
    <cellStyle name="Normal 2 4 6 5 2 2" xfId="17634" xr:uid="{00000000-0005-0000-0000-0000A8440000}"/>
    <cellStyle name="Normal 2 4 6 5 3" xfId="17635" xr:uid="{00000000-0005-0000-0000-0000A9440000}"/>
    <cellStyle name="Normal 2 4 6 6" xfId="17636" xr:uid="{00000000-0005-0000-0000-0000AA440000}"/>
    <cellStyle name="Normal 2 4 6 6 2" xfId="17637" xr:uid="{00000000-0005-0000-0000-0000AB440000}"/>
    <cellStyle name="Normal 2 4 6 6 2 2" xfId="17638" xr:uid="{00000000-0005-0000-0000-0000AC440000}"/>
    <cellStyle name="Normal 2 4 6 6 3" xfId="17639" xr:uid="{00000000-0005-0000-0000-0000AD440000}"/>
    <cellStyle name="Normal 2 4 6 7" xfId="17640" xr:uid="{00000000-0005-0000-0000-0000AE440000}"/>
    <cellStyle name="Normal 2 4 6 7 2" xfId="17641" xr:uid="{00000000-0005-0000-0000-0000AF440000}"/>
    <cellStyle name="Normal 2 4 6 8" xfId="17642" xr:uid="{00000000-0005-0000-0000-0000B0440000}"/>
    <cellStyle name="Normal 2 4 6 8 2" xfId="17643" xr:uid="{00000000-0005-0000-0000-0000B1440000}"/>
    <cellStyle name="Normal 2 4 6 9" xfId="17644" xr:uid="{00000000-0005-0000-0000-0000B2440000}"/>
    <cellStyle name="Normal 2 4 7" xfId="17645" xr:uid="{00000000-0005-0000-0000-0000B3440000}"/>
    <cellStyle name="Normal 2 4 7 2" xfId="17646" xr:uid="{00000000-0005-0000-0000-0000B4440000}"/>
    <cellStyle name="Normal 2 4 7 2 2" xfId="17647" xr:uid="{00000000-0005-0000-0000-0000B5440000}"/>
    <cellStyle name="Normal 2 4 7 2 2 2" xfId="17648" xr:uid="{00000000-0005-0000-0000-0000B6440000}"/>
    <cellStyle name="Normal 2 4 7 2 2 2 2" xfId="17649" xr:uid="{00000000-0005-0000-0000-0000B7440000}"/>
    <cellStyle name="Normal 2 4 7 2 2 3" xfId="17650" xr:uid="{00000000-0005-0000-0000-0000B8440000}"/>
    <cellStyle name="Normal 2 4 7 2 3" xfId="17651" xr:uid="{00000000-0005-0000-0000-0000B9440000}"/>
    <cellStyle name="Normal 2 4 7 2 3 2" xfId="17652" xr:uid="{00000000-0005-0000-0000-0000BA440000}"/>
    <cellStyle name="Normal 2 4 7 2 3 2 2" xfId="17653" xr:uid="{00000000-0005-0000-0000-0000BB440000}"/>
    <cellStyle name="Normal 2 4 7 2 3 3" xfId="17654" xr:uid="{00000000-0005-0000-0000-0000BC440000}"/>
    <cellStyle name="Normal 2 4 7 2 4" xfId="17655" xr:uid="{00000000-0005-0000-0000-0000BD440000}"/>
    <cellStyle name="Normal 2 4 7 2 4 2" xfId="17656" xr:uid="{00000000-0005-0000-0000-0000BE440000}"/>
    <cellStyle name="Normal 2 4 7 2 4 2 2" xfId="17657" xr:uid="{00000000-0005-0000-0000-0000BF440000}"/>
    <cellStyle name="Normal 2 4 7 2 4 3" xfId="17658" xr:uid="{00000000-0005-0000-0000-0000C0440000}"/>
    <cellStyle name="Normal 2 4 7 2 5" xfId="17659" xr:uid="{00000000-0005-0000-0000-0000C1440000}"/>
    <cellStyle name="Normal 2 4 7 2 5 2" xfId="17660" xr:uid="{00000000-0005-0000-0000-0000C2440000}"/>
    <cellStyle name="Normal 2 4 7 2 6" xfId="17661" xr:uid="{00000000-0005-0000-0000-0000C3440000}"/>
    <cellStyle name="Normal 2 4 7 2 6 2" xfId="17662" xr:uid="{00000000-0005-0000-0000-0000C4440000}"/>
    <cellStyle name="Normal 2 4 7 2 7" xfId="17663" xr:uid="{00000000-0005-0000-0000-0000C5440000}"/>
    <cellStyle name="Normal 2 4 7 3" xfId="17664" xr:uid="{00000000-0005-0000-0000-0000C6440000}"/>
    <cellStyle name="Normal 2 4 7 3 2" xfId="17665" xr:uid="{00000000-0005-0000-0000-0000C7440000}"/>
    <cellStyle name="Normal 2 4 7 3 2 2" xfId="17666" xr:uid="{00000000-0005-0000-0000-0000C8440000}"/>
    <cellStyle name="Normal 2 4 7 3 3" xfId="17667" xr:uid="{00000000-0005-0000-0000-0000C9440000}"/>
    <cellStyle name="Normal 2 4 7 4" xfId="17668" xr:uid="{00000000-0005-0000-0000-0000CA440000}"/>
    <cellStyle name="Normal 2 4 7 4 2" xfId="17669" xr:uid="{00000000-0005-0000-0000-0000CB440000}"/>
    <cellStyle name="Normal 2 4 7 4 2 2" xfId="17670" xr:uid="{00000000-0005-0000-0000-0000CC440000}"/>
    <cellStyle name="Normal 2 4 7 4 3" xfId="17671" xr:uid="{00000000-0005-0000-0000-0000CD440000}"/>
    <cellStyle name="Normal 2 4 7 5" xfId="17672" xr:uid="{00000000-0005-0000-0000-0000CE440000}"/>
    <cellStyle name="Normal 2 4 7 5 2" xfId="17673" xr:uid="{00000000-0005-0000-0000-0000CF440000}"/>
    <cellStyle name="Normal 2 4 7 5 2 2" xfId="17674" xr:uid="{00000000-0005-0000-0000-0000D0440000}"/>
    <cellStyle name="Normal 2 4 7 5 3" xfId="17675" xr:uid="{00000000-0005-0000-0000-0000D1440000}"/>
    <cellStyle name="Normal 2 4 7 6" xfId="17676" xr:uid="{00000000-0005-0000-0000-0000D2440000}"/>
    <cellStyle name="Normal 2 4 7 6 2" xfId="17677" xr:uid="{00000000-0005-0000-0000-0000D3440000}"/>
    <cellStyle name="Normal 2 4 7 7" xfId="17678" xr:uid="{00000000-0005-0000-0000-0000D4440000}"/>
    <cellStyle name="Normal 2 4 7 7 2" xfId="17679" xr:uid="{00000000-0005-0000-0000-0000D5440000}"/>
    <cellStyle name="Normal 2 4 7 8" xfId="17680" xr:uid="{00000000-0005-0000-0000-0000D6440000}"/>
    <cellStyle name="Normal 2 4 8" xfId="17681" xr:uid="{00000000-0005-0000-0000-0000D7440000}"/>
    <cellStyle name="Normal 2 4 8 2" xfId="17682" xr:uid="{00000000-0005-0000-0000-0000D8440000}"/>
    <cellStyle name="Normal 2 4 8 2 2" xfId="17683" xr:uid="{00000000-0005-0000-0000-0000D9440000}"/>
    <cellStyle name="Normal 2 4 8 2 2 2" xfId="17684" xr:uid="{00000000-0005-0000-0000-0000DA440000}"/>
    <cellStyle name="Normal 2 4 8 2 3" xfId="17685" xr:uid="{00000000-0005-0000-0000-0000DB440000}"/>
    <cellStyle name="Normal 2 4 8 3" xfId="17686" xr:uid="{00000000-0005-0000-0000-0000DC440000}"/>
    <cellStyle name="Normal 2 4 8 3 2" xfId="17687" xr:uid="{00000000-0005-0000-0000-0000DD440000}"/>
    <cellStyle name="Normal 2 4 8 3 2 2" xfId="17688" xr:uid="{00000000-0005-0000-0000-0000DE440000}"/>
    <cellStyle name="Normal 2 4 8 3 3" xfId="17689" xr:uid="{00000000-0005-0000-0000-0000DF440000}"/>
    <cellStyle name="Normal 2 4 8 4" xfId="17690" xr:uid="{00000000-0005-0000-0000-0000E0440000}"/>
    <cellStyle name="Normal 2 4 8 4 2" xfId="17691" xr:uid="{00000000-0005-0000-0000-0000E1440000}"/>
    <cellStyle name="Normal 2 4 8 4 2 2" xfId="17692" xr:uid="{00000000-0005-0000-0000-0000E2440000}"/>
    <cellStyle name="Normal 2 4 8 4 3" xfId="17693" xr:uid="{00000000-0005-0000-0000-0000E3440000}"/>
    <cellStyle name="Normal 2 4 8 5" xfId="17694" xr:uid="{00000000-0005-0000-0000-0000E4440000}"/>
    <cellStyle name="Normal 2 4 8 5 2" xfId="17695" xr:uid="{00000000-0005-0000-0000-0000E5440000}"/>
    <cellStyle name="Normal 2 4 8 6" xfId="17696" xr:uid="{00000000-0005-0000-0000-0000E6440000}"/>
    <cellStyle name="Normal 2 4 8 6 2" xfId="17697" xr:uid="{00000000-0005-0000-0000-0000E7440000}"/>
    <cellStyle name="Normal 2 4 8 7" xfId="17698" xr:uid="{00000000-0005-0000-0000-0000E8440000}"/>
    <cellStyle name="Normal 2 4 9" xfId="17699" xr:uid="{00000000-0005-0000-0000-0000E9440000}"/>
    <cellStyle name="Normal 2 4 9 2" xfId="17700" xr:uid="{00000000-0005-0000-0000-0000EA440000}"/>
    <cellStyle name="Normal 2 4 9 2 2" xfId="17701" xr:uid="{00000000-0005-0000-0000-0000EB440000}"/>
    <cellStyle name="Normal 2 4 9 2 2 2" xfId="17702" xr:uid="{00000000-0005-0000-0000-0000EC440000}"/>
    <cellStyle name="Normal 2 4 9 2 3" xfId="17703" xr:uid="{00000000-0005-0000-0000-0000ED440000}"/>
    <cellStyle name="Normal 2 4 9 3" xfId="17704" xr:uid="{00000000-0005-0000-0000-0000EE440000}"/>
    <cellStyle name="Normal 2 4 9 3 2" xfId="17705" xr:uid="{00000000-0005-0000-0000-0000EF440000}"/>
    <cellStyle name="Normal 2 4 9 3 2 2" xfId="17706" xr:uid="{00000000-0005-0000-0000-0000F0440000}"/>
    <cellStyle name="Normal 2 4 9 3 3" xfId="17707" xr:uid="{00000000-0005-0000-0000-0000F1440000}"/>
    <cellStyle name="Normal 2 4 9 4" xfId="17708" xr:uid="{00000000-0005-0000-0000-0000F2440000}"/>
    <cellStyle name="Normal 2 4 9 4 2" xfId="17709" xr:uid="{00000000-0005-0000-0000-0000F3440000}"/>
    <cellStyle name="Normal 2 4 9 4 2 2" xfId="17710" xr:uid="{00000000-0005-0000-0000-0000F4440000}"/>
    <cellStyle name="Normal 2 4 9 4 3" xfId="17711" xr:uid="{00000000-0005-0000-0000-0000F5440000}"/>
    <cellStyle name="Normal 2 4 9 5" xfId="17712" xr:uid="{00000000-0005-0000-0000-0000F6440000}"/>
    <cellStyle name="Normal 2 4 9 5 2" xfId="17713" xr:uid="{00000000-0005-0000-0000-0000F7440000}"/>
    <cellStyle name="Normal 2 4 9 6" xfId="17714" xr:uid="{00000000-0005-0000-0000-0000F8440000}"/>
    <cellStyle name="Normal 2 4 9 6 2" xfId="17715" xr:uid="{00000000-0005-0000-0000-0000F9440000}"/>
    <cellStyle name="Normal 2 4 9 7" xfId="17716" xr:uid="{00000000-0005-0000-0000-0000FA440000}"/>
    <cellStyle name="Normal 2 4_Confidential Information" xfId="17717" xr:uid="{00000000-0005-0000-0000-0000FB440000}"/>
    <cellStyle name="Normal 2 5" xfId="490" xr:uid="{00000000-0005-0000-0000-0000FC440000}"/>
    <cellStyle name="Normal 2 5 10" xfId="17718" xr:uid="{00000000-0005-0000-0000-0000FD440000}"/>
    <cellStyle name="Normal 2 5 10 2" xfId="17719" xr:uid="{00000000-0005-0000-0000-0000FE440000}"/>
    <cellStyle name="Normal 2 5 10 2 2" xfId="17720" xr:uid="{00000000-0005-0000-0000-0000FF440000}"/>
    <cellStyle name="Normal 2 5 10 3" xfId="17721" xr:uid="{00000000-0005-0000-0000-000000450000}"/>
    <cellStyle name="Normal 2 5 11" xfId="17722" xr:uid="{00000000-0005-0000-0000-000001450000}"/>
    <cellStyle name="Normal 2 5 11 2" xfId="17723" xr:uid="{00000000-0005-0000-0000-000002450000}"/>
    <cellStyle name="Normal 2 5 11 2 2" xfId="17724" xr:uid="{00000000-0005-0000-0000-000003450000}"/>
    <cellStyle name="Normal 2 5 11 3" xfId="17725" xr:uid="{00000000-0005-0000-0000-000004450000}"/>
    <cellStyle name="Normal 2 5 12" xfId="17726" xr:uid="{00000000-0005-0000-0000-000005450000}"/>
    <cellStyle name="Normal 2 5 12 2" xfId="17727" xr:uid="{00000000-0005-0000-0000-000006450000}"/>
    <cellStyle name="Normal 2 5 13" xfId="17728" xr:uid="{00000000-0005-0000-0000-000007450000}"/>
    <cellStyle name="Normal 2 5 13 2" xfId="17729" xr:uid="{00000000-0005-0000-0000-000008450000}"/>
    <cellStyle name="Normal 2 5 14" xfId="17730" xr:uid="{00000000-0005-0000-0000-000009450000}"/>
    <cellStyle name="Normal 2 5 14 2" xfId="17731" xr:uid="{00000000-0005-0000-0000-00000A450000}"/>
    <cellStyle name="Normal 2 5 15" xfId="17732" xr:uid="{00000000-0005-0000-0000-00000B450000}"/>
    <cellStyle name="Normal 2 5 2" xfId="491" xr:uid="{00000000-0005-0000-0000-00000C450000}"/>
    <cellStyle name="Normal 2 5 2 10" xfId="17733" xr:uid="{00000000-0005-0000-0000-00000D450000}"/>
    <cellStyle name="Normal 2 5 2 10 2" xfId="17734" xr:uid="{00000000-0005-0000-0000-00000E450000}"/>
    <cellStyle name="Normal 2 5 2 11" xfId="17735" xr:uid="{00000000-0005-0000-0000-00000F450000}"/>
    <cellStyle name="Normal 2 5 2 2" xfId="17736" xr:uid="{00000000-0005-0000-0000-000010450000}"/>
    <cellStyle name="Normal 2 5 2 2 2" xfId="17737" xr:uid="{00000000-0005-0000-0000-000011450000}"/>
    <cellStyle name="Normal 2 5 2 2 2 2" xfId="17738" xr:uid="{00000000-0005-0000-0000-000012450000}"/>
    <cellStyle name="Normal 2 5 2 2 2 2 2" xfId="17739" xr:uid="{00000000-0005-0000-0000-000013450000}"/>
    <cellStyle name="Normal 2 5 2 2 2 2 2 2" xfId="17740" xr:uid="{00000000-0005-0000-0000-000014450000}"/>
    <cellStyle name="Normal 2 5 2 2 2 2 3" xfId="17741" xr:uid="{00000000-0005-0000-0000-000015450000}"/>
    <cellStyle name="Normal 2 5 2 2 2 3" xfId="17742" xr:uid="{00000000-0005-0000-0000-000016450000}"/>
    <cellStyle name="Normal 2 5 2 2 2 3 2" xfId="17743" xr:uid="{00000000-0005-0000-0000-000017450000}"/>
    <cellStyle name="Normal 2 5 2 2 2 3 2 2" xfId="17744" xr:uid="{00000000-0005-0000-0000-000018450000}"/>
    <cellStyle name="Normal 2 5 2 2 2 3 3" xfId="17745" xr:uid="{00000000-0005-0000-0000-000019450000}"/>
    <cellStyle name="Normal 2 5 2 2 2 4" xfId="17746" xr:uid="{00000000-0005-0000-0000-00001A450000}"/>
    <cellStyle name="Normal 2 5 2 2 2 4 2" xfId="17747" xr:uid="{00000000-0005-0000-0000-00001B450000}"/>
    <cellStyle name="Normal 2 5 2 2 2 4 2 2" xfId="17748" xr:uid="{00000000-0005-0000-0000-00001C450000}"/>
    <cellStyle name="Normal 2 5 2 2 2 4 3" xfId="17749" xr:uid="{00000000-0005-0000-0000-00001D450000}"/>
    <cellStyle name="Normal 2 5 2 2 2 5" xfId="17750" xr:uid="{00000000-0005-0000-0000-00001E450000}"/>
    <cellStyle name="Normal 2 5 2 2 2 5 2" xfId="17751" xr:uid="{00000000-0005-0000-0000-00001F450000}"/>
    <cellStyle name="Normal 2 5 2 2 2 6" xfId="17752" xr:uid="{00000000-0005-0000-0000-000020450000}"/>
    <cellStyle name="Normal 2 5 2 2 2 6 2" xfId="17753" xr:uid="{00000000-0005-0000-0000-000021450000}"/>
    <cellStyle name="Normal 2 5 2 2 2 7" xfId="17754" xr:uid="{00000000-0005-0000-0000-000022450000}"/>
    <cellStyle name="Normal 2 5 2 2 3" xfId="17755" xr:uid="{00000000-0005-0000-0000-000023450000}"/>
    <cellStyle name="Normal 2 5 2 2 3 2" xfId="17756" xr:uid="{00000000-0005-0000-0000-000024450000}"/>
    <cellStyle name="Normal 2 5 2 2 3 2 2" xfId="17757" xr:uid="{00000000-0005-0000-0000-000025450000}"/>
    <cellStyle name="Normal 2 5 2 2 3 2 2 2" xfId="17758" xr:uid="{00000000-0005-0000-0000-000026450000}"/>
    <cellStyle name="Normal 2 5 2 2 3 2 3" xfId="17759" xr:uid="{00000000-0005-0000-0000-000027450000}"/>
    <cellStyle name="Normal 2 5 2 2 3 3" xfId="17760" xr:uid="{00000000-0005-0000-0000-000028450000}"/>
    <cellStyle name="Normal 2 5 2 2 3 3 2" xfId="17761" xr:uid="{00000000-0005-0000-0000-000029450000}"/>
    <cellStyle name="Normal 2 5 2 2 3 3 2 2" xfId="17762" xr:uid="{00000000-0005-0000-0000-00002A450000}"/>
    <cellStyle name="Normal 2 5 2 2 3 3 3" xfId="17763" xr:uid="{00000000-0005-0000-0000-00002B450000}"/>
    <cellStyle name="Normal 2 5 2 2 3 4" xfId="17764" xr:uid="{00000000-0005-0000-0000-00002C450000}"/>
    <cellStyle name="Normal 2 5 2 2 3 4 2" xfId="17765" xr:uid="{00000000-0005-0000-0000-00002D450000}"/>
    <cellStyle name="Normal 2 5 2 2 3 4 2 2" xfId="17766" xr:uid="{00000000-0005-0000-0000-00002E450000}"/>
    <cellStyle name="Normal 2 5 2 2 3 4 3" xfId="17767" xr:uid="{00000000-0005-0000-0000-00002F450000}"/>
    <cellStyle name="Normal 2 5 2 2 3 5" xfId="17768" xr:uid="{00000000-0005-0000-0000-000030450000}"/>
    <cellStyle name="Normal 2 5 2 2 3 5 2" xfId="17769" xr:uid="{00000000-0005-0000-0000-000031450000}"/>
    <cellStyle name="Normal 2 5 2 2 3 6" xfId="17770" xr:uid="{00000000-0005-0000-0000-000032450000}"/>
    <cellStyle name="Normal 2 5 2 2 3 6 2" xfId="17771" xr:uid="{00000000-0005-0000-0000-000033450000}"/>
    <cellStyle name="Normal 2 5 2 2 3 7" xfId="17772" xr:uid="{00000000-0005-0000-0000-000034450000}"/>
    <cellStyle name="Normal 2 5 2 2 4" xfId="17773" xr:uid="{00000000-0005-0000-0000-000035450000}"/>
    <cellStyle name="Normal 2 5 2 2 4 2" xfId="17774" xr:uid="{00000000-0005-0000-0000-000036450000}"/>
    <cellStyle name="Normal 2 5 2 2 4 2 2" xfId="17775" xr:uid="{00000000-0005-0000-0000-000037450000}"/>
    <cellStyle name="Normal 2 5 2 2 4 3" xfId="17776" xr:uid="{00000000-0005-0000-0000-000038450000}"/>
    <cellStyle name="Normal 2 5 2 2 5" xfId="17777" xr:uid="{00000000-0005-0000-0000-000039450000}"/>
    <cellStyle name="Normal 2 5 2 2 5 2" xfId="17778" xr:uid="{00000000-0005-0000-0000-00003A450000}"/>
    <cellStyle name="Normal 2 5 2 2 5 2 2" xfId="17779" xr:uid="{00000000-0005-0000-0000-00003B450000}"/>
    <cellStyle name="Normal 2 5 2 2 5 3" xfId="17780" xr:uid="{00000000-0005-0000-0000-00003C450000}"/>
    <cellStyle name="Normal 2 5 2 2 6" xfId="17781" xr:uid="{00000000-0005-0000-0000-00003D450000}"/>
    <cellStyle name="Normal 2 5 2 2 6 2" xfId="17782" xr:uid="{00000000-0005-0000-0000-00003E450000}"/>
    <cellStyle name="Normal 2 5 2 2 6 2 2" xfId="17783" xr:uid="{00000000-0005-0000-0000-00003F450000}"/>
    <cellStyle name="Normal 2 5 2 2 6 3" xfId="17784" xr:uid="{00000000-0005-0000-0000-000040450000}"/>
    <cellStyle name="Normal 2 5 2 2 7" xfId="17785" xr:uid="{00000000-0005-0000-0000-000041450000}"/>
    <cellStyle name="Normal 2 5 2 2 7 2" xfId="17786" xr:uid="{00000000-0005-0000-0000-000042450000}"/>
    <cellStyle name="Normal 2 5 2 2 8" xfId="17787" xr:uid="{00000000-0005-0000-0000-000043450000}"/>
    <cellStyle name="Normal 2 5 2 2 8 2" xfId="17788" xr:uid="{00000000-0005-0000-0000-000044450000}"/>
    <cellStyle name="Normal 2 5 2 2 9" xfId="17789" xr:uid="{00000000-0005-0000-0000-000045450000}"/>
    <cellStyle name="Normal 2 5 2 3" xfId="17790" xr:uid="{00000000-0005-0000-0000-000046450000}"/>
    <cellStyle name="Normal 2 5 2 3 2" xfId="17791" xr:uid="{00000000-0005-0000-0000-000047450000}"/>
    <cellStyle name="Normal 2 5 2 3 2 2" xfId="17792" xr:uid="{00000000-0005-0000-0000-000048450000}"/>
    <cellStyle name="Normal 2 5 2 3 2 2 2" xfId="17793" xr:uid="{00000000-0005-0000-0000-000049450000}"/>
    <cellStyle name="Normal 2 5 2 3 2 2 2 2" xfId="17794" xr:uid="{00000000-0005-0000-0000-00004A450000}"/>
    <cellStyle name="Normal 2 5 2 3 2 2 3" xfId="17795" xr:uid="{00000000-0005-0000-0000-00004B450000}"/>
    <cellStyle name="Normal 2 5 2 3 2 3" xfId="17796" xr:uid="{00000000-0005-0000-0000-00004C450000}"/>
    <cellStyle name="Normal 2 5 2 3 2 3 2" xfId="17797" xr:uid="{00000000-0005-0000-0000-00004D450000}"/>
    <cellStyle name="Normal 2 5 2 3 2 3 2 2" xfId="17798" xr:uid="{00000000-0005-0000-0000-00004E450000}"/>
    <cellStyle name="Normal 2 5 2 3 2 3 3" xfId="17799" xr:uid="{00000000-0005-0000-0000-00004F450000}"/>
    <cellStyle name="Normal 2 5 2 3 2 4" xfId="17800" xr:uid="{00000000-0005-0000-0000-000050450000}"/>
    <cellStyle name="Normal 2 5 2 3 2 4 2" xfId="17801" xr:uid="{00000000-0005-0000-0000-000051450000}"/>
    <cellStyle name="Normal 2 5 2 3 2 4 2 2" xfId="17802" xr:uid="{00000000-0005-0000-0000-000052450000}"/>
    <cellStyle name="Normal 2 5 2 3 2 4 3" xfId="17803" xr:uid="{00000000-0005-0000-0000-000053450000}"/>
    <cellStyle name="Normal 2 5 2 3 2 5" xfId="17804" xr:uid="{00000000-0005-0000-0000-000054450000}"/>
    <cellStyle name="Normal 2 5 2 3 2 5 2" xfId="17805" xr:uid="{00000000-0005-0000-0000-000055450000}"/>
    <cellStyle name="Normal 2 5 2 3 2 6" xfId="17806" xr:uid="{00000000-0005-0000-0000-000056450000}"/>
    <cellStyle name="Normal 2 5 2 3 2 6 2" xfId="17807" xr:uid="{00000000-0005-0000-0000-000057450000}"/>
    <cellStyle name="Normal 2 5 2 3 2 7" xfId="17808" xr:uid="{00000000-0005-0000-0000-000058450000}"/>
    <cellStyle name="Normal 2 5 2 3 3" xfId="17809" xr:uid="{00000000-0005-0000-0000-000059450000}"/>
    <cellStyle name="Normal 2 5 2 3 3 2" xfId="17810" xr:uid="{00000000-0005-0000-0000-00005A450000}"/>
    <cellStyle name="Normal 2 5 2 3 3 2 2" xfId="17811" xr:uid="{00000000-0005-0000-0000-00005B450000}"/>
    <cellStyle name="Normal 2 5 2 3 3 3" xfId="17812" xr:uid="{00000000-0005-0000-0000-00005C450000}"/>
    <cellStyle name="Normal 2 5 2 3 4" xfId="17813" xr:uid="{00000000-0005-0000-0000-00005D450000}"/>
    <cellStyle name="Normal 2 5 2 3 4 2" xfId="17814" xr:uid="{00000000-0005-0000-0000-00005E450000}"/>
    <cellStyle name="Normal 2 5 2 3 4 2 2" xfId="17815" xr:uid="{00000000-0005-0000-0000-00005F450000}"/>
    <cellStyle name="Normal 2 5 2 3 4 3" xfId="17816" xr:uid="{00000000-0005-0000-0000-000060450000}"/>
    <cellStyle name="Normal 2 5 2 3 5" xfId="17817" xr:uid="{00000000-0005-0000-0000-000061450000}"/>
    <cellStyle name="Normal 2 5 2 3 5 2" xfId="17818" xr:uid="{00000000-0005-0000-0000-000062450000}"/>
    <cellStyle name="Normal 2 5 2 3 5 2 2" xfId="17819" xr:uid="{00000000-0005-0000-0000-000063450000}"/>
    <cellStyle name="Normal 2 5 2 3 5 3" xfId="17820" xr:uid="{00000000-0005-0000-0000-000064450000}"/>
    <cellStyle name="Normal 2 5 2 3 6" xfId="17821" xr:uid="{00000000-0005-0000-0000-000065450000}"/>
    <cellStyle name="Normal 2 5 2 3 6 2" xfId="17822" xr:uid="{00000000-0005-0000-0000-000066450000}"/>
    <cellStyle name="Normal 2 5 2 3 7" xfId="17823" xr:uid="{00000000-0005-0000-0000-000067450000}"/>
    <cellStyle name="Normal 2 5 2 3 7 2" xfId="17824" xr:uid="{00000000-0005-0000-0000-000068450000}"/>
    <cellStyle name="Normal 2 5 2 3 8" xfId="17825" xr:uid="{00000000-0005-0000-0000-000069450000}"/>
    <cellStyle name="Normal 2 5 2 4" xfId="17826" xr:uid="{00000000-0005-0000-0000-00006A450000}"/>
    <cellStyle name="Normal 2 5 2 4 2" xfId="17827" xr:uid="{00000000-0005-0000-0000-00006B450000}"/>
    <cellStyle name="Normal 2 5 2 4 2 2" xfId="17828" xr:uid="{00000000-0005-0000-0000-00006C450000}"/>
    <cellStyle name="Normal 2 5 2 4 2 2 2" xfId="17829" xr:uid="{00000000-0005-0000-0000-00006D450000}"/>
    <cellStyle name="Normal 2 5 2 4 2 3" xfId="17830" xr:uid="{00000000-0005-0000-0000-00006E450000}"/>
    <cellStyle name="Normal 2 5 2 4 3" xfId="17831" xr:uid="{00000000-0005-0000-0000-00006F450000}"/>
    <cellStyle name="Normal 2 5 2 4 3 2" xfId="17832" xr:uid="{00000000-0005-0000-0000-000070450000}"/>
    <cellStyle name="Normal 2 5 2 4 3 2 2" xfId="17833" xr:uid="{00000000-0005-0000-0000-000071450000}"/>
    <cellStyle name="Normal 2 5 2 4 3 3" xfId="17834" xr:uid="{00000000-0005-0000-0000-000072450000}"/>
    <cellStyle name="Normal 2 5 2 4 4" xfId="17835" xr:uid="{00000000-0005-0000-0000-000073450000}"/>
    <cellStyle name="Normal 2 5 2 4 4 2" xfId="17836" xr:uid="{00000000-0005-0000-0000-000074450000}"/>
    <cellStyle name="Normal 2 5 2 4 4 2 2" xfId="17837" xr:uid="{00000000-0005-0000-0000-000075450000}"/>
    <cellStyle name="Normal 2 5 2 4 4 3" xfId="17838" xr:uid="{00000000-0005-0000-0000-000076450000}"/>
    <cellStyle name="Normal 2 5 2 4 5" xfId="17839" xr:uid="{00000000-0005-0000-0000-000077450000}"/>
    <cellStyle name="Normal 2 5 2 4 5 2" xfId="17840" xr:uid="{00000000-0005-0000-0000-000078450000}"/>
    <cellStyle name="Normal 2 5 2 4 6" xfId="17841" xr:uid="{00000000-0005-0000-0000-000079450000}"/>
    <cellStyle name="Normal 2 5 2 4 6 2" xfId="17842" xr:uid="{00000000-0005-0000-0000-00007A450000}"/>
    <cellStyle name="Normal 2 5 2 4 7" xfId="17843" xr:uid="{00000000-0005-0000-0000-00007B450000}"/>
    <cellStyle name="Normal 2 5 2 5" xfId="17844" xr:uid="{00000000-0005-0000-0000-00007C450000}"/>
    <cellStyle name="Normal 2 5 2 5 2" xfId="17845" xr:uid="{00000000-0005-0000-0000-00007D450000}"/>
    <cellStyle name="Normal 2 5 2 5 2 2" xfId="17846" xr:uid="{00000000-0005-0000-0000-00007E450000}"/>
    <cellStyle name="Normal 2 5 2 5 2 2 2" xfId="17847" xr:uid="{00000000-0005-0000-0000-00007F450000}"/>
    <cellStyle name="Normal 2 5 2 5 2 3" xfId="17848" xr:uid="{00000000-0005-0000-0000-000080450000}"/>
    <cellStyle name="Normal 2 5 2 5 3" xfId="17849" xr:uid="{00000000-0005-0000-0000-000081450000}"/>
    <cellStyle name="Normal 2 5 2 5 3 2" xfId="17850" xr:uid="{00000000-0005-0000-0000-000082450000}"/>
    <cellStyle name="Normal 2 5 2 5 3 2 2" xfId="17851" xr:uid="{00000000-0005-0000-0000-000083450000}"/>
    <cellStyle name="Normal 2 5 2 5 3 3" xfId="17852" xr:uid="{00000000-0005-0000-0000-000084450000}"/>
    <cellStyle name="Normal 2 5 2 5 4" xfId="17853" xr:uid="{00000000-0005-0000-0000-000085450000}"/>
    <cellStyle name="Normal 2 5 2 5 4 2" xfId="17854" xr:uid="{00000000-0005-0000-0000-000086450000}"/>
    <cellStyle name="Normal 2 5 2 5 4 2 2" xfId="17855" xr:uid="{00000000-0005-0000-0000-000087450000}"/>
    <cellStyle name="Normal 2 5 2 5 4 3" xfId="17856" xr:uid="{00000000-0005-0000-0000-000088450000}"/>
    <cellStyle name="Normal 2 5 2 5 5" xfId="17857" xr:uid="{00000000-0005-0000-0000-000089450000}"/>
    <cellStyle name="Normal 2 5 2 5 5 2" xfId="17858" xr:uid="{00000000-0005-0000-0000-00008A450000}"/>
    <cellStyle name="Normal 2 5 2 5 6" xfId="17859" xr:uid="{00000000-0005-0000-0000-00008B450000}"/>
    <cellStyle name="Normal 2 5 2 5 6 2" xfId="17860" xr:uid="{00000000-0005-0000-0000-00008C450000}"/>
    <cellStyle name="Normal 2 5 2 5 7" xfId="17861" xr:uid="{00000000-0005-0000-0000-00008D450000}"/>
    <cellStyle name="Normal 2 5 2 6" xfId="17862" xr:uid="{00000000-0005-0000-0000-00008E450000}"/>
    <cellStyle name="Normal 2 5 2 6 2" xfId="17863" xr:uid="{00000000-0005-0000-0000-00008F450000}"/>
    <cellStyle name="Normal 2 5 2 6 2 2" xfId="17864" xr:uid="{00000000-0005-0000-0000-000090450000}"/>
    <cellStyle name="Normal 2 5 2 6 3" xfId="17865" xr:uid="{00000000-0005-0000-0000-000091450000}"/>
    <cellStyle name="Normal 2 5 2 7" xfId="17866" xr:uid="{00000000-0005-0000-0000-000092450000}"/>
    <cellStyle name="Normal 2 5 2 7 2" xfId="17867" xr:uid="{00000000-0005-0000-0000-000093450000}"/>
    <cellStyle name="Normal 2 5 2 7 2 2" xfId="17868" xr:uid="{00000000-0005-0000-0000-000094450000}"/>
    <cellStyle name="Normal 2 5 2 7 3" xfId="17869" xr:uid="{00000000-0005-0000-0000-000095450000}"/>
    <cellStyle name="Normal 2 5 2 8" xfId="17870" xr:uid="{00000000-0005-0000-0000-000096450000}"/>
    <cellStyle name="Normal 2 5 2 8 2" xfId="17871" xr:uid="{00000000-0005-0000-0000-000097450000}"/>
    <cellStyle name="Normal 2 5 2 8 2 2" xfId="17872" xr:uid="{00000000-0005-0000-0000-000098450000}"/>
    <cellStyle name="Normal 2 5 2 8 3" xfId="17873" xr:uid="{00000000-0005-0000-0000-000099450000}"/>
    <cellStyle name="Normal 2 5 2 9" xfId="17874" xr:uid="{00000000-0005-0000-0000-00009A450000}"/>
    <cellStyle name="Normal 2 5 2 9 2" xfId="17875" xr:uid="{00000000-0005-0000-0000-00009B450000}"/>
    <cellStyle name="Normal 2 5 3" xfId="492" xr:uid="{00000000-0005-0000-0000-00009C450000}"/>
    <cellStyle name="Normal 2 5 3 10" xfId="17876" xr:uid="{00000000-0005-0000-0000-00009D450000}"/>
    <cellStyle name="Normal 2 5 3 10 2" xfId="17877" xr:uid="{00000000-0005-0000-0000-00009E450000}"/>
    <cellStyle name="Normal 2 5 3 11" xfId="17878" xr:uid="{00000000-0005-0000-0000-00009F450000}"/>
    <cellStyle name="Normal 2 5 3 2" xfId="17879" xr:uid="{00000000-0005-0000-0000-0000A0450000}"/>
    <cellStyle name="Normal 2 5 3 2 2" xfId="17880" xr:uid="{00000000-0005-0000-0000-0000A1450000}"/>
    <cellStyle name="Normal 2 5 3 2 2 2" xfId="17881" xr:uid="{00000000-0005-0000-0000-0000A2450000}"/>
    <cellStyle name="Normal 2 5 3 2 2 2 2" xfId="17882" xr:uid="{00000000-0005-0000-0000-0000A3450000}"/>
    <cellStyle name="Normal 2 5 3 2 2 2 2 2" xfId="17883" xr:uid="{00000000-0005-0000-0000-0000A4450000}"/>
    <cellStyle name="Normal 2 5 3 2 2 2 3" xfId="17884" xr:uid="{00000000-0005-0000-0000-0000A5450000}"/>
    <cellStyle name="Normal 2 5 3 2 2 3" xfId="17885" xr:uid="{00000000-0005-0000-0000-0000A6450000}"/>
    <cellStyle name="Normal 2 5 3 2 2 3 2" xfId="17886" xr:uid="{00000000-0005-0000-0000-0000A7450000}"/>
    <cellStyle name="Normal 2 5 3 2 2 3 2 2" xfId="17887" xr:uid="{00000000-0005-0000-0000-0000A8450000}"/>
    <cellStyle name="Normal 2 5 3 2 2 3 3" xfId="17888" xr:uid="{00000000-0005-0000-0000-0000A9450000}"/>
    <cellStyle name="Normal 2 5 3 2 2 4" xfId="17889" xr:uid="{00000000-0005-0000-0000-0000AA450000}"/>
    <cellStyle name="Normal 2 5 3 2 2 4 2" xfId="17890" xr:uid="{00000000-0005-0000-0000-0000AB450000}"/>
    <cellStyle name="Normal 2 5 3 2 2 4 2 2" xfId="17891" xr:uid="{00000000-0005-0000-0000-0000AC450000}"/>
    <cellStyle name="Normal 2 5 3 2 2 4 3" xfId="17892" xr:uid="{00000000-0005-0000-0000-0000AD450000}"/>
    <cellStyle name="Normal 2 5 3 2 2 5" xfId="17893" xr:uid="{00000000-0005-0000-0000-0000AE450000}"/>
    <cellStyle name="Normal 2 5 3 2 2 5 2" xfId="17894" xr:uid="{00000000-0005-0000-0000-0000AF450000}"/>
    <cellStyle name="Normal 2 5 3 2 2 6" xfId="17895" xr:uid="{00000000-0005-0000-0000-0000B0450000}"/>
    <cellStyle name="Normal 2 5 3 2 2 6 2" xfId="17896" xr:uid="{00000000-0005-0000-0000-0000B1450000}"/>
    <cellStyle name="Normal 2 5 3 2 2 7" xfId="17897" xr:uid="{00000000-0005-0000-0000-0000B2450000}"/>
    <cellStyle name="Normal 2 5 3 2 3" xfId="17898" xr:uid="{00000000-0005-0000-0000-0000B3450000}"/>
    <cellStyle name="Normal 2 5 3 2 3 2" xfId="17899" xr:uid="{00000000-0005-0000-0000-0000B4450000}"/>
    <cellStyle name="Normal 2 5 3 2 3 2 2" xfId="17900" xr:uid="{00000000-0005-0000-0000-0000B5450000}"/>
    <cellStyle name="Normal 2 5 3 2 3 2 2 2" xfId="17901" xr:uid="{00000000-0005-0000-0000-0000B6450000}"/>
    <cellStyle name="Normal 2 5 3 2 3 2 3" xfId="17902" xr:uid="{00000000-0005-0000-0000-0000B7450000}"/>
    <cellStyle name="Normal 2 5 3 2 3 3" xfId="17903" xr:uid="{00000000-0005-0000-0000-0000B8450000}"/>
    <cellStyle name="Normal 2 5 3 2 3 3 2" xfId="17904" xr:uid="{00000000-0005-0000-0000-0000B9450000}"/>
    <cellStyle name="Normal 2 5 3 2 3 3 2 2" xfId="17905" xr:uid="{00000000-0005-0000-0000-0000BA450000}"/>
    <cellStyle name="Normal 2 5 3 2 3 3 3" xfId="17906" xr:uid="{00000000-0005-0000-0000-0000BB450000}"/>
    <cellStyle name="Normal 2 5 3 2 3 4" xfId="17907" xr:uid="{00000000-0005-0000-0000-0000BC450000}"/>
    <cellStyle name="Normal 2 5 3 2 3 4 2" xfId="17908" xr:uid="{00000000-0005-0000-0000-0000BD450000}"/>
    <cellStyle name="Normal 2 5 3 2 3 4 2 2" xfId="17909" xr:uid="{00000000-0005-0000-0000-0000BE450000}"/>
    <cellStyle name="Normal 2 5 3 2 3 4 3" xfId="17910" xr:uid="{00000000-0005-0000-0000-0000BF450000}"/>
    <cellStyle name="Normal 2 5 3 2 3 5" xfId="17911" xr:uid="{00000000-0005-0000-0000-0000C0450000}"/>
    <cellStyle name="Normal 2 5 3 2 3 5 2" xfId="17912" xr:uid="{00000000-0005-0000-0000-0000C1450000}"/>
    <cellStyle name="Normal 2 5 3 2 3 6" xfId="17913" xr:uid="{00000000-0005-0000-0000-0000C2450000}"/>
    <cellStyle name="Normal 2 5 3 2 3 6 2" xfId="17914" xr:uid="{00000000-0005-0000-0000-0000C3450000}"/>
    <cellStyle name="Normal 2 5 3 2 3 7" xfId="17915" xr:uid="{00000000-0005-0000-0000-0000C4450000}"/>
    <cellStyle name="Normal 2 5 3 2 4" xfId="17916" xr:uid="{00000000-0005-0000-0000-0000C5450000}"/>
    <cellStyle name="Normal 2 5 3 2 4 2" xfId="17917" xr:uid="{00000000-0005-0000-0000-0000C6450000}"/>
    <cellStyle name="Normal 2 5 3 2 4 2 2" xfId="17918" xr:uid="{00000000-0005-0000-0000-0000C7450000}"/>
    <cellStyle name="Normal 2 5 3 2 4 3" xfId="17919" xr:uid="{00000000-0005-0000-0000-0000C8450000}"/>
    <cellStyle name="Normal 2 5 3 2 5" xfId="17920" xr:uid="{00000000-0005-0000-0000-0000C9450000}"/>
    <cellStyle name="Normal 2 5 3 2 5 2" xfId="17921" xr:uid="{00000000-0005-0000-0000-0000CA450000}"/>
    <cellStyle name="Normal 2 5 3 2 5 2 2" xfId="17922" xr:uid="{00000000-0005-0000-0000-0000CB450000}"/>
    <cellStyle name="Normal 2 5 3 2 5 3" xfId="17923" xr:uid="{00000000-0005-0000-0000-0000CC450000}"/>
    <cellStyle name="Normal 2 5 3 2 6" xfId="17924" xr:uid="{00000000-0005-0000-0000-0000CD450000}"/>
    <cellStyle name="Normal 2 5 3 2 6 2" xfId="17925" xr:uid="{00000000-0005-0000-0000-0000CE450000}"/>
    <cellStyle name="Normal 2 5 3 2 6 2 2" xfId="17926" xr:uid="{00000000-0005-0000-0000-0000CF450000}"/>
    <cellStyle name="Normal 2 5 3 2 6 3" xfId="17927" xr:uid="{00000000-0005-0000-0000-0000D0450000}"/>
    <cellStyle name="Normal 2 5 3 2 7" xfId="17928" xr:uid="{00000000-0005-0000-0000-0000D1450000}"/>
    <cellStyle name="Normal 2 5 3 2 7 2" xfId="17929" xr:uid="{00000000-0005-0000-0000-0000D2450000}"/>
    <cellStyle name="Normal 2 5 3 2 8" xfId="17930" xr:uid="{00000000-0005-0000-0000-0000D3450000}"/>
    <cellStyle name="Normal 2 5 3 2 8 2" xfId="17931" xr:uid="{00000000-0005-0000-0000-0000D4450000}"/>
    <cellStyle name="Normal 2 5 3 2 9" xfId="17932" xr:uid="{00000000-0005-0000-0000-0000D5450000}"/>
    <cellStyle name="Normal 2 5 3 3" xfId="17933" xr:uid="{00000000-0005-0000-0000-0000D6450000}"/>
    <cellStyle name="Normal 2 5 3 3 2" xfId="17934" xr:uid="{00000000-0005-0000-0000-0000D7450000}"/>
    <cellStyle name="Normal 2 5 3 3 2 2" xfId="17935" xr:uid="{00000000-0005-0000-0000-0000D8450000}"/>
    <cellStyle name="Normal 2 5 3 3 2 2 2" xfId="17936" xr:uid="{00000000-0005-0000-0000-0000D9450000}"/>
    <cellStyle name="Normal 2 5 3 3 2 2 2 2" xfId="17937" xr:uid="{00000000-0005-0000-0000-0000DA450000}"/>
    <cellStyle name="Normal 2 5 3 3 2 2 3" xfId="17938" xr:uid="{00000000-0005-0000-0000-0000DB450000}"/>
    <cellStyle name="Normal 2 5 3 3 2 3" xfId="17939" xr:uid="{00000000-0005-0000-0000-0000DC450000}"/>
    <cellStyle name="Normal 2 5 3 3 2 3 2" xfId="17940" xr:uid="{00000000-0005-0000-0000-0000DD450000}"/>
    <cellStyle name="Normal 2 5 3 3 2 3 2 2" xfId="17941" xr:uid="{00000000-0005-0000-0000-0000DE450000}"/>
    <cellStyle name="Normal 2 5 3 3 2 3 3" xfId="17942" xr:uid="{00000000-0005-0000-0000-0000DF450000}"/>
    <cellStyle name="Normal 2 5 3 3 2 4" xfId="17943" xr:uid="{00000000-0005-0000-0000-0000E0450000}"/>
    <cellStyle name="Normal 2 5 3 3 2 4 2" xfId="17944" xr:uid="{00000000-0005-0000-0000-0000E1450000}"/>
    <cellStyle name="Normal 2 5 3 3 2 4 2 2" xfId="17945" xr:uid="{00000000-0005-0000-0000-0000E2450000}"/>
    <cellStyle name="Normal 2 5 3 3 2 4 3" xfId="17946" xr:uid="{00000000-0005-0000-0000-0000E3450000}"/>
    <cellStyle name="Normal 2 5 3 3 2 5" xfId="17947" xr:uid="{00000000-0005-0000-0000-0000E4450000}"/>
    <cellStyle name="Normal 2 5 3 3 2 5 2" xfId="17948" xr:uid="{00000000-0005-0000-0000-0000E5450000}"/>
    <cellStyle name="Normal 2 5 3 3 2 6" xfId="17949" xr:uid="{00000000-0005-0000-0000-0000E6450000}"/>
    <cellStyle name="Normal 2 5 3 3 2 6 2" xfId="17950" xr:uid="{00000000-0005-0000-0000-0000E7450000}"/>
    <cellStyle name="Normal 2 5 3 3 2 7" xfId="17951" xr:uid="{00000000-0005-0000-0000-0000E8450000}"/>
    <cellStyle name="Normal 2 5 3 3 3" xfId="17952" xr:uid="{00000000-0005-0000-0000-0000E9450000}"/>
    <cellStyle name="Normal 2 5 3 3 3 2" xfId="17953" xr:uid="{00000000-0005-0000-0000-0000EA450000}"/>
    <cellStyle name="Normal 2 5 3 3 3 2 2" xfId="17954" xr:uid="{00000000-0005-0000-0000-0000EB450000}"/>
    <cellStyle name="Normal 2 5 3 3 3 3" xfId="17955" xr:uid="{00000000-0005-0000-0000-0000EC450000}"/>
    <cellStyle name="Normal 2 5 3 3 4" xfId="17956" xr:uid="{00000000-0005-0000-0000-0000ED450000}"/>
    <cellStyle name="Normal 2 5 3 3 4 2" xfId="17957" xr:uid="{00000000-0005-0000-0000-0000EE450000}"/>
    <cellStyle name="Normal 2 5 3 3 4 2 2" xfId="17958" xr:uid="{00000000-0005-0000-0000-0000EF450000}"/>
    <cellStyle name="Normal 2 5 3 3 4 3" xfId="17959" xr:uid="{00000000-0005-0000-0000-0000F0450000}"/>
    <cellStyle name="Normal 2 5 3 3 5" xfId="17960" xr:uid="{00000000-0005-0000-0000-0000F1450000}"/>
    <cellStyle name="Normal 2 5 3 3 5 2" xfId="17961" xr:uid="{00000000-0005-0000-0000-0000F2450000}"/>
    <cellStyle name="Normal 2 5 3 3 5 2 2" xfId="17962" xr:uid="{00000000-0005-0000-0000-0000F3450000}"/>
    <cellStyle name="Normal 2 5 3 3 5 3" xfId="17963" xr:uid="{00000000-0005-0000-0000-0000F4450000}"/>
    <cellStyle name="Normal 2 5 3 3 6" xfId="17964" xr:uid="{00000000-0005-0000-0000-0000F5450000}"/>
    <cellStyle name="Normal 2 5 3 3 6 2" xfId="17965" xr:uid="{00000000-0005-0000-0000-0000F6450000}"/>
    <cellStyle name="Normal 2 5 3 3 7" xfId="17966" xr:uid="{00000000-0005-0000-0000-0000F7450000}"/>
    <cellStyle name="Normal 2 5 3 3 7 2" xfId="17967" xr:uid="{00000000-0005-0000-0000-0000F8450000}"/>
    <cellStyle name="Normal 2 5 3 3 8" xfId="17968" xr:uid="{00000000-0005-0000-0000-0000F9450000}"/>
    <cellStyle name="Normal 2 5 3 4" xfId="17969" xr:uid="{00000000-0005-0000-0000-0000FA450000}"/>
    <cellStyle name="Normal 2 5 3 4 2" xfId="17970" xr:uid="{00000000-0005-0000-0000-0000FB450000}"/>
    <cellStyle name="Normal 2 5 3 4 2 2" xfId="17971" xr:uid="{00000000-0005-0000-0000-0000FC450000}"/>
    <cellStyle name="Normal 2 5 3 4 2 2 2" xfId="17972" xr:uid="{00000000-0005-0000-0000-0000FD450000}"/>
    <cellStyle name="Normal 2 5 3 4 2 3" xfId="17973" xr:uid="{00000000-0005-0000-0000-0000FE450000}"/>
    <cellStyle name="Normal 2 5 3 4 3" xfId="17974" xr:uid="{00000000-0005-0000-0000-0000FF450000}"/>
    <cellStyle name="Normal 2 5 3 4 3 2" xfId="17975" xr:uid="{00000000-0005-0000-0000-000000460000}"/>
    <cellStyle name="Normal 2 5 3 4 3 2 2" xfId="17976" xr:uid="{00000000-0005-0000-0000-000001460000}"/>
    <cellStyle name="Normal 2 5 3 4 3 3" xfId="17977" xr:uid="{00000000-0005-0000-0000-000002460000}"/>
    <cellStyle name="Normal 2 5 3 4 4" xfId="17978" xr:uid="{00000000-0005-0000-0000-000003460000}"/>
    <cellStyle name="Normal 2 5 3 4 4 2" xfId="17979" xr:uid="{00000000-0005-0000-0000-000004460000}"/>
    <cellStyle name="Normal 2 5 3 4 4 2 2" xfId="17980" xr:uid="{00000000-0005-0000-0000-000005460000}"/>
    <cellStyle name="Normal 2 5 3 4 4 3" xfId="17981" xr:uid="{00000000-0005-0000-0000-000006460000}"/>
    <cellStyle name="Normal 2 5 3 4 5" xfId="17982" xr:uid="{00000000-0005-0000-0000-000007460000}"/>
    <cellStyle name="Normal 2 5 3 4 5 2" xfId="17983" xr:uid="{00000000-0005-0000-0000-000008460000}"/>
    <cellStyle name="Normal 2 5 3 4 6" xfId="17984" xr:uid="{00000000-0005-0000-0000-000009460000}"/>
    <cellStyle name="Normal 2 5 3 4 6 2" xfId="17985" xr:uid="{00000000-0005-0000-0000-00000A460000}"/>
    <cellStyle name="Normal 2 5 3 4 7" xfId="17986" xr:uid="{00000000-0005-0000-0000-00000B460000}"/>
    <cellStyle name="Normal 2 5 3 5" xfId="17987" xr:uid="{00000000-0005-0000-0000-00000C460000}"/>
    <cellStyle name="Normal 2 5 3 5 2" xfId="17988" xr:uid="{00000000-0005-0000-0000-00000D460000}"/>
    <cellStyle name="Normal 2 5 3 5 2 2" xfId="17989" xr:uid="{00000000-0005-0000-0000-00000E460000}"/>
    <cellStyle name="Normal 2 5 3 5 2 2 2" xfId="17990" xr:uid="{00000000-0005-0000-0000-00000F460000}"/>
    <cellStyle name="Normal 2 5 3 5 2 3" xfId="17991" xr:uid="{00000000-0005-0000-0000-000010460000}"/>
    <cellStyle name="Normal 2 5 3 5 3" xfId="17992" xr:uid="{00000000-0005-0000-0000-000011460000}"/>
    <cellStyle name="Normal 2 5 3 5 3 2" xfId="17993" xr:uid="{00000000-0005-0000-0000-000012460000}"/>
    <cellStyle name="Normal 2 5 3 5 3 2 2" xfId="17994" xr:uid="{00000000-0005-0000-0000-000013460000}"/>
    <cellStyle name="Normal 2 5 3 5 3 3" xfId="17995" xr:uid="{00000000-0005-0000-0000-000014460000}"/>
    <cellStyle name="Normal 2 5 3 5 4" xfId="17996" xr:uid="{00000000-0005-0000-0000-000015460000}"/>
    <cellStyle name="Normal 2 5 3 5 4 2" xfId="17997" xr:uid="{00000000-0005-0000-0000-000016460000}"/>
    <cellStyle name="Normal 2 5 3 5 4 2 2" xfId="17998" xr:uid="{00000000-0005-0000-0000-000017460000}"/>
    <cellStyle name="Normal 2 5 3 5 4 3" xfId="17999" xr:uid="{00000000-0005-0000-0000-000018460000}"/>
    <cellStyle name="Normal 2 5 3 5 5" xfId="18000" xr:uid="{00000000-0005-0000-0000-000019460000}"/>
    <cellStyle name="Normal 2 5 3 5 5 2" xfId="18001" xr:uid="{00000000-0005-0000-0000-00001A460000}"/>
    <cellStyle name="Normal 2 5 3 5 6" xfId="18002" xr:uid="{00000000-0005-0000-0000-00001B460000}"/>
    <cellStyle name="Normal 2 5 3 5 6 2" xfId="18003" xr:uid="{00000000-0005-0000-0000-00001C460000}"/>
    <cellStyle name="Normal 2 5 3 5 7" xfId="18004" xr:uid="{00000000-0005-0000-0000-00001D460000}"/>
    <cellStyle name="Normal 2 5 3 6" xfId="18005" xr:uid="{00000000-0005-0000-0000-00001E460000}"/>
    <cellStyle name="Normal 2 5 3 6 2" xfId="18006" xr:uid="{00000000-0005-0000-0000-00001F460000}"/>
    <cellStyle name="Normal 2 5 3 6 2 2" xfId="18007" xr:uid="{00000000-0005-0000-0000-000020460000}"/>
    <cellStyle name="Normal 2 5 3 6 3" xfId="18008" xr:uid="{00000000-0005-0000-0000-000021460000}"/>
    <cellStyle name="Normal 2 5 3 7" xfId="18009" xr:uid="{00000000-0005-0000-0000-000022460000}"/>
    <cellStyle name="Normal 2 5 3 7 2" xfId="18010" xr:uid="{00000000-0005-0000-0000-000023460000}"/>
    <cellStyle name="Normal 2 5 3 7 2 2" xfId="18011" xr:uid="{00000000-0005-0000-0000-000024460000}"/>
    <cellStyle name="Normal 2 5 3 7 3" xfId="18012" xr:uid="{00000000-0005-0000-0000-000025460000}"/>
    <cellStyle name="Normal 2 5 3 8" xfId="18013" xr:uid="{00000000-0005-0000-0000-000026460000}"/>
    <cellStyle name="Normal 2 5 3 8 2" xfId="18014" xr:uid="{00000000-0005-0000-0000-000027460000}"/>
    <cellStyle name="Normal 2 5 3 8 2 2" xfId="18015" xr:uid="{00000000-0005-0000-0000-000028460000}"/>
    <cellStyle name="Normal 2 5 3 8 3" xfId="18016" xr:uid="{00000000-0005-0000-0000-000029460000}"/>
    <cellStyle name="Normal 2 5 3 9" xfId="18017" xr:uid="{00000000-0005-0000-0000-00002A460000}"/>
    <cellStyle name="Normal 2 5 3 9 2" xfId="18018" xr:uid="{00000000-0005-0000-0000-00002B460000}"/>
    <cellStyle name="Normal 2 5 4" xfId="18019" xr:uid="{00000000-0005-0000-0000-00002C460000}"/>
    <cellStyle name="Normal 2 5 4 2" xfId="18020" xr:uid="{00000000-0005-0000-0000-00002D460000}"/>
    <cellStyle name="Normal 2 5 4 2 2" xfId="18021" xr:uid="{00000000-0005-0000-0000-00002E460000}"/>
    <cellStyle name="Normal 2 5 4 2 2 2" xfId="18022" xr:uid="{00000000-0005-0000-0000-00002F460000}"/>
    <cellStyle name="Normal 2 5 4 2 2 2 2" xfId="18023" xr:uid="{00000000-0005-0000-0000-000030460000}"/>
    <cellStyle name="Normal 2 5 4 2 2 3" xfId="18024" xr:uid="{00000000-0005-0000-0000-000031460000}"/>
    <cellStyle name="Normal 2 5 4 2 3" xfId="18025" xr:uid="{00000000-0005-0000-0000-000032460000}"/>
    <cellStyle name="Normal 2 5 4 2 3 2" xfId="18026" xr:uid="{00000000-0005-0000-0000-000033460000}"/>
    <cellStyle name="Normal 2 5 4 2 3 2 2" xfId="18027" xr:uid="{00000000-0005-0000-0000-000034460000}"/>
    <cellStyle name="Normal 2 5 4 2 3 3" xfId="18028" xr:uid="{00000000-0005-0000-0000-000035460000}"/>
    <cellStyle name="Normal 2 5 4 2 4" xfId="18029" xr:uid="{00000000-0005-0000-0000-000036460000}"/>
    <cellStyle name="Normal 2 5 4 2 4 2" xfId="18030" xr:uid="{00000000-0005-0000-0000-000037460000}"/>
    <cellStyle name="Normal 2 5 4 2 4 2 2" xfId="18031" xr:uid="{00000000-0005-0000-0000-000038460000}"/>
    <cellStyle name="Normal 2 5 4 2 4 3" xfId="18032" xr:uid="{00000000-0005-0000-0000-000039460000}"/>
    <cellStyle name="Normal 2 5 4 2 5" xfId="18033" xr:uid="{00000000-0005-0000-0000-00003A460000}"/>
    <cellStyle name="Normal 2 5 4 2 5 2" xfId="18034" xr:uid="{00000000-0005-0000-0000-00003B460000}"/>
    <cellStyle name="Normal 2 5 4 2 6" xfId="18035" xr:uid="{00000000-0005-0000-0000-00003C460000}"/>
    <cellStyle name="Normal 2 5 4 2 6 2" xfId="18036" xr:uid="{00000000-0005-0000-0000-00003D460000}"/>
    <cellStyle name="Normal 2 5 4 2 7" xfId="18037" xr:uid="{00000000-0005-0000-0000-00003E460000}"/>
    <cellStyle name="Normal 2 5 4 3" xfId="18038" xr:uid="{00000000-0005-0000-0000-00003F460000}"/>
    <cellStyle name="Normal 2 5 4 3 2" xfId="18039" xr:uid="{00000000-0005-0000-0000-000040460000}"/>
    <cellStyle name="Normal 2 5 4 3 2 2" xfId="18040" xr:uid="{00000000-0005-0000-0000-000041460000}"/>
    <cellStyle name="Normal 2 5 4 3 2 2 2" xfId="18041" xr:uid="{00000000-0005-0000-0000-000042460000}"/>
    <cellStyle name="Normal 2 5 4 3 2 3" xfId="18042" xr:uid="{00000000-0005-0000-0000-000043460000}"/>
    <cellStyle name="Normal 2 5 4 3 3" xfId="18043" xr:uid="{00000000-0005-0000-0000-000044460000}"/>
    <cellStyle name="Normal 2 5 4 3 3 2" xfId="18044" xr:uid="{00000000-0005-0000-0000-000045460000}"/>
    <cellStyle name="Normal 2 5 4 3 3 2 2" xfId="18045" xr:uid="{00000000-0005-0000-0000-000046460000}"/>
    <cellStyle name="Normal 2 5 4 3 3 3" xfId="18046" xr:uid="{00000000-0005-0000-0000-000047460000}"/>
    <cellStyle name="Normal 2 5 4 3 4" xfId="18047" xr:uid="{00000000-0005-0000-0000-000048460000}"/>
    <cellStyle name="Normal 2 5 4 3 4 2" xfId="18048" xr:uid="{00000000-0005-0000-0000-000049460000}"/>
    <cellStyle name="Normal 2 5 4 3 4 2 2" xfId="18049" xr:uid="{00000000-0005-0000-0000-00004A460000}"/>
    <cellStyle name="Normal 2 5 4 3 4 3" xfId="18050" xr:uid="{00000000-0005-0000-0000-00004B460000}"/>
    <cellStyle name="Normal 2 5 4 3 5" xfId="18051" xr:uid="{00000000-0005-0000-0000-00004C460000}"/>
    <cellStyle name="Normal 2 5 4 3 5 2" xfId="18052" xr:uid="{00000000-0005-0000-0000-00004D460000}"/>
    <cellStyle name="Normal 2 5 4 3 6" xfId="18053" xr:uid="{00000000-0005-0000-0000-00004E460000}"/>
    <cellStyle name="Normal 2 5 4 3 6 2" xfId="18054" xr:uid="{00000000-0005-0000-0000-00004F460000}"/>
    <cellStyle name="Normal 2 5 4 3 7" xfId="18055" xr:uid="{00000000-0005-0000-0000-000050460000}"/>
    <cellStyle name="Normal 2 5 4 4" xfId="18056" xr:uid="{00000000-0005-0000-0000-000051460000}"/>
    <cellStyle name="Normal 2 5 4 4 2" xfId="18057" xr:uid="{00000000-0005-0000-0000-000052460000}"/>
    <cellStyle name="Normal 2 5 4 4 2 2" xfId="18058" xr:uid="{00000000-0005-0000-0000-000053460000}"/>
    <cellStyle name="Normal 2 5 4 4 3" xfId="18059" xr:uid="{00000000-0005-0000-0000-000054460000}"/>
    <cellStyle name="Normal 2 5 4 5" xfId="18060" xr:uid="{00000000-0005-0000-0000-000055460000}"/>
    <cellStyle name="Normal 2 5 4 5 2" xfId="18061" xr:uid="{00000000-0005-0000-0000-000056460000}"/>
    <cellStyle name="Normal 2 5 4 5 2 2" xfId="18062" xr:uid="{00000000-0005-0000-0000-000057460000}"/>
    <cellStyle name="Normal 2 5 4 5 3" xfId="18063" xr:uid="{00000000-0005-0000-0000-000058460000}"/>
    <cellStyle name="Normal 2 5 4 6" xfId="18064" xr:uid="{00000000-0005-0000-0000-000059460000}"/>
    <cellStyle name="Normal 2 5 4 6 2" xfId="18065" xr:uid="{00000000-0005-0000-0000-00005A460000}"/>
    <cellStyle name="Normal 2 5 4 6 2 2" xfId="18066" xr:uid="{00000000-0005-0000-0000-00005B460000}"/>
    <cellStyle name="Normal 2 5 4 6 3" xfId="18067" xr:uid="{00000000-0005-0000-0000-00005C460000}"/>
    <cellStyle name="Normal 2 5 4 7" xfId="18068" xr:uid="{00000000-0005-0000-0000-00005D460000}"/>
    <cellStyle name="Normal 2 5 4 7 2" xfId="18069" xr:uid="{00000000-0005-0000-0000-00005E460000}"/>
    <cellStyle name="Normal 2 5 4 8" xfId="18070" xr:uid="{00000000-0005-0000-0000-00005F460000}"/>
    <cellStyle name="Normal 2 5 4 8 2" xfId="18071" xr:uid="{00000000-0005-0000-0000-000060460000}"/>
    <cellStyle name="Normal 2 5 4 9" xfId="18072" xr:uid="{00000000-0005-0000-0000-000061460000}"/>
    <cellStyle name="Normal 2 5 5" xfId="18073" xr:uid="{00000000-0005-0000-0000-000062460000}"/>
    <cellStyle name="Normal 2 5 5 2" xfId="18074" xr:uid="{00000000-0005-0000-0000-000063460000}"/>
    <cellStyle name="Normal 2 5 5 2 2" xfId="18075" xr:uid="{00000000-0005-0000-0000-000064460000}"/>
    <cellStyle name="Normal 2 5 5 2 2 2" xfId="18076" xr:uid="{00000000-0005-0000-0000-000065460000}"/>
    <cellStyle name="Normal 2 5 5 2 2 2 2" xfId="18077" xr:uid="{00000000-0005-0000-0000-000066460000}"/>
    <cellStyle name="Normal 2 5 5 2 2 3" xfId="18078" xr:uid="{00000000-0005-0000-0000-000067460000}"/>
    <cellStyle name="Normal 2 5 5 2 3" xfId="18079" xr:uid="{00000000-0005-0000-0000-000068460000}"/>
    <cellStyle name="Normal 2 5 5 2 3 2" xfId="18080" xr:uid="{00000000-0005-0000-0000-000069460000}"/>
    <cellStyle name="Normal 2 5 5 2 3 2 2" xfId="18081" xr:uid="{00000000-0005-0000-0000-00006A460000}"/>
    <cellStyle name="Normal 2 5 5 2 3 3" xfId="18082" xr:uid="{00000000-0005-0000-0000-00006B460000}"/>
    <cellStyle name="Normal 2 5 5 2 4" xfId="18083" xr:uid="{00000000-0005-0000-0000-00006C460000}"/>
    <cellStyle name="Normal 2 5 5 2 4 2" xfId="18084" xr:uid="{00000000-0005-0000-0000-00006D460000}"/>
    <cellStyle name="Normal 2 5 5 2 4 2 2" xfId="18085" xr:uid="{00000000-0005-0000-0000-00006E460000}"/>
    <cellStyle name="Normal 2 5 5 2 4 3" xfId="18086" xr:uid="{00000000-0005-0000-0000-00006F460000}"/>
    <cellStyle name="Normal 2 5 5 2 5" xfId="18087" xr:uid="{00000000-0005-0000-0000-000070460000}"/>
    <cellStyle name="Normal 2 5 5 2 5 2" xfId="18088" xr:uid="{00000000-0005-0000-0000-000071460000}"/>
    <cellStyle name="Normal 2 5 5 2 6" xfId="18089" xr:uid="{00000000-0005-0000-0000-000072460000}"/>
    <cellStyle name="Normal 2 5 5 2 6 2" xfId="18090" xr:uid="{00000000-0005-0000-0000-000073460000}"/>
    <cellStyle name="Normal 2 5 5 2 7" xfId="18091" xr:uid="{00000000-0005-0000-0000-000074460000}"/>
    <cellStyle name="Normal 2 5 5 3" xfId="18092" xr:uid="{00000000-0005-0000-0000-000075460000}"/>
    <cellStyle name="Normal 2 5 5 3 2" xfId="18093" xr:uid="{00000000-0005-0000-0000-000076460000}"/>
    <cellStyle name="Normal 2 5 5 3 2 2" xfId="18094" xr:uid="{00000000-0005-0000-0000-000077460000}"/>
    <cellStyle name="Normal 2 5 5 3 3" xfId="18095" xr:uid="{00000000-0005-0000-0000-000078460000}"/>
    <cellStyle name="Normal 2 5 5 4" xfId="18096" xr:uid="{00000000-0005-0000-0000-000079460000}"/>
    <cellStyle name="Normal 2 5 5 4 2" xfId="18097" xr:uid="{00000000-0005-0000-0000-00007A460000}"/>
    <cellStyle name="Normal 2 5 5 4 2 2" xfId="18098" xr:uid="{00000000-0005-0000-0000-00007B460000}"/>
    <cellStyle name="Normal 2 5 5 4 3" xfId="18099" xr:uid="{00000000-0005-0000-0000-00007C460000}"/>
    <cellStyle name="Normal 2 5 5 5" xfId="18100" xr:uid="{00000000-0005-0000-0000-00007D460000}"/>
    <cellStyle name="Normal 2 5 5 5 2" xfId="18101" xr:uid="{00000000-0005-0000-0000-00007E460000}"/>
    <cellStyle name="Normal 2 5 5 5 2 2" xfId="18102" xr:uid="{00000000-0005-0000-0000-00007F460000}"/>
    <cellStyle name="Normal 2 5 5 5 3" xfId="18103" xr:uid="{00000000-0005-0000-0000-000080460000}"/>
    <cellStyle name="Normal 2 5 5 6" xfId="18104" xr:uid="{00000000-0005-0000-0000-000081460000}"/>
    <cellStyle name="Normal 2 5 5 6 2" xfId="18105" xr:uid="{00000000-0005-0000-0000-000082460000}"/>
    <cellStyle name="Normal 2 5 5 7" xfId="18106" xr:uid="{00000000-0005-0000-0000-000083460000}"/>
    <cellStyle name="Normal 2 5 5 7 2" xfId="18107" xr:uid="{00000000-0005-0000-0000-000084460000}"/>
    <cellStyle name="Normal 2 5 5 8" xfId="18108" xr:uid="{00000000-0005-0000-0000-000085460000}"/>
    <cellStyle name="Normal 2 5 6" xfId="18109" xr:uid="{00000000-0005-0000-0000-000086460000}"/>
    <cellStyle name="Normal 2 5 6 2" xfId="18110" xr:uid="{00000000-0005-0000-0000-000087460000}"/>
    <cellStyle name="Normal 2 5 6 2 2" xfId="18111" xr:uid="{00000000-0005-0000-0000-000088460000}"/>
    <cellStyle name="Normal 2 5 6 2 2 2" xfId="18112" xr:uid="{00000000-0005-0000-0000-000089460000}"/>
    <cellStyle name="Normal 2 5 6 2 3" xfId="18113" xr:uid="{00000000-0005-0000-0000-00008A460000}"/>
    <cellStyle name="Normal 2 5 6 3" xfId="18114" xr:uid="{00000000-0005-0000-0000-00008B460000}"/>
    <cellStyle name="Normal 2 5 6 3 2" xfId="18115" xr:uid="{00000000-0005-0000-0000-00008C460000}"/>
    <cellStyle name="Normal 2 5 6 3 2 2" xfId="18116" xr:uid="{00000000-0005-0000-0000-00008D460000}"/>
    <cellStyle name="Normal 2 5 6 3 3" xfId="18117" xr:uid="{00000000-0005-0000-0000-00008E460000}"/>
    <cellStyle name="Normal 2 5 6 4" xfId="18118" xr:uid="{00000000-0005-0000-0000-00008F460000}"/>
    <cellStyle name="Normal 2 5 6 4 2" xfId="18119" xr:uid="{00000000-0005-0000-0000-000090460000}"/>
    <cellStyle name="Normal 2 5 6 4 2 2" xfId="18120" xr:uid="{00000000-0005-0000-0000-000091460000}"/>
    <cellStyle name="Normal 2 5 6 4 3" xfId="18121" xr:uid="{00000000-0005-0000-0000-000092460000}"/>
    <cellStyle name="Normal 2 5 6 5" xfId="18122" xr:uid="{00000000-0005-0000-0000-000093460000}"/>
    <cellStyle name="Normal 2 5 6 5 2" xfId="18123" xr:uid="{00000000-0005-0000-0000-000094460000}"/>
    <cellStyle name="Normal 2 5 6 6" xfId="18124" xr:uid="{00000000-0005-0000-0000-000095460000}"/>
    <cellStyle name="Normal 2 5 6 6 2" xfId="18125" xr:uid="{00000000-0005-0000-0000-000096460000}"/>
    <cellStyle name="Normal 2 5 6 7" xfId="18126" xr:uid="{00000000-0005-0000-0000-000097460000}"/>
    <cellStyle name="Normal 2 5 7" xfId="18127" xr:uid="{00000000-0005-0000-0000-000098460000}"/>
    <cellStyle name="Normal 2 5 7 2" xfId="18128" xr:uid="{00000000-0005-0000-0000-000099460000}"/>
    <cellStyle name="Normal 2 5 7 2 2" xfId="18129" xr:uid="{00000000-0005-0000-0000-00009A460000}"/>
    <cellStyle name="Normal 2 5 7 2 2 2" xfId="18130" xr:uid="{00000000-0005-0000-0000-00009B460000}"/>
    <cellStyle name="Normal 2 5 7 2 3" xfId="18131" xr:uid="{00000000-0005-0000-0000-00009C460000}"/>
    <cellStyle name="Normal 2 5 7 3" xfId="18132" xr:uid="{00000000-0005-0000-0000-00009D460000}"/>
    <cellStyle name="Normal 2 5 7 3 2" xfId="18133" xr:uid="{00000000-0005-0000-0000-00009E460000}"/>
    <cellStyle name="Normal 2 5 7 3 2 2" xfId="18134" xr:uid="{00000000-0005-0000-0000-00009F460000}"/>
    <cellStyle name="Normal 2 5 7 3 3" xfId="18135" xr:uid="{00000000-0005-0000-0000-0000A0460000}"/>
    <cellStyle name="Normal 2 5 7 4" xfId="18136" xr:uid="{00000000-0005-0000-0000-0000A1460000}"/>
    <cellStyle name="Normal 2 5 7 4 2" xfId="18137" xr:uid="{00000000-0005-0000-0000-0000A2460000}"/>
    <cellStyle name="Normal 2 5 7 4 2 2" xfId="18138" xr:uid="{00000000-0005-0000-0000-0000A3460000}"/>
    <cellStyle name="Normal 2 5 7 4 3" xfId="18139" xr:uid="{00000000-0005-0000-0000-0000A4460000}"/>
    <cellStyle name="Normal 2 5 7 5" xfId="18140" xr:uid="{00000000-0005-0000-0000-0000A5460000}"/>
    <cellStyle name="Normal 2 5 7 5 2" xfId="18141" xr:uid="{00000000-0005-0000-0000-0000A6460000}"/>
    <cellStyle name="Normal 2 5 7 6" xfId="18142" xr:uid="{00000000-0005-0000-0000-0000A7460000}"/>
    <cellStyle name="Normal 2 5 7 6 2" xfId="18143" xr:uid="{00000000-0005-0000-0000-0000A8460000}"/>
    <cellStyle name="Normal 2 5 7 7" xfId="18144" xr:uid="{00000000-0005-0000-0000-0000A9460000}"/>
    <cellStyle name="Normal 2 5 8" xfId="18145" xr:uid="{00000000-0005-0000-0000-0000AA460000}"/>
    <cellStyle name="Normal 2 5 8 2" xfId="18146" xr:uid="{00000000-0005-0000-0000-0000AB460000}"/>
    <cellStyle name="Normal 2 5 8 2 2" xfId="18147" xr:uid="{00000000-0005-0000-0000-0000AC460000}"/>
    <cellStyle name="Normal 2 5 8 3" xfId="18148" xr:uid="{00000000-0005-0000-0000-0000AD460000}"/>
    <cellStyle name="Normal 2 5 9" xfId="18149" xr:uid="{00000000-0005-0000-0000-0000AE460000}"/>
    <cellStyle name="Normal 2 5 9 2" xfId="18150" xr:uid="{00000000-0005-0000-0000-0000AF460000}"/>
    <cellStyle name="Normal 2 5 9 2 2" xfId="18151" xr:uid="{00000000-0005-0000-0000-0000B0460000}"/>
    <cellStyle name="Normal 2 5 9 3" xfId="18152" xr:uid="{00000000-0005-0000-0000-0000B1460000}"/>
    <cellStyle name="Normal 2 5_Confidential Information" xfId="18153" xr:uid="{00000000-0005-0000-0000-0000B2460000}"/>
    <cellStyle name="Normal 2 6" xfId="493" xr:uid="{00000000-0005-0000-0000-0000B3460000}"/>
    <cellStyle name="Normal 2 6 10" xfId="18154" xr:uid="{00000000-0005-0000-0000-0000B4460000}"/>
    <cellStyle name="Normal 2 6 10 2" xfId="18155" xr:uid="{00000000-0005-0000-0000-0000B5460000}"/>
    <cellStyle name="Normal 2 6 10 2 2" xfId="18156" xr:uid="{00000000-0005-0000-0000-0000B6460000}"/>
    <cellStyle name="Normal 2 6 10 3" xfId="18157" xr:uid="{00000000-0005-0000-0000-0000B7460000}"/>
    <cellStyle name="Normal 2 6 11" xfId="18158" xr:uid="{00000000-0005-0000-0000-0000B8460000}"/>
    <cellStyle name="Normal 2 6 11 2" xfId="18159" xr:uid="{00000000-0005-0000-0000-0000B9460000}"/>
    <cellStyle name="Normal 2 6 12" xfId="18160" xr:uid="{00000000-0005-0000-0000-0000BA460000}"/>
    <cellStyle name="Normal 2 6 12 2" xfId="18161" xr:uid="{00000000-0005-0000-0000-0000BB460000}"/>
    <cellStyle name="Normal 2 6 13" xfId="18162" xr:uid="{00000000-0005-0000-0000-0000BC460000}"/>
    <cellStyle name="Normal 2 6 2" xfId="494" xr:uid="{00000000-0005-0000-0000-0000BD460000}"/>
    <cellStyle name="Normal 2 6 2 10" xfId="18163" xr:uid="{00000000-0005-0000-0000-0000BE460000}"/>
    <cellStyle name="Normal 2 6 2 10 2" xfId="18164" xr:uid="{00000000-0005-0000-0000-0000BF460000}"/>
    <cellStyle name="Normal 2 6 2 11" xfId="18165" xr:uid="{00000000-0005-0000-0000-0000C0460000}"/>
    <cellStyle name="Normal 2 6 2 2" xfId="18166" xr:uid="{00000000-0005-0000-0000-0000C1460000}"/>
    <cellStyle name="Normal 2 6 2 2 2" xfId="18167" xr:uid="{00000000-0005-0000-0000-0000C2460000}"/>
    <cellStyle name="Normal 2 6 2 2 2 2" xfId="18168" xr:uid="{00000000-0005-0000-0000-0000C3460000}"/>
    <cellStyle name="Normal 2 6 2 2 2 2 2" xfId="18169" xr:uid="{00000000-0005-0000-0000-0000C4460000}"/>
    <cellStyle name="Normal 2 6 2 2 2 2 2 2" xfId="18170" xr:uid="{00000000-0005-0000-0000-0000C5460000}"/>
    <cellStyle name="Normal 2 6 2 2 2 2 3" xfId="18171" xr:uid="{00000000-0005-0000-0000-0000C6460000}"/>
    <cellStyle name="Normal 2 6 2 2 2 3" xfId="18172" xr:uid="{00000000-0005-0000-0000-0000C7460000}"/>
    <cellStyle name="Normal 2 6 2 2 2 3 2" xfId="18173" xr:uid="{00000000-0005-0000-0000-0000C8460000}"/>
    <cellStyle name="Normal 2 6 2 2 2 3 2 2" xfId="18174" xr:uid="{00000000-0005-0000-0000-0000C9460000}"/>
    <cellStyle name="Normal 2 6 2 2 2 3 3" xfId="18175" xr:uid="{00000000-0005-0000-0000-0000CA460000}"/>
    <cellStyle name="Normal 2 6 2 2 2 4" xfId="18176" xr:uid="{00000000-0005-0000-0000-0000CB460000}"/>
    <cellStyle name="Normal 2 6 2 2 2 4 2" xfId="18177" xr:uid="{00000000-0005-0000-0000-0000CC460000}"/>
    <cellStyle name="Normal 2 6 2 2 2 4 2 2" xfId="18178" xr:uid="{00000000-0005-0000-0000-0000CD460000}"/>
    <cellStyle name="Normal 2 6 2 2 2 4 3" xfId="18179" xr:uid="{00000000-0005-0000-0000-0000CE460000}"/>
    <cellStyle name="Normal 2 6 2 2 2 5" xfId="18180" xr:uid="{00000000-0005-0000-0000-0000CF460000}"/>
    <cellStyle name="Normal 2 6 2 2 2 5 2" xfId="18181" xr:uid="{00000000-0005-0000-0000-0000D0460000}"/>
    <cellStyle name="Normal 2 6 2 2 2 6" xfId="18182" xr:uid="{00000000-0005-0000-0000-0000D1460000}"/>
    <cellStyle name="Normal 2 6 2 2 2 6 2" xfId="18183" xr:uid="{00000000-0005-0000-0000-0000D2460000}"/>
    <cellStyle name="Normal 2 6 2 2 2 7" xfId="18184" xr:uid="{00000000-0005-0000-0000-0000D3460000}"/>
    <cellStyle name="Normal 2 6 2 2 3" xfId="18185" xr:uid="{00000000-0005-0000-0000-0000D4460000}"/>
    <cellStyle name="Normal 2 6 2 2 3 2" xfId="18186" xr:uid="{00000000-0005-0000-0000-0000D5460000}"/>
    <cellStyle name="Normal 2 6 2 2 3 2 2" xfId="18187" xr:uid="{00000000-0005-0000-0000-0000D6460000}"/>
    <cellStyle name="Normal 2 6 2 2 3 2 2 2" xfId="18188" xr:uid="{00000000-0005-0000-0000-0000D7460000}"/>
    <cellStyle name="Normal 2 6 2 2 3 2 3" xfId="18189" xr:uid="{00000000-0005-0000-0000-0000D8460000}"/>
    <cellStyle name="Normal 2 6 2 2 3 3" xfId="18190" xr:uid="{00000000-0005-0000-0000-0000D9460000}"/>
    <cellStyle name="Normal 2 6 2 2 3 3 2" xfId="18191" xr:uid="{00000000-0005-0000-0000-0000DA460000}"/>
    <cellStyle name="Normal 2 6 2 2 3 3 2 2" xfId="18192" xr:uid="{00000000-0005-0000-0000-0000DB460000}"/>
    <cellStyle name="Normal 2 6 2 2 3 3 3" xfId="18193" xr:uid="{00000000-0005-0000-0000-0000DC460000}"/>
    <cellStyle name="Normal 2 6 2 2 3 4" xfId="18194" xr:uid="{00000000-0005-0000-0000-0000DD460000}"/>
    <cellStyle name="Normal 2 6 2 2 3 4 2" xfId="18195" xr:uid="{00000000-0005-0000-0000-0000DE460000}"/>
    <cellStyle name="Normal 2 6 2 2 3 4 2 2" xfId="18196" xr:uid="{00000000-0005-0000-0000-0000DF460000}"/>
    <cellStyle name="Normal 2 6 2 2 3 4 3" xfId="18197" xr:uid="{00000000-0005-0000-0000-0000E0460000}"/>
    <cellStyle name="Normal 2 6 2 2 3 5" xfId="18198" xr:uid="{00000000-0005-0000-0000-0000E1460000}"/>
    <cellStyle name="Normal 2 6 2 2 3 5 2" xfId="18199" xr:uid="{00000000-0005-0000-0000-0000E2460000}"/>
    <cellStyle name="Normal 2 6 2 2 3 6" xfId="18200" xr:uid="{00000000-0005-0000-0000-0000E3460000}"/>
    <cellStyle name="Normal 2 6 2 2 3 6 2" xfId="18201" xr:uid="{00000000-0005-0000-0000-0000E4460000}"/>
    <cellStyle name="Normal 2 6 2 2 3 7" xfId="18202" xr:uid="{00000000-0005-0000-0000-0000E5460000}"/>
    <cellStyle name="Normal 2 6 2 2 4" xfId="18203" xr:uid="{00000000-0005-0000-0000-0000E6460000}"/>
    <cellStyle name="Normal 2 6 2 2 4 2" xfId="18204" xr:uid="{00000000-0005-0000-0000-0000E7460000}"/>
    <cellStyle name="Normal 2 6 2 2 4 2 2" xfId="18205" xr:uid="{00000000-0005-0000-0000-0000E8460000}"/>
    <cellStyle name="Normal 2 6 2 2 4 3" xfId="18206" xr:uid="{00000000-0005-0000-0000-0000E9460000}"/>
    <cellStyle name="Normal 2 6 2 2 5" xfId="18207" xr:uid="{00000000-0005-0000-0000-0000EA460000}"/>
    <cellStyle name="Normal 2 6 2 2 5 2" xfId="18208" xr:uid="{00000000-0005-0000-0000-0000EB460000}"/>
    <cellStyle name="Normal 2 6 2 2 5 2 2" xfId="18209" xr:uid="{00000000-0005-0000-0000-0000EC460000}"/>
    <cellStyle name="Normal 2 6 2 2 5 3" xfId="18210" xr:uid="{00000000-0005-0000-0000-0000ED460000}"/>
    <cellStyle name="Normal 2 6 2 2 6" xfId="18211" xr:uid="{00000000-0005-0000-0000-0000EE460000}"/>
    <cellStyle name="Normal 2 6 2 2 6 2" xfId="18212" xr:uid="{00000000-0005-0000-0000-0000EF460000}"/>
    <cellStyle name="Normal 2 6 2 2 6 2 2" xfId="18213" xr:uid="{00000000-0005-0000-0000-0000F0460000}"/>
    <cellStyle name="Normal 2 6 2 2 6 3" xfId="18214" xr:uid="{00000000-0005-0000-0000-0000F1460000}"/>
    <cellStyle name="Normal 2 6 2 2 7" xfId="18215" xr:uid="{00000000-0005-0000-0000-0000F2460000}"/>
    <cellStyle name="Normal 2 6 2 2 7 2" xfId="18216" xr:uid="{00000000-0005-0000-0000-0000F3460000}"/>
    <cellStyle name="Normal 2 6 2 2 8" xfId="18217" xr:uid="{00000000-0005-0000-0000-0000F4460000}"/>
    <cellStyle name="Normal 2 6 2 2 8 2" xfId="18218" xr:uid="{00000000-0005-0000-0000-0000F5460000}"/>
    <cellStyle name="Normal 2 6 2 2 9" xfId="18219" xr:uid="{00000000-0005-0000-0000-0000F6460000}"/>
    <cellStyle name="Normal 2 6 2 3" xfId="18220" xr:uid="{00000000-0005-0000-0000-0000F7460000}"/>
    <cellStyle name="Normal 2 6 2 3 2" xfId="18221" xr:uid="{00000000-0005-0000-0000-0000F8460000}"/>
    <cellStyle name="Normal 2 6 2 3 2 2" xfId="18222" xr:uid="{00000000-0005-0000-0000-0000F9460000}"/>
    <cellStyle name="Normal 2 6 2 3 2 2 2" xfId="18223" xr:uid="{00000000-0005-0000-0000-0000FA460000}"/>
    <cellStyle name="Normal 2 6 2 3 2 2 2 2" xfId="18224" xr:uid="{00000000-0005-0000-0000-0000FB460000}"/>
    <cellStyle name="Normal 2 6 2 3 2 2 3" xfId="18225" xr:uid="{00000000-0005-0000-0000-0000FC460000}"/>
    <cellStyle name="Normal 2 6 2 3 2 3" xfId="18226" xr:uid="{00000000-0005-0000-0000-0000FD460000}"/>
    <cellStyle name="Normal 2 6 2 3 2 3 2" xfId="18227" xr:uid="{00000000-0005-0000-0000-0000FE460000}"/>
    <cellStyle name="Normal 2 6 2 3 2 3 2 2" xfId="18228" xr:uid="{00000000-0005-0000-0000-0000FF460000}"/>
    <cellStyle name="Normal 2 6 2 3 2 3 3" xfId="18229" xr:uid="{00000000-0005-0000-0000-000000470000}"/>
    <cellStyle name="Normal 2 6 2 3 2 4" xfId="18230" xr:uid="{00000000-0005-0000-0000-000001470000}"/>
    <cellStyle name="Normal 2 6 2 3 2 4 2" xfId="18231" xr:uid="{00000000-0005-0000-0000-000002470000}"/>
    <cellStyle name="Normal 2 6 2 3 2 4 2 2" xfId="18232" xr:uid="{00000000-0005-0000-0000-000003470000}"/>
    <cellStyle name="Normal 2 6 2 3 2 4 3" xfId="18233" xr:uid="{00000000-0005-0000-0000-000004470000}"/>
    <cellStyle name="Normal 2 6 2 3 2 5" xfId="18234" xr:uid="{00000000-0005-0000-0000-000005470000}"/>
    <cellStyle name="Normal 2 6 2 3 2 5 2" xfId="18235" xr:uid="{00000000-0005-0000-0000-000006470000}"/>
    <cellStyle name="Normal 2 6 2 3 2 6" xfId="18236" xr:uid="{00000000-0005-0000-0000-000007470000}"/>
    <cellStyle name="Normal 2 6 2 3 2 6 2" xfId="18237" xr:uid="{00000000-0005-0000-0000-000008470000}"/>
    <cellStyle name="Normal 2 6 2 3 2 7" xfId="18238" xr:uid="{00000000-0005-0000-0000-000009470000}"/>
    <cellStyle name="Normal 2 6 2 3 3" xfId="18239" xr:uid="{00000000-0005-0000-0000-00000A470000}"/>
    <cellStyle name="Normal 2 6 2 3 3 2" xfId="18240" xr:uid="{00000000-0005-0000-0000-00000B470000}"/>
    <cellStyle name="Normal 2 6 2 3 3 2 2" xfId="18241" xr:uid="{00000000-0005-0000-0000-00000C470000}"/>
    <cellStyle name="Normal 2 6 2 3 3 3" xfId="18242" xr:uid="{00000000-0005-0000-0000-00000D470000}"/>
    <cellStyle name="Normal 2 6 2 3 4" xfId="18243" xr:uid="{00000000-0005-0000-0000-00000E470000}"/>
    <cellStyle name="Normal 2 6 2 3 4 2" xfId="18244" xr:uid="{00000000-0005-0000-0000-00000F470000}"/>
    <cellStyle name="Normal 2 6 2 3 4 2 2" xfId="18245" xr:uid="{00000000-0005-0000-0000-000010470000}"/>
    <cellStyle name="Normal 2 6 2 3 4 3" xfId="18246" xr:uid="{00000000-0005-0000-0000-000011470000}"/>
    <cellStyle name="Normal 2 6 2 3 5" xfId="18247" xr:uid="{00000000-0005-0000-0000-000012470000}"/>
    <cellStyle name="Normal 2 6 2 3 5 2" xfId="18248" xr:uid="{00000000-0005-0000-0000-000013470000}"/>
    <cellStyle name="Normal 2 6 2 3 5 2 2" xfId="18249" xr:uid="{00000000-0005-0000-0000-000014470000}"/>
    <cellStyle name="Normal 2 6 2 3 5 3" xfId="18250" xr:uid="{00000000-0005-0000-0000-000015470000}"/>
    <cellStyle name="Normal 2 6 2 3 6" xfId="18251" xr:uid="{00000000-0005-0000-0000-000016470000}"/>
    <cellStyle name="Normal 2 6 2 3 6 2" xfId="18252" xr:uid="{00000000-0005-0000-0000-000017470000}"/>
    <cellStyle name="Normal 2 6 2 3 7" xfId="18253" xr:uid="{00000000-0005-0000-0000-000018470000}"/>
    <cellStyle name="Normal 2 6 2 3 7 2" xfId="18254" xr:uid="{00000000-0005-0000-0000-000019470000}"/>
    <cellStyle name="Normal 2 6 2 3 8" xfId="18255" xr:uid="{00000000-0005-0000-0000-00001A470000}"/>
    <cellStyle name="Normal 2 6 2 4" xfId="18256" xr:uid="{00000000-0005-0000-0000-00001B470000}"/>
    <cellStyle name="Normal 2 6 2 4 2" xfId="18257" xr:uid="{00000000-0005-0000-0000-00001C470000}"/>
    <cellStyle name="Normal 2 6 2 4 2 2" xfId="18258" xr:uid="{00000000-0005-0000-0000-00001D470000}"/>
    <cellStyle name="Normal 2 6 2 4 2 2 2" xfId="18259" xr:uid="{00000000-0005-0000-0000-00001E470000}"/>
    <cellStyle name="Normal 2 6 2 4 2 3" xfId="18260" xr:uid="{00000000-0005-0000-0000-00001F470000}"/>
    <cellStyle name="Normal 2 6 2 4 3" xfId="18261" xr:uid="{00000000-0005-0000-0000-000020470000}"/>
    <cellStyle name="Normal 2 6 2 4 3 2" xfId="18262" xr:uid="{00000000-0005-0000-0000-000021470000}"/>
    <cellStyle name="Normal 2 6 2 4 3 2 2" xfId="18263" xr:uid="{00000000-0005-0000-0000-000022470000}"/>
    <cellStyle name="Normal 2 6 2 4 3 3" xfId="18264" xr:uid="{00000000-0005-0000-0000-000023470000}"/>
    <cellStyle name="Normal 2 6 2 4 4" xfId="18265" xr:uid="{00000000-0005-0000-0000-000024470000}"/>
    <cellStyle name="Normal 2 6 2 4 4 2" xfId="18266" xr:uid="{00000000-0005-0000-0000-000025470000}"/>
    <cellStyle name="Normal 2 6 2 4 4 2 2" xfId="18267" xr:uid="{00000000-0005-0000-0000-000026470000}"/>
    <cellStyle name="Normal 2 6 2 4 4 3" xfId="18268" xr:uid="{00000000-0005-0000-0000-000027470000}"/>
    <cellStyle name="Normal 2 6 2 4 5" xfId="18269" xr:uid="{00000000-0005-0000-0000-000028470000}"/>
    <cellStyle name="Normal 2 6 2 4 5 2" xfId="18270" xr:uid="{00000000-0005-0000-0000-000029470000}"/>
    <cellStyle name="Normal 2 6 2 4 6" xfId="18271" xr:uid="{00000000-0005-0000-0000-00002A470000}"/>
    <cellStyle name="Normal 2 6 2 4 6 2" xfId="18272" xr:uid="{00000000-0005-0000-0000-00002B470000}"/>
    <cellStyle name="Normal 2 6 2 4 7" xfId="18273" xr:uid="{00000000-0005-0000-0000-00002C470000}"/>
    <cellStyle name="Normal 2 6 2 5" xfId="18274" xr:uid="{00000000-0005-0000-0000-00002D470000}"/>
    <cellStyle name="Normal 2 6 2 5 2" xfId="18275" xr:uid="{00000000-0005-0000-0000-00002E470000}"/>
    <cellStyle name="Normal 2 6 2 5 2 2" xfId="18276" xr:uid="{00000000-0005-0000-0000-00002F470000}"/>
    <cellStyle name="Normal 2 6 2 5 2 2 2" xfId="18277" xr:uid="{00000000-0005-0000-0000-000030470000}"/>
    <cellStyle name="Normal 2 6 2 5 2 3" xfId="18278" xr:uid="{00000000-0005-0000-0000-000031470000}"/>
    <cellStyle name="Normal 2 6 2 5 3" xfId="18279" xr:uid="{00000000-0005-0000-0000-000032470000}"/>
    <cellStyle name="Normal 2 6 2 5 3 2" xfId="18280" xr:uid="{00000000-0005-0000-0000-000033470000}"/>
    <cellStyle name="Normal 2 6 2 5 3 2 2" xfId="18281" xr:uid="{00000000-0005-0000-0000-000034470000}"/>
    <cellStyle name="Normal 2 6 2 5 3 3" xfId="18282" xr:uid="{00000000-0005-0000-0000-000035470000}"/>
    <cellStyle name="Normal 2 6 2 5 4" xfId="18283" xr:uid="{00000000-0005-0000-0000-000036470000}"/>
    <cellStyle name="Normal 2 6 2 5 4 2" xfId="18284" xr:uid="{00000000-0005-0000-0000-000037470000}"/>
    <cellStyle name="Normal 2 6 2 5 4 2 2" xfId="18285" xr:uid="{00000000-0005-0000-0000-000038470000}"/>
    <cellStyle name="Normal 2 6 2 5 4 3" xfId="18286" xr:uid="{00000000-0005-0000-0000-000039470000}"/>
    <cellStyle name="Normal 2 6 2 5 5" xfId="18287" xr:uid="{00000000-0005-0000-0000-00003A470000}"/>
    <cellStyle name="Normal 2 6 2 5 5 2" xfId="18288" xr:uid="{00000000-0005-0000-0000-00003B470000}"/>
    <cellStyle name="Normal 2 6 2 5 6" xfId="18289" xr:uid="{00000000-0005-0000-0000-00003C470000}"/>
    <cellStyle name="Normal 2 6 2 5 6 2" xfId="18290" xr:uid="{00000000-0005-0000-0000-00003D470000}"/>
    <cellStyle name="Normal 2 6 2 5 7" xfId="18291" xr:uid="{00000000-0005-0000-0000-00003E470000}"/>
    <cellStyle name="Normal 2 6 2 6" xfId="18292" xr:uid="{00000000-0005-0000-0000-00003F470000}"/>
    <cellStyle name="Normal 2 6 2 6 2" xfId="18293" xr:uid="{00000000-0005-0000-0000-000040470000}"/>
    <cellStyle name="Normal 2 6 2 6 2 2" xfId="18294" xr:uid="{00000000-0005-0000-0000-000041470000}"/>
    <cellStyle name="Normal 2 6 2 6 3" xfId="18295" xr:uid="{00000000-0005-0000-0000-000042470000}"/>
    <cellStyle name="Normal 2 6 2 7" xfId="18296" xr:uid="{00000000-0005-0000-0000-000043470000}"/>
    <cellStyle name="Normal 2 6 2 7 2" xfId="18297" xr:uid="{00000000-0005-0000-0000-000044470000}"/>
    <cellStyle name="Normal 2 6 2 7 2 2" xfId="18298" xr:uid="{00000000-0005-0000-0000-000045470000}"/>
    <cellStyle name="Normal 2 6 2 7 3" xfId="18299" xr:uid="{00000000-0005-0000-0000-000046470000}"/>
    <cellStyle name="Normal 2 6 2 8" xfId="18300" xr:uid="{00000000-0005-0000-0000-000047470000}"/>
    <cellStyle name="Normal 2 6 2 8 2" xfId="18301" xr:uid="{00000000-0005-0000-0000-000048470000}"/>
    <cellStyle name="Normal 2 6 2 8 2 2" xfId="18302" xr:uid="{00000000-0005-0000-0000-000049470000}"/>
    <cellStyle name="Normal 2 6 2 8 3" xfId="18303" xr:uid="{00000000-0005-0000-0000-00004A470000}"/>
    <cellStyle name="Normal 2 6 2 9" xfId="18304" xr:uid="{00000000-0005-0000-0000-00004B470000}"/>
    <cellStyle name="Normal 2 6 2 9 2" xfId="18305" xr:uid="{00000000-0005-0000-0000-00004C470000}"/>
    <cellStyle name="Normal 2 6 3" xfId="495" xr:uid="{00000000-0005-0000-0000-00004D470000}"/>
    <cellStyle name="Normal 2 6 3 10" xfId="18306" xr:uid="{00000000-0005-0000-0000-00004E470000}"/>
    <cellStyle name="Normal 2 6 3 10 2" xfId="18307" xr:uid="{00000000-0005-0000-0000-00004F470000}"/>
    <cellStyle name="Normal 2 6 3 11" xfId="18308" xr:uid="{00000000-0005-0000-0000-000050470000}"/>
    <cellStyle name="Normal 2 6 3 2" xfId="18309" xr:uid="{00000000-0005-0000-0000-000051470000}"/>
    <cellStyle name="Normal 2 6 3 2 2" xfId="18310" xr:uid="{00000000-0005-0000-0000-000052470000}"/>
    <cellStyle name="Normal 2 6 3 2 2 2" xfId="18311" xr:uid="{00000000-0005-0000-0000-000053470000}"/>
    <cellStyle name="Normal 2 6 3 2 2 2 2" xfId="18312" xr:uid="{00000000-0005-0000-0000-000054470000}"/>
    <cellStyle name="Normal 2 6 3 2 2 2 2 2" xfId="18313" xr:uid="{00000000-0005-0000-0000-000055470000}"/>
    <cellStyle name="Normal 2 6 3 2 2 2 3" xfId="18314" xr:uid="{00000000-0005-0000-0000-000056470000}"/>
    <cellStyle name="Normal 2 6 3 2 2 3" xfId="18315" xr:uid="{00000000-0005-0000-0000-000057470000}"/>
    <cellStyle name="Normal 2 6 3 2 2 3 2" xfId="18316" xr:uid="{00000000-0005-0000-0000-000058470000}"/>
    <cellStyle name="Normal 2 6 3 2 2 3 2 2" xfId="18317" xr:uid="{00000000-0005-0000-0000-000059470000}"/>
    <cellStyle name="Normal 2 6 3 2 2 3 3" xfId="18318" xr:uid="{00000000-0005-0000-0000-00005A470000}"/>
    <cellStyle name="Normal 2 6 3 2 2 4" xfId="18319" xr:uid="{00000000-0005-0000-0000-00005B470000}"/>
    <cellStyle name="Normal 2 6 3 2 2 4 2" xfId="18320" xr:uid="{00000000-0005-0000-0000-00005C470000}"/>
    <cellStyle name="Normal 2 6 3 2 2 4 2 2" xfId="18321" xr:uid="{00000000-0005-0000-0000-00005D470000}"/>
    <cellStyle name="Normal 2 6 3 2 2 4 3" xfId="18322" xr:uid="{00000000-0005-0000-0000-00005E470000}"/>
    <cellStyle name="Normal 2 6 3 2 2 5" xfId="18323" xr:uid="{00000000-0005-0000-0000-00005F470000}"/>
    <cellStyle name="Normal 2 6 3 2 2 5 2" xfId="18324" xr:uid="{00000000-0005-0000-0000-000060470000}"/>
    <cellStyle name="Normal 2 6 3 2 2 6" xfId="18325" xr:uid="{00000000-0005-0000-0000-000061470000}"/>
    <cellStyle name="Normal 2 6 3 2 2 6 2" xfId="18326" xr:uid="{00000000-0005-0000-0000-000062470000}"/>
    <cellStyle name="Normal 2 6 3 2 2 7" xfId="18327" xr:uid="{00000000-0005-0000-0000-000063470000}"/>
    <cellStyle name="Normal 2 6 3 2 3" xfId="18328" xr:uid="{00000000-0005-0000-0000-000064470000}"/>
    <cellStyle name="Normal 2 6 3 2 3 2" xfId="18329" xr:uid="{00000000-0005-0000-0000-000065470000}"/>
    <cellStyle name="Normal 2 6 3 2 3 2 2" xfId="18330" xr:uid="{00000000-0005-0000-0000-000066470000}"/>
    <cellStyle name="Normal 2 6 3 2 3 2 2 2" xfId="18331" xr:uid="{00000000-0005-0000-0000-000067470000}"/>
    <cellStyle name="Normal 2 6 3 2 3 2 3" xfId="18332" xr:uid="{00000000-0005-0000-0000-000068470000}"/>
    <cellStyle name="Normal 2 6 3 2 3 3" xfId="18333" xr:uid="{00000000-0005-0000-0000-000069470000}"/>
    <cellStyle name="Normal 2 6 3 2 3 3 2" xfId="18334" xr:uid="{00000000-0005-0000-0000-00006A470000}"/>
    <cellStyle name="Normal 2 6 3 2 3 3 2 2" xfId="18335" xr:uid="{00000000-0005-0000-0000-00006B470000}"/>
    <cellStyle name="Normal 2 6 3 2 3 3 3" xfId="18336" xr:uid="{00000000-0005-0000-0000-00006C470000}"/>
    <cellStyle name="Normal 2 6 3 2 3 4" xfId="18337" xr:uid="{00000000-0005-0000-0000-00006D470000}"/>
    <cellStyle name="Normal 2 6 3 2 3 4 2" xfId="18338" xr:uid="{00000000-0005-0000-0000-00006E470000}"/>
    <cellStyle name="Normal 2 6 3 2 3 4 2 2" xfId="18339" xr:uid="{00000000-0005-0000-0000-00006F470000}"/>
    <cellStyle name="Normal 2 6 3 2 3 4 3" xfId="18340" xr:uid="{00000000-0005-0000-0000-000070470000}"/>
    <cellStyle name="Normal 2 6 3 2 3 5" xfId="18341" xr:uid="{00000000-0005-0000-0000-000071470000}"/>
    <cellStyle name="Normal 2 6 3 2 3 5 2" xfId="18342" xr:uid="{00000000-0005-0000-0000-000072470000}"/>
    <cellStyle name="Normal 2 6 3 2 3 6" xfId="18343" xr:uid="{00000000-0005-0000-0000-000073470000}"/>
    <cellStyle name="Normal 2 6 3 2 3 6 2" xfId="18344" xr:uid="{00000000-0005-0000-0000-000074470000}"/>
    <cellStyle name="Normal 2 6 3 2 3 7" xfId="18345" xr:uid="{00000000-0005-0000-0000-000075470000}"/>
    <cellStyle name="Normal 2 6 3 2 4" xfId="18346" xr:uid="{00000000-0005-0000-0000-000076470000}"/>
    <cellStyle name="Normal 2 6 3 2 4 2" xfId="18347" xr:uid="{00000000-0005-0000-0000-000077470000}"/>
    <cellStyle name="Normal 2 6 3 2 4 2 2" xfId="18348" xr:uid="{00000000-0005-0000-0000-000078470000}"/>
    <cellStyle name="Normal 2 6 3 2 4 3" xfId="18349" xr:uid="{00000000-0005-0000-0000-000079470000}"/>
    <cellStyle name="Normal 2 6 3 2 5" xfId="18350" xr:uid="{00000000-0005-0000-0000-00007A470000}"/>
    <cellStyle name="Normal 2 6 3 2 5 2" xfId="18351" xr:uid="{00000000-0005-0000-0000-00007B470000}"/>
    <cellStyle name="Normal 2 6 3 2 5 2 2" xfId="18352" xr:uid="{00000000-0005-0000-0000-00007C470000}"/>
    <cellStyle name="Normal 2 6 3 2 5 3" xfId="18353" xr:uid="{00000000-0005-0000-0000-00007D470000}"/>
    <cellStyle name="Normal 2 6 3 2 6" xfId="18354" xr:uid="{00000000-0005-0000-0000-00007E470000}"/>
    <cellStyle name="Normal 2 6 3 2 6 2" xfId="18355" xr:uid="{00000000-0005-0000-0000-00007F470000}"/>
    <cellStyle name="Normal 2 6 3 2 6 2 2" xfId="18356" xr:uid="{00000000-0005-0000-0000-000080470000}"/>
    <cellStyle name="Normal 2 6 3 2 6 3" xfId="18357" xr:uid="{00000000-0005-0000-0000-000081470000}"/>
    <cellStyle name="Normal 2 6 3 2 7" xfId="18358" xr:uid="{00000000-0005-0000-0000-000082470000}"/>
    <cellStyle name="Normal 2 6 3 2 7 2" xfId="18359" xr:uid="{00000000-0005-0000-0000-000083470000}"/>
    <cellStyle name="Normal 2 6 3 2 8" xfId="18360" xr:uid="{00000000-0005-0000-0000-000084470000}"/>
    <cellStyle name="Normal 2 6 3 2 8 2" xfId="18361" xr:uid="{00000000-0005-0000-0000-000085470000}"/>
    <cellStyle name="Normal 2 6 3 2 9" xfId="18362" xr:uid="{00000000-0005-0000-0000-000086470000}"/>
    <cellStyle name="Normal 2 6 3 3" xfId="18363" xr:uid="{00000000-0005-0000-0000-000087470000}"/>
    <cellStyle name="Normal 2 6 3 3 2" xfId="18364" xr:uid="{00000000-0005-0000-0000-000088470000}"/>
    <cellStyle name="Normal 2 6 3 3 2 2" xfId="18365" xr:uid="{00000000-0005-0000-0000-000089470000}"/>
    <cellStyle name="Normal 2 6 3 3 2 2 2" xfId="18366" xr:uid="{00000000-0005-0000-0000-00008A470000}"/>
    <cellStyle name="Normal 2 6 3 3 2 2 2 2" xfId="18367" xr:uid="{00000000-0005-0000-0000-00008B470000}"/>
    <cellStyle name="Normal 2 6 3 3 2 2 3" xfId="18368" xr:uid="{00000000-0005-0000-0000-00008C470000}"/>
    <cellStyle name="Normal 2 6 3 3 2 3" xfId="18369" xr:uid="{00000000-0005-0000-0000-00008D470000}"/>
    <cellStyle name="Normal 2 6 3 3 2 3 2" xfId="18370" xr:uid="{00000000-0005-0000-0000-00008E470000}"/>
    <cellStyle name="Normal 2 6 3 3 2 3 2 2" xfId="18371" xr:uid="{00000000-0005-0000-0000-00008F470000}"/>
    <cellStyle name="Normal 2 6 3 3 2 3 3" xfId="18372" xr:uid="{00000000-0005-0000-0000-000090470000}"/>
    <cellStyle name="Normal 2 6 3 3 2 4" xfId="18373" xr:uid="{00000000-0005-0000-0000-000091470000}"/>
    <cellStyle name="Normal 2 6 3 3 2 4 2" xfId="18374" xr:uid="{00000000-0005-0000-0000-000092470000}"/>
    <cellStyle name="Normal 2 6 3 3 2 4 2 2" xfId="18375" xr:uid="{00000000-0005-0000-0000-000093470000}"/>
    <cellStyle name="Normal 2 6 3 3 2 4 3" xfId="18376" xr:uid="{00000000-0005-0000-0000-000094470000}"/>
    <cellStyle name="Normal 2 6 3 3 2 5" xfId="18377" xr:uid="{00000000-0005-0000-0000-000095470000}"/>
    <cellStyle name="Normal 2 6 3 3 2 5 2" xfId="18378" xr:uid="{00000000-0005-0000-0000-000096470000}"/>
    <cellStyle name="Normal 2 6 3 3 2 6" xfId="18379" xr:uid="{00000000-0005-0000-0000-000097470000}"/>
    <cellStyle name="Normal 2 6 3 3 2 6 2" xfId="18380" xr:uid="{00000000-0005-0000-0000-000098470000}"/>
    <cellStyle name="Normal 2 6 3 3 2 7" xfId="18381" xr:uid="{00000000-0005-0000-0000-000099470000}"/>
    <cellStyle name="Normal 2 6 3 3 3" xfId="18382" xr:uid="{00000000-0005-0000-0000-00009A470000}"/>
    <cellStyle name="Normal 2 6 3 3 3 2" xfId="18383" xr:uid="{00000000-0005-0000-0000-00009B470000}"/>
    <cellStyle name="Normal 2 6 3 3 3 2 2" xfId="18384" xr:uid="{00000000-0005-0000-0000-00009C470000}"/>
    <cellStyle name="Normal 2 6 3 3 3 3" xfId="18385" xr:uid="{00000000-0005-0000-0000-00009D470000}"/>
    <cellStyle name="Normal 2 6 3 3 4" xfId="18386" xr:uid="{00000000-0005-0000-0000-00009E470000}"/>
    <cellStyle name="Normal 2 6 3 3 4 2" xfId="18387" xr:uid="{00000000-0005-0000-0000-00009F470000}"/>
    <cellStyle name="Normal 2 6 3 3 4 2 2" xfId="18388" xr:uid="{00000000-0005-0000-0000-0000A0470000}"/>
    <cellStyle name="Normal 2 6 3 3 4 3" xfId="18389" xr:uid="{00000000-0005-0000-0000-0000A1470000}"/>
    <cellStyle name="Normal 2 6 3 3 5" xfId="18390" xr:uid="{00000000-0005-0000-0000-0000A2470000}"/>
    <cellStyle name="Normal 2 6 3 3 5 2" xfId="18391" xr:uid="{00000000-0005-0000-0000-0000A3470000}"/>
    <cellStyle name="Normal 2 6 3 3 5 2 2" xfId="18392" xr:uid="{00000000-0005-0000-0000-0000A4470000}"/>
    <cellStyle name="Normal 2 6 3 3 5 3" xfId="18393" xr:uid="{00000000-0005-0000-0000-0000A5470000}"/>
    <cellStyle name="Normal 2 6 3 3 6" xfId="18394" xr:uid="{00000000-0005-0000-0000-0000A6470000}"/>
    <cellStyle name="Normal 2 6 3 3 6 2" xfId="18395" xr:uid="{00000000-0005-0000-0000-0000A7470000}"/>
    <cellStyle name="Normal 2 6 3 3 7" xfId="18396" xr:uid="{00000000-0005-0000-0000-0000A8470000}"/>
    <cellStyle name="Normal 2 6 3 3 7 2" xfId="18397" xr:uid="{00000000-0005-0000-0000-0000A9470000}"/>
    <cellStyle name="Normal 2 6 3 3 8" xfId="18398" xr:uid="{00000000-0005-0000-0000-0000AA470000}"/>
    <cellStyle name="Normal 2 6 3 4" xfId="18399" xr:uid="{00000000-0005-0000-0000-0000AB470000}"/>
    <cellStyle name="Normal 2 6 3 4 2" xfId="18400" xr:uid="{00000000-0005-0000-0000-0000AC470000}"/>
    <cellStyle name="Normal 2 6 3 4 2 2" xfId="18401" xr:uid="{00000000-0005-0000-0000-0000AD470000}"/>
    <cellStyle name="Normal 2 6 3 4 2 2 2" xfId="18402" xr:uid="{00000000-0005-0000-0000-0000AE470000}"/>
    <cellStyle name="Normal 2 6 3 4 2 3" xfId="18403" xr:uid="{00000000-0005-0000-0000-0000AF470000}"/>
    <cellStyle name="Normal 2 6 3 4 3" xfId="18404" xr:uid="{00000000-0005-0000-0000-0000B0470000}"/>
    <cellStyle name="Normal 2 6 3 4 3 2" xfId="18405" xr:uid="{00000000-0005-0000-0000-0000B1470000}"/>
    <cellStyle name="Normal 2 6 3 4 3 2 2" xfId="18406" xr:uid="{00000000-0005-0000-0000-0000B2470000}"/>
    <cellStyle name="Normal 2 6 3 4 3 3" xfId="18407" xr:uid="{00000000-0005-0000-0000-0000B3470000}"/>
    <cellStyle name="Normal 2 6 3 4 4" xfId="18408" xr:uid="{00000000-0005-0000-0000-0000B4470000}"/>
    <cellStyle name="Normal 2 6 3 4 4 2" xfId="18409" xr:uid="{00000000-0005-0000-0000-0000B5470000}"/>
    <cellStyle name="Normal 2 6 3 4 4 2 2" xfId="18410" xr:uid="{00000000-0005-0000-0000-0000B6470000}"/>
    <cellStyle name="Normal 2 6 3 4 4 3" xfId="18411" xr:uid="{00000000-0005-0000-0000-0000B7470000}"/>
    <cellStyle name="Normal 2 6 3 4 5" xfId="18412" xr:uid="{00000000-0005-0000-0000-0000B8470000}"/>
    <cellStyle name="Normal 2 6 3 4 5 2" xfId="18413" xr:uid="{00000000-0005-0000-0000-0000B9470000}"/>
    <cellStyle name="Normal 2 6 3 4 6" xfId="18414" xr:uid="{00000000-0005-0000-0000-0000BA470000}"/>
    <cellStyle name="Normal 2 6 3 4 6 2" xfId="18415" xr:uid="{00000000-0005-0000-0000-0000BB470000}"/>
    <cellStyle name="Normal 2 6 3 4 7" xfId="18416" xr:uid="{00000000-0005-0000-0000-0000BC470000}"/>
    <cellStyle name="Normal 2 6 3 5" xfId="18417" xr:uid="{00000000-0005-0000-0000-0000BD470000}"/>
    <cellStyle name="Normal 2 6 3 5 2" xfId="18418" xr:uid="{00000000-0005-0000-0000-0000BE470000}"/>
    <cellStyle name="Normal 2 6 3 5 2 2" xfId="18419" xr:uid="{00000000-0005-0000-0000-0000BF470000}"/>
    <cellStyle name="Normal 2 6 3 5 2 2 2" xfId="18420" xr:uid="{00000000-0005-0000-0000-0000C0470000}"/>
    <cellStyle name="Normal 2 6 3 5 2 3" xfId="18421" xr:uid="{00000000-0005-0000-0000-0000C1470000}"/>
    <cellStyle name="Normal 2 6 3 5 3" xfId="18422" xr:uid="{00000000-0005-0000-0000-0000C2470000}"/>
    <cellStyle name="Normal 2 6 3 5 3 2" xfId="18423" xr:uid="{00000000-0005-0000-0000-0000C3470000}"/>
    <cellStyle name="Normal 2 6 3 5 3 2 2" xfId="18424" xr:uid="{00000000-0005-0000-0000-0000C4470000}"/>
    <cellStyle name="Normal 2 6 3 5 3 3" xfId="18425" xr:uid="{00000000-0005-0000-0000-0000C5470000}"/>
    <cellStyle name="Normal 2 6 3 5 4" xfId="18426" xr:uid="{00000000-0005-0000-0000-0000C6470000}"/>
    <cellStyle name="Normal 2 6 3 5 4 2" xfId="18427" xr:uid="{00000000-0005-0000-0000-0000C7470000}"/>
    <cellStyle name="Normal 2 6 3 5 4 2 2" xfId="18428" xr:uid="{00000000-0005-0000-0000-0000C8470000}"/>
    <cellStyle name="Normal 2 6 3 5 4 3" xfId="18429" xr:uid="{00000000-0005-0000-0000-0000C9470000}"/>
    <cellStyle name="Normal 2 6 3 5 5" xfId="18430" xr:uid="{00000000-0005-0000-0000-0000CA470000}"/>
    <cellStyle name="Normal 2 6 3 5 5 2" xfId="18431" xr:uid="{00000000-0005-0000-0000-0000CB470000}"/>
    <cellStyle name="Normal 2 6 3 5 6" xfId="18432" xr:uid="{00000000-0005-0000-0000-0000CC470000}"/>
    <cellStyle name="Normal 2 6 3 5 6 2" xfId="18433" xr:uid="{00000000-0005-0000-0000-0000CD470000}"/>
    <cellStyle name="Normal 2 6 3 5 7" xfId="18434" xr:uid="{00000000-0005-0000-0000-0000CE470000}"/>
    <cellStyle name="Normal 2 6 3 6" xfId="18435" xr:uid="{00000000-0005-0000-0000-0000CF470000}"/>
    <cellStyle name="Normal 2 6 3 6 2" xfId="18436" xr:uid="{00000000-0005-0000-0000-0000D0470000}"/>
    <cellStyle name="Normal 2 6 3 6 2 2" xfId="18437" xr:uid="{00000000-0005-0000-0000-0000D1470000}"/>
    <cellStyle name="Normal 2 6 3 6 3" xfId="18438" xr:uid="{00000000-0005-0000-0000-0000D2470000}"/>
    <cellStyle name="Normal 2 6 3 7" xfId="18439" xr:uid="{00000000-0005-0000-0000-0000D3470000}"/>
    <cellStyle name="Normal 2 6 3 7 2" xfId="18440" xr:uid="{00000000-0005-0000-0000-0000D4470000}"/>
    <cellStyle name="Normal 2 6 3 7 2 2" xfId="18441" xr:uid="{00000000-0005-0000-0000-0000D5470000}"/>
    <cellStyle name="Normal 2 6 3 7 3" xfId="18442" xr:uid="{00000000-0005-0000-0000-0000D6470000}"/>
    <cellStyle name="Normal 2 6 3 8" xfId="18443" xr:uid="{00000000-0005-0000-0000-0000D7470000}"/>
    <cellStyle name="Normal 2 6 3 8 2" xfId="18444" xr:uid="{00000000-0005-0000-0000-0000D8470000}"/>
    <cellStyle name="Normal 2 6 3 8 2 2" xfId="18445" xr:uid="{00000000-0005-0000-0000-0000D9470000}"/>
    <cellStyle name="Normal 2 6 3 8 3" xfId="18446" xr:uid="{00000000-0005-0000-0000-0000DA470000}"/>
    <cellStyle name="Normal 2 6 3 9" xfId="18447" xr:uid="{00000000-0005-0000-0000-0000DB470000}"/>
    <cellStyle name="Normal 2 6 3 9 2" xfId="18448" xr:uid="{00000000-0005-0000-0000-0000DC470000}"/>
    <cellStyle name="Normal 2 6 4" xfId="18449" xr:uid="{00000000-0005-0000-0000-0000DD470000}"/>
    <cellStyle name="Normal 2 6 4 2" xfId="18450" xr:uid="{00000000-0005-0000-0000-0000DE470000}"/>
    <cellStyle name="Normal 2 6 4 2 2" xfId="18451" xr:uid="{00000000-0005-0000-0000-0000DF470000}"/>
    <cellStyle name="Normal 2 6 4 2 2 2" xfId="18452" xr:uid="{00000000-0005-0000-0000-0000E0470000}"/>
    <cellStyle name="Normal 2 6 4 2 2 2 2" xfId="18453" xr:uid="{00000000-0005-0000-0000-0000E1470000}"/>
    <cellStyle name="Normal 2 6 4 2 2 3" xfId="18454" xr:uid="{00000000-0005-0000-0000-0000E2470000}"/>
    <cellStyle name="Normal 2 6 4 2 3" xfId="18455" xr:uid="{00000000-0005-0000-0000-0000E3470000}"/>
    <cellStyle name="Normal 2 6 4 2 3 2" xfId="18456" xr:uid="{00000000-0005-0000-0000-0000E4470000}"/>
    <cellStyle name="Normal 2 6 4 2 3 2 2" xfId="18457" xr:uid="{00000000-0005-0000-0000-0000E5470000}"/>
    <cellStyle name="Normal 2 6 4 2 3 3" xfId="18458" xr:uid="{00000000-0005-0000-0000-0000E6470000}"/>
    <cellStyle name="Normal 2 6 4 2 4" xfId="18459" xr:uid="{00000000-0005-0000-0000-0000E7470000}"/>
    <cellStyle name="Normal 2 6 4 2 4 2" xfId="18460" xr:uid="{00000000-0005-0000-0000-0000E8470000}"/>
    <cellStyle name="Normal 2 6 4 2 4 2 2" xfId="18461" xr:uid="{00000000-0005-0000-0000-0000E9470000}"/>
    <cellStyle name="Normal 2 6 4 2 4 3" xfId="18462" xr:uid="{00000000-0005-0000-0000-0000EA470000}"/>
    <cellStyle name="Normal 2 6 4 2 5" xfId="18463" xr:uid="{00000000-0005-0000-0000-0000EB470000}"/>
    <cellStyle name="Normal 2 6 4 2 5 2" xfId="18464" xr:uid="{00000000-0005-0000-0000-0000EC470000}"/>
    <cellStyle name="Normal 2 6 4 2 6" xfId="18465" xr:uid="{00000000-0005-0000-0000-0000ED470000}"/>
    <cellStyle name="Normal 2 6 4 2 6 2" xfId="18466" xr:uid="{00000000-0005-0000-0000-0000EE470000}"/>
    <cellStyle name="Normal 2 6 4 2 7" xfId="18467" xr:uid="{00000000-0005-0000-0000-0000EF470000}"/>
    <cellStyle name="Normal 2 6 4 3" xfId="18468" xr:uid="{00000000-0005-0000-0000-0000F0470000}"/>
    <cellStyle name="Normal 2 6 4 3 2" xfId="18469" xr:uid="{00000000-0005-0000-0000-0000F1470000}"/>
    <cellStyle name="Normal 2 6 4 3 2 2" xfId="18470" xr:uid="{00000000-0005-0000-0000-0000F2470000}"/>
    <cellStyle name="Normal 2 6 4 3 2 2 2" xfId="18471" xr:uid="{00000000-0005-0000-0000-0000F3470000}"/>
    <cellStyle name="Normal 2 6 4 3 2 3" xfId="18472" xr:uid="{00000000-0005-0000-0000-0000F4470000}"/>
    <cellStyle name="Normal 2 6 4 3 3" xfId="18473" xr:uid="{00000000-0005-0000-0000-0000F5470000}"/>
    <cellStyle name="Normal 2 6 4 3 3 2" xfId="18474" xr:uid="{00000000-0005-0000-0000-0000F6470000}"/>
    <cellStyle name="Normal 2 6 4 3 3 2 2" xfId="18475" xr:uid="{00000000-0005-0000-0000-0000F7470000}"/>
    <cellStyle name="Normal 2 6 4 3 3 3" xfId="18476" xr:uid="{00000000-0005-0000-0000-0000F8470000}"/>
    <cellStyle name="Normal 2 6 4 3 4" xfId="18477" xr:uid="{00000000-0005-0000-0000-0000F9470000}"/>
    <cellStyle name="Normal 2 6 4 3 4 2" xfId="18478" xr:uid="{00000000-0005-0000-0000-0000FA470000}"/>
    <cellStyle name="Normal 2 6 4 3 4 2 2" xfId="18479" xr:uid="{00000000-0005-0000-0000-0000FB470000}"/>
    <cellStyle name="Normal 2 6 4 3 4 3" xfId="18480" xr:uid="{00000000-0005-0000-0000-0000FC470000}"/>
    <cellStyle name="Normal 2 6 4 3 5" xfId="18481" xr:uid="{00000000-0005-0000-0000-0000FD470000}"/>
    <cellStyle name="Normal 2 6 4 3 5 2" xfId="18482" xr:uid="{00000000-0005-0000-0000-0000FE470000}"/>
    <cellStyle name="Normal 2 6 4 3 6" xfId="18483" xr:uid="{00000000-0005-0000-0000-0000FF470000}"/>
    <cellStyle name="Normal 2 6 4 3 6 2" xfId="18484" xr:uid="{00000000-0005-0000-0000-000000480000}"/>
    <cellStyle name="Normal 2 6 4 3 7" xfId="18485" xr:uid="{00000000-0005-0000-0000-000001480000}"/>
    <cellStyle name="Normal 2 6 4 4" xfId="18486" xr:uid="{00000000-0005-0000-0000-000002480000}"/>
    <cellStyle name="Normal 2 6 4 4 2" xfId="18487" xr:uid="{00000000-0005-0000-0000-000003480000}"/>
    <cellStyle name="Normal 2 6 4 4 2 2" xfId="18488" xr:uid="{00000000-0005-0000-0000-000004480000}"/>
    <cellStyle name="Normal 2 6 4 4 3" xfId="18489" xr:uid="{00000000-0005-0000-0000-000005480000}"/>
    <cellStyle name="Normal 2 6 4 5" xfId="18490" xr:uid="{00000000-0005-0000-0000-000006480000}"/>
    <cellStyle name="Normal 2 6 4 5 2" xfId="18491" xr:uid="{00000000-0005-0000-0000-000007480000}"/>
    <cellStyle name="Normal 2 6 4 5 2 2" xfId="18492" xr:uid="{00000000-0005-0000-0000-000008480000}"/>
    <cellStyle name="Normal 2 6 4 5 3" xfId="18493" xr:uid="{00000000-0005-0000-0000-000009480000}"/>
    <cellStyle name="Normal 2 6 4 6" xfId="18494" xr:uid="{00000000-0005-0000-0000-00000A480000}"/>
    <cellStyle name="Normal 2 6 4 6 2" xfId="18495" xr:uid="{00000000-0005-0000-0000-00000B480000}"/>
    <cellStyle name="Normal 2 6 4 6 2 2" xfId="18496" xr:uid="{00000000-0005-0000-0000-00000C480000}"/>
    <cellStyle name="Normal 2 6 4 6 3" xfId="18497" xr:uid="{00000000-0005-0000-0000-00000D480000}"/>
    <cellStyle name="Normal 2 6 4 7" xfId="18498" xr:uid="{00000000-0005-0000-0000-00000E480000}"/>
    <cellStyle name="Normal 2 6 4 7 2" xfId="18499" xr:uid="{00000000-0005-0000-0000-00000F480000}"/>
    <cellStyle name="Normal 2 6 4 8" xfId="18500" xr:uid="{00000000-0005-0000-0000-000010480000}"/>
    <cellStyle name="Normal 2 6 4 8 2" xfId="18501" xr:uid="{00000000-0005-0000-0000-000011480000}"/>
    <cellStyle name="Normal 2 6 4 9" xfId="18502" xr:uid="{00000000-0005-0000-0000-000012480000}"/>
    <cellStyle name="Normal 2 6 5" xfId="18503" xr:uid="{00000000-0005-0000-0000-000013480000}"/>
    <cellStyle name="Normal 2 6 5 2" xfId="18504" xr:uid="{00000000-0005-0000-0000-000014480000}"/>
    <cellStyle name="Normal 2 6 5 2 2" xfId="18505" xr:uid="{00000000-0005-0000-0000-000015480000}"/>
    <cellStyle name="Normal 2 6 5 2 2 2" xfId="18506" xr:uid="{00000000-0005-0000-0000-000016480000}"/>
    <cellStyle name="Normal 2 6 5 2 2 2 2" xfId="18507" xr:uid="{00000000-0005-0000-0000-000017480000}"/>
    <cellStyle name="Normal 2 6 5 2 2 3" xfId="18508" xr:uid="{00000000-0005-0000-0000-000018480000}"/>
    <cellStyle name="Normal 2 6 5 2 3" xfId="18509" xr:uid="{00000000-0005-0000-0000-000019480000}"/>
    <cellStyle name="Normal 2 6 5 2 3 2" xfId="18510" xr:uid="{00000000-0005-0000-0000-00001A480000}"/>
    <cellStyle name="Normal 2 6 5 2 3 2 2" xfId="18511" xr:uid="{00000000-0005-0000-0000-00001B480000}"/>
    <cellStyle name="Normal 2 6 5 2 3 3" xfId="18512" xr:uid="{00000000-0005-0000-0000-00001C480000}"/>
    <cellStyle name="Normal 2 6 5 2 4" xfId="18513" xr:uid="{00000000-0005-0000-0000-00001D480000}"/>
    <cellStyle name="Normal 2 6 5 2 4 2" xfId="18514" xr:uid="{00000000-0005-0000-0000-00001E480000}"/>
    <cellStyle name="Normal 2 6 5 2 4 2 2" xfId="18515" xr:uid="{00000000-0005-0000-0000-00001F480000}"/>
    <cellStyle name="Normal 2 6 5 2 4 3" xfId="18516" xr:uid="{00000000-0005-0000-0000-000020480000}"/>
    <cellStyle name="Normal 2 6 5 2 5" xfId="18517" xr:uid="{00000000-0005-0000-0000-000021480000}"/>
    <cellStyle name="Normal 2 6 5 2 5 2" xfId="18518" xr:uid="{00000000-0005-0000-0000-000022480000}"/>
    <cellStyle name="Normal 2 6 5 2 6" xfId="18519" xr:uid="{00000000-0005-0000-0000-000023480000}"/>
    <cellStyle name="Normal 2 6 5 2 6 2" xfId="18520" xr:uid="{00000000-0005-0000-0000-000024480000}"/>
    <cellStyle name="Normal 2 6 5 2 7" xfId="18521" xr:uid="{00000000-0005-0000-0000-000025480000}"/>
    <cellStyle name="Normal 2 6 5 3" xfId="18522" xr:uid="{00000000-0005-0000-0000-000026480000}"/>
    <cellStyle name="Normal 2 6 5 3 2" xfId="18523" xr:uid="{00000000-0005-0000-0000-000027480000}"/>
    <cellStyle name="Normal 2 6 5 3 2 2" xfId="18524" xr:uid="{00000000-0005-0000-0000-000028480000}"/>
    <cellStyle name="Normal 2 6 5 3 3" xfId="18525" xr:uid="{00000000-0005-0000-0000-000029480000}"/>
    <cellStyle name="Normal 2 6 5 4" xfId="18526" xr:uid="{00000000-0005-0000-0000-00002A480000}"/>
    <cellStyle name="Normal 2 6 5 4 2" xfId="18527" xr:uid="{00000000-0005-0000-0000-00002B480000}"/>
    <cellStyle name="Normal 2 6 5 4 2 2" xfId="18528" xr:uid="{00000000-0005-0000-0000-00002C480000}"/>
    <cellStyle name="Normal 2 6 5 4 3" xfId="18529" xr:uid="{00000000-0005-0000-0000-00002D480000}"/>
    <cellStyle name="Normal 2 6 5 5" xfId="18530" xr:uid="{00000000-0005-0000-0000-00002E480000}"/>
    <cellStyle name="Normal 2 6 5 5 2" xfId="18531" xr:uid="{00000000-0005-0000-0000-00002F480000}"/>
    <cellStyle name="Normal 2 6 5 5 2 2" xfId="18532" xr:uid="{00000000-0005-0000-0000-000030480000}"/>
    <cellStyle name="Normal 2 6 5 5 3" xfId="18533" xr:uid="{00000000-0005-0000-0000-000031480000}"/>
    <cellStyle name="Normal 2 6 5 6" xfId="18534" xr:uid="{00000000-0005-0000-0000-000032480000}"/>
    <cellStyle name="Normal 2 6 5 6 2" xfId="18535" xr:uid="{00000000-0005-0000-0000-000033480000}"/>
    <cellStyle name="Normal 2 6 5 7" xfId="18536" xr:uid="{00000000-0005-0000-0000-000034480000}"/>
    <cellStyle name="Normal 2 6 5 7 2" xfId="18537" xr:uid="{00000000-0005-0000-0000-000035480000}"/>
    <cellStyle name="Normal 2 6 5 8" xfId="18538" xr:uid="{00000000-0005-0000-0000-000036480000}"/>
    <cellStyle name="Normal 2 6 6" xfId="18539" xr:uid="{00000000-0005-0000-0000-000037480000}"/>
    <cellStyle name="Normal 2 6 6 2" xfId="18540" xr:uid="{00000000-0005-0000-0000-000038480000}"/>
    <cellStyle name="Normal 2 6 6 2 2" xfId="18541" xr:uid="{00000000-0005-0000-0000-000039480000}"/>
    <cellStyle name="Normal 2 6 6 2 2 2" xfId="18542" xr:uid="{00000000-0005-0000-0000-00003A480000}"/>
    <cellStyle name="Normal 2 6 6 2 3" xfId="18543" xr:uid="{00000000-0005-0000-0000-00003B480000}"/>
    <cellStyle name="Normal 2 6 6 3" xfId="18544" xr:uid="{00000000-0005-0000-0000-00003C480000}"/>
    <cellStyle name="Normal 2 6 6 3 2" xfId="18545" xr:uid="{00000000-0005-0000-0000-00003D480000}"/>
    <cellStyle name="Normal 2 6 6 3 2 2" xfId="18546" xr:uid="{00000000-0005-0000-0000-00003E480000}"/>
    <cellStyle name="Normal 2 6 6 3 3" xfId="18547" xr:uid="{00000000-0005-0000-0000-00003F480000}"/>
    <cellStyle name="Normal 2 6 6 4" xfId="18548" xr:uid="{00000000-0005-0000-0000-000040480000}"/>
    <cellStyle name="Normal 2 6 6 4 2" xfId="18549" xr:uid="{00000000-0005-0000-0000-000041480000}"/>
    <cellStyle name="Normal 2 6 6 4 2 2" xfId="18550" xr:uid="{00000000-0005-0000-0000-000042480000}"/>
    <cellStyle name="Normal 2 6 6 4 3" xfId="18551" xr:uid="{00000000-0005-0000-0000-000043480000}"/>
    <cellStyle name="Normal 2 6 6 5" xfId="18552" xr:uid="{00000000-0005-0000-0000-000044480000}"/>
    <cellStyle name="Normal 2 6 6 5 2" xfId="18553" xr:uid="{00000000-0005-0000-0000-000045480000}"/>
    <cellStyle name="Normal 2 6 6 6" xfId="18554" xr:uid="{00000000-0005-0000-0000-000046480000}"/>
    <cellStyle name="Normal 2 6 6 6 2" xfId="18555" xr:uid="{00000000-0005-0000-0000-000047480000}"/>
    <cellStyle name="Normal 2 6 6 7" xfId="18556" xr:uid="{00000000-0005-0000-0000-000048480000}"/>
    <cellStyle name="Normal 2 6 7" xfId="18557" xr:uid="{00000000-0005-0000-0000-000049480000}"/>
    <cellStyle name="Normal 2 6 7 2" xfId="18558" xr:uid="{00000000-0005-0000-0000-00004A480000}"/>
    <cellStyle name="Normal 2 6 7 2 2" xfId="18559" xr:uid="{00000000-0005-0000-0000-00004B480000}"/>
    <cellStyle name="Normal 2 6 7 2 2 2" xfId="18560" xr:uid="{00000000-0005-0000-0000-00004C480000}"/>
    <cellStyle name="Normal 2 6 7 2 3" xfId="18561" xr:uid="{00000000-0005-0000-0000-00004D480000}"/>
    <cellStyle name="Normal 2 6 7 3" xfId="18562" xr:uid="{00000000-0005-0000-0000-00004E480000}"/>
    <cellStyle name="Normal 2 6 7 3 2" xfId="18563" xr:uid="{00000000-0005-0000-0000-00004F480000}"/>
    <cellStyle name="Normal 2 6 7 3 2 2" xfId="18564" xr:uid="{00000000-0005-0000-0000-000050480000}"/>
    <cellStyle name="Normal 2 6 7 3 3" xfId="18565" xr:uid="{00000000-0005-0000-0000-000051480000}"/>
    <cellStyle name="Normal 2 6 7 4" xfId="18566" xr:uid="{00000000-0005-0000-0000-000052480000}"/>
    <cellStyle name="Normal 2 6 7 4 2" xfId="18567" xr:uid="{00000000-0005-0000-0000-000053480000}"/>
    <cellStyle name="Normal 2 6 7 4 2 2" xfId="18568" xr:uid="{00000000-0005-0000-0000-000054480000}"/>
    <cellStyle name="Normal 2 6 7 4 3" xfId="18569" xr:uid="{00000000-0005-0000-0000-000055480000}"/>
    <cellStyle name="Normal 2 6 7 5" xfId="18570" xr:uid="{00000000-0005-0000-0000-000056480000}"/>
    <cellStyle name="Normal 2 6 7 5 2" xfId="18571" xr:uid="{00000000-0005-0000-0000-000057480000}"/>
    <cellStyle name="Normal 2 6 7 6" xfId="18572" xr:uid="{00000000-0005-0000-0000-000058480000}"/>
    <cellStyle name="Normal 2 6 7 6 2" xfId="18573" xr:uid="{00000000-0005-0000-0000-000059480000}"/>
    <cellStyle name="Normal 2 6 7 7" xfId="18574" xr:uid="{00000000-0005-0000-0000-00005A480000}"/>
    <cellStyle name="Normal 2 6 8" xfId="18575" xr:uid="{00000000-0005-0000-0000-00005B480000}"/>
    <cellStyle name="Normal 2 6 8 2" xfId="18576" xr:uid="{00000000-0005-0000-0000-00005C480000}"/>
    <cellStyle name="Normal 2 6 8 2 2" xfId="18577" xr:uid="{00000000-0005-0000-0000-00005D480000}"/>
    <cellStyle name="Normal 2 6 8 3" xfId="18578" xr:uid="{00000000-0005-0000-0000-00005E480000}"/>
    <cellStyle name="Normal 2 6 9" xfId="18579" xr:uid="{00000000-0005-0000-0000-00005F480000}"/>
    <cellStyle name="Normal 2 6 9 2" xfId="18580" xr:uid="{00000000-0005-0000-0000-000060480000}"/>
    <cellStyle name="Normal 2 6 9 2 2" xfId="18581" xr:uid="{00000000-0005-0000-0000-000061480000}"/>
    <cellStyle name="Normal 2 6 9 3" xfId="18582" xr:uid="{00000000-0005-0000-0000-000062480000}"/>
    <cellStyle name="Normal 2 6_Confidential Information" xfId="18583" xr:uid="{00000000-0005-0000-0000-000063480000}"/>
    <cellStyle name="Normal 2 7" xfId="496" xr:uid="{00000000-0005-0000-0000-000064480000}"/>
    <cellStyle name="Normal 2 7 10" xfId="18584" xr:uid="{00000000-0005-0000-0000-000065480000}"/>
    <cellStyle name="Normal 2 7 11" xfId="18585" xr:uid="{00000000-0005-0000-0000-000066480000}"/>
    <cellStyle name="Normal 2 7 2" xfId="18586" xr:uid="{00000000-0005-0000-0000-000067480000}"/>
    <cellStyle name="Normal 2 7 2 2" xfId="18587" xr:uid="{00000000-0005-0000-0000-000068480000}"/>
    <cellStyle name="Normal 2 7 2 2 2" xfId="18588" xr:uid="{00000000-0005-0000-0000-000069480000}"/>
    <cellStyle name="Normal 2 7 2 2 2 2" xfId="18589" xr:uid="{00000000-0005-0000-0000-00006A480000}"/>
    <cellStyle name="Normal 2 7 2 2 3" xfId="18590" xr:uid="{00000000-0005-0000-0000-00006B480000}"/>
    <cellStyle name="Normal 2 7 2 3" xfId="18591" xr:uid="{00000000-0005-0000-0000-00006C480000}"/>
    <cellStyle name="Normal 2 7 2 3 2" xfId="18592" xr:uid="{00000000-0005-0000-0000-00006D480000}"/>
    <cellStyle name="Normal 2 7 2 3 2 2" xfId="18593" xr:uid="{00000000-0005-0000-0000-00006E480000}"/>
    <cellStyle name="Normal 2 7 2 3 3" xfId="18594" xr:uid="{00000000-0005-0000-0000-00006F480000}"/>
    <cellStyle name="Normal 2 7 2 4" xfId="18595" xr:uid="{00000000-0005-0000-0000-000070480000}"/>
    <cellStyle name="Normal 2 7 2 4 2" xfId="18596" xr:uid="{00000000-0005-0000-0000-000071480000}"/>
    <cellStyle name="Normal 2 7 2 4 2 2" xfId="18597" xr:uid="{00000000-0005-0000-0000-000072480000}"/>
    <cellStyle name="Normal 2 7 2 4 3" xfId="18598" xr:uid="{00000000-0005-0000-0000-000073480000}"/>
    <cellStyle name="Normal 2 7 2 5" xfId="18599" xr:uid="{00000000-0005-0000-0000-000074480000}"/>
    <cellStyle name="Normal 2 7 2 5 2" xfId="18600" xr:uid="{00000000-0005-0000-0000-000075480000}"/>
    <cellStyle name="Normal 2 7 2 6" xfId="18601" xr:uid="{00000000-0005-0000-0000-000076480000}"/>
    <cellStyle name="Normal 2 7 2 6 2" xfId="18602" xr:uid="{00000000-0005-0000-0000-000077480000}"/>
    <cellStyle name="Normal 2 7 2 7" xfId="18603" xr:uid="{00000000-0005-0000-0000-000078480000}"/>
    <cellStyle name="Normal 2 7 3" xfId="18604" xr:uid="{00000000-0005-0000-0000-000079480000}"/>
    <cellStyle name="Normal 2 7 3 2" xfId="18605" xr:uid="{00000000-0005-0000-0000-00007A480000}"/>
    <cellStyle name="Normal 2 7 3 2 2" xfId="18606" xr:uid="{00000000-0005-0000-0000-00007B480000}"/>
    <cellStyle name="Normal 2 7 3 2 2 2" xfId="18607" xr:uid="{00000000-0005-0000-0000-00007C480000}"/>
    <cellStyle name="Normal 2 7 3 2 3" xfId="18608" xr:uid="{00000000-0005-0000-0000-00007D480000}"/>
    <cellStyle name="Normal 2 7 3 3" xfId="18609" xr:uid="{00000000-0005-0000-0000-00007E480000}"/>
    <cellStyle name="Normal 2 7 3 3 2" xfId="18610" xr:uid="{00000000-0005-0000-0000-00007F480000}"/>
    <cellStyle name="Normal 2 7 3 3 2 2" xfId="18611" xr:uid="{00000000-0005-0000-0000-000080480000}"/>
    <cellStyle name="Normal 2 7 3 3 3" xfId="18612" xr:uid="{00000000-0005-0000-0000-000081480000}"/>
    <cellStyle name="Normal 2 7 3 4" xfId="18613" xr:uid="{00000000-0005-0000-0000-000082480000}"/>
    <cellStyle name="Normal 2 7 3 4 2" xfId="18614" xr:uid="{00000000-0005-0000-0000-000083480000}"/>
    <cellStyle name="Normal 2 7 3 4 2 2" xfId="18615" xr:uid="{00000000-0005-0000-0000-000084480000}"/>
    <cellStyle name="Normal 2 7 3 4 3" xfId="18616" xr:uid="{00000000-0005-0000-0000-000085480000}"/>
    <cellStyle name="Normal 2 7 3 5" xfId="18617" xr:uid="{00000000-0005-0000-0000-000086480000}"/>
    <cellStyle name="Normal 2 7 3 5 2" xfId="18618" xr:uid="{00000000-0005-0000-0000-000087480000}"/>
    <cellStyle name="Normal 2 7 3 6" xfId="18619" xr:uid="{00000000-0005-0000-0000-000088480000}"/>
    <cellStyle name="Normal 2 7 3 6 2" xfId="18620" xr:uid="{00000000-0005-0000-0000-000089480000}"/>
    <cellStyle name="Normal 2 7 3 7" xfId="18621" xr:uid="{00000000-0005-0000-0000-00008A480000}"/>
    <cellStyle name="Normal 2 7 4" xfId="18622" xr:uid="{00000000-0005-0000-0000-00008B480000}"/>
    <cellStyle name="Normal 2 7 4 2" xfId="18623" xr:uid="{00000000-0005-0000-0000-00008C480000}"/>
    <cellStyle name="Normal 2 7 4 2 2" xfId="18624" xr:uid="{00000000-0005-0000-0000-00008D480000}"/>
    <cellStyle name="Normal 2 7 4 3" xfId="18625" xr:uid="{00000000-0005-0000-0000-00008E480000}"/>
    <cellStyle name="Normal 2 7 5" xfId="18626" xr:uid="{00000000-0005-0000-0000-00008F480000}"/>
    <cellStyle name="Normal 2 7 5 2" xfId="18627" xr:uid="{00000000-0005-0000-0000-000090480000}"/>
    <cellStyle name="Normal 2 7 5 2 2" xfId="18628" xr:uid="{00000000-0005-0000-0000-000091480000}"/>
    <cellStyle name="Normal 2 7 5 3" xfId="18629" xr:uid="{00000000-0005-0000-0000-000092480000}"/>
    <cellStyle name="Normal 2 7 6" xfId="18630" xr:uid="{00000000-0005-0000-0000-000093480000}"/>
    <cellStyle name="Normal 2 7 6 2" xfId="18631" xr:uid="{00000000-0005-0000-0000-000094480000}"/>
    <cellStyle name="Normal 2 7 6 2 2" xfId="18632" xr:uid="{00000000-0005-0000-0000-000095480000}"/>
    <cellStyle name="Normal 2 7 6 3" xfId="18633" xr:uid="{00000000-0005-0000-0000-000096480000}"/>
    <cellStyle name="Normal 2 7 7" xfId="18634" xr:uid="{00000000-0005-0000-0000-000097480000}"/>
    <cellStyle name="Normal 2 7 7 2" xfId="18635" xr:uid="{00000000-0005-0000-0000-000098480000}"/>
    <cellStyle name="Normal 2 7 8" xfId="18636" xr:uid="{00000000-0005-0000-0000-000099480000}"/>
    <cellStyle name="Normal 2 7 8 2" xfId="18637" xr:uid="{00000000-0005-0000-0000-00009A480000}"/>
    <cellStyle name="Normal 2 7 9" xfId="18638" xr:uid="{00000000-0005-0000-0000-00009B480000}"/>
    <cellStyle name="Normal 2 8" xfId="18639" xr:uid="{00000000-0005-0000-0000-00009C480000}"/>
    <cellStyle name="Normal 2 8 2" xfId="18640" xr:uid="{00000000-0005-0000-0000-00009D480000}"/>
    <cellStyle name="Normal 2 8 2 2" xfId="18641" xr:uid="{00000000-0005-0000-0000-00009E480000}"/>
    <cellStyle name="Normal 2 8 2 2 2" xfId="18642" xr:uid="{00000000-0005-0000-0000-00009F480000}"/>
    <cellStyle name="Normal 2 8 2 2 2 2" xfId="18643" xr:uid="{00000000-0005-0000-0000-0000A0480000}"/>
    <cellStyle name="Normal 2 8 2 2 3" xfId="18644" xr:uid="{00000000-0005-0000-0000-0000A1480000}"/>
    <cellStyle name="Normal 2 8 2 3" xfId="18645" xr:uid="{00000000-0005-0000-0000-0000A2480000}"/>
    <cellStyle name="Normal 2 8 2 3 2" xfId="18646" xr:uid="{00000000-0005-0000-0000-0000A3480000}"/>
    <cellStyle name="Normal 2 8 2 3 2 2" xfId="18647" xr:uid="{00000000-0005-0000-0000-0000A4480000}"/>
    <cellStyle name="Normal 2 8 2 3 3" xfId="18648" xr:uid="{00000000-0005-0000-0000-0000A5480000}"/>
    <cellStyle name="Normal 2 8 2 4" xfId="18649" xr:uid="{00000000-0005-0000-0000-0000A6480000}"/>
    <cellStyle name="Normal 2 8 2 4 2" xfId="18650" xr:uid="{00000000-0005-0000-0000-0000A7480000}"/>
    <cellStyle name="Normal 2 8 2 4 2 2" xfId="18651" xr:uid="{00000000-0005-0000-0000-0000A8480000}"/>
    <cellStyle name="Normal 2 8 2 4 3" xfId="18652" xr:uid="{00000000-0005-0000-0000-0000A9480000}"/>
    <cellStyle name="Normal 2 8 2 5" xfId="18653" xr:uid="{00000000-0005-0000-0000-0000AA480000}"/>
    <cellStyle name="Normal 2 8 2 5 2" xfId="18654" xr:uid="{00000000-0005-0000-0000-0000AB480000}"/>
    <cellStyle name="Normal 2 8 2 6" xfId="18655" xr:uid="{00000000-0005-0000-0000-0000AC480000}"/>
    <cellStyle name="Normal 2 8 2 6 2" xfId="18656" xr:uid="{00000000-0005-0000-0000-0000AD480000}"/>
    <cellStyle name="Normal 2 8 2 7" xfId="18657" xr:uid="{00000000-0005-0000-0000-0000AE480000}"/>
    <cellStyle name="Normal 2 8 3" xfId="18658" xr:uid="{00000000-0005-0000-0000-0000AF480000}"/>
    <cellStyle name="Normal 2 8 3 2" xfId="18659" xr:uid="{00000000-0005-0000-0000-0000B0480000}"/>
    <cellStyle name="Normal 2 8 3 2 2" xfId="18660" xr:uid="{00000000-0005-0000-0000-0000B1480000}"/>
    <cellStyle name="Normal 2 8 3 2 2 2" xfId="18661" xr:uid="{00000000-0005-0000-0000-0000B2480000}"/>
    <cellStyle name="Normal 2 8 3 2 3" xfId="18662" xr:uid="{00000000-0005-0000-0000-0000B3480000}"/>
    <cellStyle name="Normal 2 8 3 3" xfId="18663" xr:uid="{00000000-0005-0000-0000-0000B4480000}"/>
    <cellStyle name="Normal 2 8 3 3 2" xfId="18664" xr:uid="{00000000-0005-0000-0000-0000B5480000}"/>
    <cellStyle name="Normal 2 8 3 3 2 2" xfId="18665" xr:uid="{00000000-0005-0000-0000-0000B6480000}"/>
    <cellStyle name="Normal 2 8 3 3 3" xfId="18666" xr:uid="{00000000-0005-0000-0000-0000B7480000}"/>
    <cellStyle name="Normal 2 8 3 4" xfId="18667" xr:uid="{00000000-0005-0000-0000-0000B8480000}"/>
    <cellStyle name="Normal 2 8 3 4 2" xfId="18668" xr:uid="{00000000-0005-0000-0000-0000B9480000}"/>
    <cellStyle name="Normal 2 8 3 4 2 2" xfId="18669" xr:uid="{00000000-0005-0000-0000-0000BA480000}"/>
    <cellStyle name="Normal 2 8 3 4 3" xfId="18670" xr:uid="{00000000-0005-0000-0000-0000BB480000}"/>
    <cellStyle name="Normal 2 8 3 5" xfId="18671" xr:uid="{00000000-0005-0000-0000-0000BC480000}"/>
    <cellStyle name="Normal 2 8 3 5 2" xfId="18672" xr:uid="{00000000-0005-0000-0000-0000BD480000}"/>
    <cellStyle name="Normal 2 8 3 6" xfId="18673" xr:uid="{00000000-0005-0000-0000-0000BE480000}"/>
    <cellStyle name="Normal 2 8 3 6 2" xfId="18674" xr:uid="{00000000-0005-0000-0000-0000BF480000}"/>
    <cellStyle name="Normal 2 8 3 7" xfId="18675" xr:uid="{00000000-0005-0000-0000-0000C0480000}"/>
    <cellStyle name="Normal 2 8 4" xfId="18676" xr:uid="{00000000-0005-0000-0000-0000C1480000}"/>
    <cellStyle name="Normal 2 8 4 2" xfId="18677" xr:uid="{00000000-0005-0000-0000-0000C2480000}"/>
    <cellStyle name="Normal 2 8 4 2 2" xfId="18678" xr:uid="{00000000-0005-0000-0000-0000C3480000}"/>
    <cellStyle name="Normal 2 8 4 3" xfId="18679" xr:uid="{00000000-0005-0000-0000-0000C4480000}"/>
    <cellStyle name="Normal 2 8 5" xfId="18680" xr:uid="{00000000-0005-0000-0000-0000C5480000}"/>
    <cellStyle name="Normal 2 8 5 2" xfId="18681" xr:uid="{00000000-0005-0000-0000-0000C6480000}"/>
    <cellStyle name="Normal 2 8 5 2 2" xfId="18682" xr:uid="{00000000-0005-0000-0000-0000C7480000}"/>
    <cellStyle name="Normal 2 8 5 3" xfId="18683" xr:uid="{00000000-0005-0000-0000-0000C8480000}"/>
    <cellStyle name="Normal 2 8 6" xfId="18684" xr:uid="{00000000-0005-0000-0000-0000C9480000}"/>
    <cellStyle name="Normal 2 8 6 2" xfId="18685" xr:uid="{00000000-0005-0000-0000-0000CA480000}"/>
    <cellStyle name="Normal 2 8 6 2 2" xfId="18686" xr:uid="{00000000-0005-0000-0000-0000CB480000}"/>
    <cellStyle name="Normal 2 8 6 3" xfId="18687" xr:uid="{00000000-0005-0000-0000-0000CC480000}"/>
    <cellStyle name="Normal 2 8 7" xfId="18688" xr:uid="{00000000-0005-0000-0000-0000CD480000}"/>
    <cellStyle name="Normal 2 8 7 2" xfId="18689" xr:uid="{00000000-0005-0000-0000-0000CE480000}"/>
    <cellStyle name="Normal 2 8 8" xfId="18690" xr:uid="{00000000-0005-0000-0000-0000CF480000}"/>
    <cellStyle name="Normal 2 8 8 2" xfId="18691" xr:uid="{00000000-0005-0000-0000-0000D0480000}"/>
    <cellStyle name="Normal 2 8 9" xfId="18692" xr:uid="{00000000-0005-0000-0000-0000D1480000}"/>
    <cellStyle name="Normal 2 9" xfId="18693" xr:uid="{00000000-0005-0000-0000-0000D2480000}"/>
    <cellStyle name="Normal 2 9 2" xfId="18694" xr:uid="{00000000-0005-0000-0000-0000D3480000}"/>
    <cellStyle name="Normal 2 9 2 2" xfId="18695" xr:uid="{00000000-0005-0000-0000-0000D4480000}"/>
    <cellStyle name="Normal 2 9 2 2 2" xfId="18696" xr:uid="{00000000-0005-0000-0000-0000D5480000}"/>
    <cellStyle name="Normal 2 9 2 2 2 2" xfId="18697" xr:uid="{00000000-0005-0000-0000-0000D6480000}"/>
    <cellStyle name="Normal 2 9 2 2 3" xfId="18698" xr:uid="{00000000-0005-0000-0000-0000D7480000}"/>
    <cellStyle name="Normal 2 9 2 3" xfId="18699" xr:uid="{00000000-0005-0000-0000-0000D8480000}"/>
    <cellStyle name="Normal 2 9 2 3 2" xfId="18700" xr:uid="{00000000-0005-0000-0000-0000D9480000}"/>
    <cellStyle name="Normal 2 9 2 3 2 2" xfId="18701" xr:uid="{00000000-0005-0000-0000-0000DA480000}"/>
    <cellStyle name="Normal 2 9 2 3 3" xfId="18702" xr:uid="{00000000-0005-0000-0000-0000DB480000}"/>
    <cellStyle name="Normal 2 9 2 4" xfId="18703" xr:uid="{00000000-0005-0000-0000-0000DC480000}"/>
    <cellStyle name="Normal 2 9 2 4 2" xfId="18704" xr:uid="{00000000-0005-0000-0000-0000DD480000}"/>
    <cellStyle name="Normal 2 9 2 4 2 2" xfId="18705" xr:uid="{00000000-0005-0000-0000-0000DE480000}"/>
    <cellStyle name="Normal 2 9 2 4 3" xfId="18706" xr:uid="{00000000-0005-0000-0000-0000DF480000}"/>
    <cellStyle name="Normal 2 9 2 5" xfId="18707" xr:uid="{00000000-0005-0000-0000-0000E0480000}"/>
    <cellStyle name="Normal 2 9 2 5 2" xfId="18708" xr:uid="{00000000-0005-0000-0000-0000E1480000}"/>
    <cellStyle name="Normal 2 9 2 6" xfId="18709" xr:uid="{00000000-0005-0000-0000-0000E2480000}"/>
    <cellStyle name="Normal 2 9 2 6 2" xfId="18710" xr:uid="{00000000-0005-0000-0000-0000E3480000}"/>
    <cellStyle name="Normal 2 9 2 7" xfId="18711" xr:uid="{00000000-0005-0000-0000-0000E4480000}"/>
    <cellStyle name="Normal 2 9 3" xfId="18712" xr:uid="{00000000-0005-0000-0000-0000E5480000}"/>
    <cellStyle name="Normal 2 9 3 2" xfId="18713" xr:uid="{00000000-0005-0000-0000-0000E6480000}"/>
    <cellStyle name="Normal 2 9 3 2 2" xfId="18714" xr:uid="{00000000-0005-0000-0000-0000E7480000}"/>
    <cellStyle name="Normal 2 9 3 3" xfId="18715" xr:uid="{00000000-0005-0000-0000-0000E8480000}"/>
    <cellStyle name="Normal 2 9 4" xfId="18716" xr:uid="{00000000-0005-0000-0000-0000E9480000}"/>
    <cellStyle name="Normal 2 9 4 2" xfId="18717" xr:uid="{00000000-0005-0000-0000-0000EA480000}"/>
    <cellStyle name="Normal 2 9 4 2 2" xfId="18718" xr:uid="{00000000-0005-0000-0000-0000EB480000}"/>
    <cellStyle name="Normal 2 9 4 3" xfId="18719" xr:uid="{00000000-0005-0000-0000-0000EC480000}"/>
    <cellStyle name="Normal 2 9 5" xfId="18720" xr:uid="{00000000-0005-0000-0000-0000ED480000}"/>
    <cellStyle name="Normal 2 9 5 2" xfId="18721" xr:uid="{00000000-0005-0000-0000-0000EE480000}"/>
    <cellStyle name="Normal 2 9 5 2 2" xfId="18722" xr:uid="{00000000-0005-0000-0000-0000EF480000}"/>
    <cellStyle name="Normal 2 9 5 3" xfId="18723" xr:uid="{00000000-0005-0000-0000-0000F0480000}"/>
    <cellStyle name="Normal 2 9 6" xfId="18724" xr:uid="{00000000-0005-0000-0000-0000F1480000}"/>
    <cellStyle name="Normal 2 9 6 2" xfId="18725" xr:uid="{00000000-0005-0000-0000-0000F2480000}"/>
    <cellStyle name="Normal 2 9 7" xfId="18726" xr:uid="{00000000-0005-0000-0000-0000F3480000}"/>
    <cellStyle name="Normal 2 9 7 2" xfId="18727" xr:uid="{00000000-0005-0000-0000-0000F4480000}"/>
    <cellStyle name="Normal 2 9 8" xfId="18728" xr:uid="{00000000-0005-0000-0000-0000F5480000}"/>
    <cellStyle name="Normal 2_Confidential Information" xfId="18729" xr:uid="{00000000-0005-0000-0000-0000F6480000}"/>
    <cellStyle name="Normal 20" xfId="497" xr:uid="{00000000-0005-0000-0000-0000F7480000}"/>
    <cellStyle name="Normal 20 10" xfId="18730" xr:uid="{00000000-0005-0000-0000-0000F8480000}"/>
    <cellStyle name="Normal 20 10 2" xfId="18731" xr:uid="{00000000-0005-0000-0000-0000F9480000}"/>
    <cellStyle name="Normal 20 10 2 2" xfId="18732" xr:uid="{00000000-0005-0000-0000-0000FA480000}"/>
    <cellStyle name="Normal 20 10 3" xfId="18733" xr:uid="{00000000-0005-0000-0000-0000FB480000}"/>
    <cellStyle name="Normal 20 11" xfId="18734" xr:uid="{00000000-0005-0000-0000-0000FC480000}"/>
    <cellStyle name="Normal 20 11 2" xfId="18735" xr:uid="{00000000-0005-0000-0000-0000FD480000}"/>
    <cellStyle name="Normal 20 11 2 2" xfId="18736" xr:uid="{00000000-0005-0000-0000-0000FE480000}"/>
    <cellStyle name="Normal 20 11 3" xfId="18737" xr:uid="{00000000-0005-0000-0000-0000FF480000}"/>
    <cellStyle name="Normal 20 12" xfId="18738" xr:uid="{00000000-0005-0000-0000-000000490000}"/>
    <cellStyle name="Normal 20 12 2" xfId="18739" xr:uid="{00000000-0005-0000-0000-000001490000}"/>
    <cellStyle name="Normal 20 12 2 2" xfId="18740" xr:uid="{00000000-0005-0000-0000-000002490000}"/>
    <cellStyle name="Normal 20 12 3" xfId="18741" xr:uid="{00000000-0005-0000-0000-000003490000}"/>
    <cellStyle name="Normal 20 13" xfId="18742" xr:uid="{00000000-0005-0000-0000-000004490000}"/>
    <cellStyle name="Normal 20 13 2" xfId="18743" xr:uid="{00000000-0005-0000-0000-000005490000}"/>
    <cellStyle name="Normal 20 14" xfId="18744" xr:uid="{00000000-0005-0000-0000-000006490000}"/>
    <cellStyle name="Normal 20 14 2" xfId="18745" xr:uid="{00000000-0005-0000-0000-000007490000}"/>
    <cellStyle name="Normal 20 15" xfId="18746" xr:uid="{00000000-0005-0000-0000-000008490000}"/>
    <cellStyle name="Normal 20 2" xfId="498" xr:uid="{00000000-0005-0000-0000-000009490000}"/>
    <cellStyle name="Normal 20 2 10" xfId="18747" xr:uid="{00000000-0005-0000-0000-00000A490000}"/>
    <cellStyle name="Normal 20 2 10 2" xfId="18748" xr:uid="{00000000-0005-0000-0000-00000B490000}"/>
    <cellStyle name="Normal 20 2 10 2 2" xfId="18749" xr:uid="{00000000-0005-0000-0000-00000C490000}"/>
    <cellStyle name="Normal 20 2 10 3" xfId="18750" xr:uid="{00000000-0005-0000-0000-00000D490000}"/>
    <cellStyle name="Normal 20 2 11" xfId="18751" xr:uid="{00000000-0005-0000-0000-00000E490000}"/>
    <cellStyle name="Normal 20 2 11 2" xfId="18752" xr:uid="{00000000-0005-0000-0000-00000F490000}"/>
    <cellStyle name="Normal 20 2 12" xfId="18753" xr:uid="{00000000-0005-0000-0000-000010490000}"/>
    <cellStyle name="Normal 20 2 12 2" xfId="18754" xr:uid="{00000000-0005-0000-0000-000011490000}"/>
    <cellStyle name="Normal 20 2 13" xfId="18755" xr:uid="{00000000-0005-0000-0000-000012490000}"/>
    <cellStyle name="Normal 20 2 2" xfId="499" xr:uid="{00000000-0005-0000-0000-000013490000}"/>
    <cellStyle name="Normal 20 2 2 10" xfId="18756" xr:uid="{00000000-0005-0000-0000-000014490000}"/>
    <cellStyle name="Normal 20 2 2 10 2" xfId="18757" xr:uid="{00000000-0005-0000-0000-000015490000}"/>
    <cellStyle name="Normal 20 2 2 11" xfId="18758" xr:uid="{00000000-0005-0000-0000-000016490000}"/>
    <cellStyle name="Normal 20 2 2 2" xfId="18759" xr:uid="{00000000-0005-0000-0000-000017490000}"/>
    <cellStyle name="Normal 20 2 2 2 2" xfId="18760" xr:uid="{00000000-0005-0000-0000-000018490000}"/>
    <cellStyle name="Normal 20 2 2 2 2 2" xfId="18761" xr:uid="{00000000-0005-0000-0000-000019490000}"/>
    <cellStyle name="Normal 20 2 2 2 2 2 2" xfId="18762" xr:uid="{00000000-0005-0000-0000-00001A490000}"/>
    <cellStyle name="Normal 20 2 2 2 2 2 2 2" xfId="18763" xr:uid="{00000000-0005-0000-0000-00001B490000}"/>
    <cellStyle name="Normal 20 2 2 2 2 2 3" xfId="18764" xr:uid="{00000000-0005-0000-0000-00001C490000}"/>
    <cellStyle name="Normal 20 2 2 2 2 3" xfId="18765" xr:uid="{00000000-0005-0000-0000-00001D490000}"/>
    <cellStyle name="Normal 20 2 2 2 2 3 2" xfId="18766" xr:uid="{00000000-0005-0000-0000-00001E490000}"/>
    <cellStyle name="Normal 20 2 2 2 2 3 2 2" xfId="18767" xr:uid="{00000000-0005-0000-0000-00001F490000}"/>
    <cellStyle name="Normal 20 2 2 2 2 3 3" xfId="18768" xr:uid="{00000000-0005-0000-0000-000020490000}"/>
    <cellStyle name="Normal 20 2 2 2 2 4" xfId="18769" xr:uid="{00000000-0005-0000-0000-000021490000}"/>
    <cellStyle name="Normal 20 2 2 2 2 4 2" xfId="18770" xr:uid="{00000000-0005-0000-0000-000022490000}"/>
    <cellStyle name="Normal 20 2 2 2 2 4 2 2" xfId="18771" xr:uid="{00000000-0005-0000-0000-000023490000}"/>
    <cellStyle name="Normal 20 2 2 2 2 4 3" xfId="18772" xr:uid="{00000000-0005-0000-0000-000024490000}"/>
    <cellStyle name="Normal 20 2 2 2 2 5" xfId="18773" xr:uid="{00000000-0005-0000-0000-000025490000}"/>
    <cellStyle name="Normal 20 2 2 2 2 5 2" xfId="18774" xr:uid="{00000000-0005-0000-0000-000026490000}"/>
    <cellStyle name="Normal 20 2 2 2 2 6" xfId="18775" xr:uid="{00000000-0005-0000-0000-000027490000}"/>
    <cellStyle name="Normal 20 2 2 2 2 6 2" xfId="18776" xr:uid="{00000000-0005-0000-0000-000028490000}"/>
    <cellStyle name="Normal 20 2 2 2 2 7" xfId="18777" xr:uid="{00000000-0005-0000-0000-000029490000}"/>
    <cellStyle name="Normal 20 2 2 2 3" xfId="18778" xr:uid="{00000000-0005-0000-0000-00002A490000}"/>
    <cellStyle name="Normal 20 2 2 2 3 2" xfId="18779" xr:uid="{00000000-0005-0000-0000-00002B490000}"/>
    <cellStyle name="Normal 20 2 2 2 3 2 2" xfId="18780" xr:uid="{00000000-0005-0000-0000-00002C490000}"/>
    <cellStyle name="Normal 20 2 2 2 3 2 2 2" xfId="18781" xr:uid="{00000000-0005-0000-0000-00002D490000}"/>
    <cellStyle name="Normal 20 2 2 2 3 2 3" xfId="18782" xr:uid="{00000000-0005-0000-0000-00002E490000}"/>
    <cellStyle name="Normal 20 2 2 2 3 3" xfId="18783" xr:uid="{00000000-0005-0000-0000-00002F490000}"/>
    <cellStyle name="Normal 20 2 2 2 3 3 2" xfId="18784" xr:uid="{00000000-0005-0000-0000-000030490000}"/>
    <cellStyle name="Normal 20 2 2 2 3 3 2 2" xfId="18785" xr:uid="{00000000-0005-0000-0000-000031490000}"/>
    <cellStyle name="Normal 20 2 2 2 3 3 3" xfId="18786" xr:uid="{00000000-0005-0000-0000-000032490000}"/>
    <cellStyle name="Normal 20 2 2 2 3 4" xfId="18787" xr:uid="{00000000-0005-0000-0000-000033490000}"/>
    <cellStyle name="Normal 20 2 2 2 3 4 2" xfId="18788" xr:uid="{00000000-0005-0000-0000-000034490000}"/>
    <cellStyle name="Normal 20 2 2 2 3 4 2 2" xfId="18789" xr:uid="{00000000-0005-0000-0000-000035490000}"/>
    <cellStyle name="Normal 20 2 2 2 3 4 3" xfId="18790" xr:uid="{00000000-0005-0000-0000-000036490000}"/>
    <cellStyle name="Normal 20 2 2 2 3 5" xfId="18791" xr:uid="{00000000-0005-0000-0000-000037490000}"/>
    <cellStyle name="Normal 20 2 2 2 3 5 2" xfId="18792" xr:uid="{00000000-0005-0000-0000-000038490000}"/>
    <cellStyle name="Normal 20 2 2 2 3 6" xfId="18793" xr:uid="{00000000-0005-0000-0000-000039490000}"/>
    <cellStyle name="Normal 20 2 2 2 3 6 2" xfId="18794" xr:uid="{00000000-0005-0000-0000-00003A490000}"/>
    <cellStyle name="Normal 20 2 2 2 3 7" xfId="18795" xr:uid="{00000000-0005-0000-0000-00003B490000}"/>
    <cellStyle name="Normal 20 2 2 2 4" xfId="18796" xr:uid="{00000000-0005-0000-0000-00003C490000}"/>
    <cellStyle name="Normal 20 2 2 2 4 2" xfId="18797" xr:uid="{00000000-0005-0000-0000-00003D490000}"/>
    <cellStyle name="Normal 20 2 2 2 4 2 2" xfId="18798" xr:uid="{00000000-0005-0000-0000-00003E490000}"/>
    <cellStyle name="Normal 20 2 2 2 4 3" xfId="18799" xr:uid="{00000000-0005-0000-0000-00003F490000}"/>
    <cellStyle name="Normal 20 2 2 2 5" xfId="18800" xr:uid="{00000000-0005-0000-0000-000040490000}"/>
    <cellStyle name="Normal 20 2 2 2 5 2" xfId="18801" xr:uid="{00000000-0005-0000-0000-000041490000}"/>
    <cellStyle name="Normal 20 2 2 2 5 2 2" xfId="18802" xr:uid="{00000000-0005-0000-0000-000042490000}"/>
    <cellStyle name="Normal 20 2 2 2 5 3" xfId="18803" xr:uid="{00000000-0005-0000-0000-000043490000}"/>
    <cellStyle name="Normal 20 2 2 2 6" xfId="18804" xr:uid="{00000000-0005-0000-0000-000044490000}"/>
    <cellStyle name="Normal 20 2 2 2 6 2" xfId="18805" xr:uid="{00000000-0005-0000-0000-000045490000}"/>
    <cellStyle name="Normal 20 2 2 2 6 2 2" xfId="18806" xr:uid="{00000000-0005-0000-0000-000046490000}"/>
    <cellStyle name="Normal 20 2 2 2 6 3" xfId="18807" xr:uid="{00000000-0005-0000-0000-000047490000}"/>
    <cellStyle name="Normal 20 2 2 2 7" xfId="18808" xr:uid="{00000000-0005-0000-0000-000048490000}"/>
    <cellStyle name="Normal 20 2 2 2 7 2" xfId="18809" xr:uid="{00000000-0005-0000-0000-000049490000}"/>
    <cellStyle name="Normal 20 2 2 2 8" xfId="18810" xr:uid="{00000000-0005-0000-0000-00004A490000}"/>
    <cellStyle name="Normal 20 2 2 2 8 2" xfId="18811" xr:uid="{00000000-0005-0000-0000-00004B490000}"/>
    <cellStyle name="Normal 20 2 2 2 9" xfId="18812" xr:uid="{00000000-0005-0000-0000-00004C490000}"/>
    <cellStyle name="Normal 20 2 2 3" xfId="18813" xr:uid="{00000000-0005-0000-0000-00004D490000}"/>
    <cellStyle name="Normal 20 2 2 3 2" xfId="18814" xr:uid="{00000000-0005-0000-0000-00004E490000}"/>
    <cellStyle name="Normal 20 2 2 3 2 2" xfId="18815" xr:uid="{00000000-0005-0000-0000-00004F490000}"/>
    <cellStyle name="Normal 20 2 2 3 2 2 2" xfId="18816" xr:uid="{00000000-0005-0000-0000-000050490000}"/>
    <cellStyle name="Normal 20 2 2 3 2 2 2 2" xfId="18817" xr:uid="{00000000-0005-0000-0000-000051490000}"/>
    <cellStyle name="Normal 20 2 2 3 2 2 3" xfId="18818" xr:uid="{00000000-0005-0000-0000-000052490000}"/>
    <cellStyle name="Normal 20 2 2 3 2 3" xfId="18819" xr:uid="{00000000-0005-0000-0000-000053490000}"/>
    <cellStyle name="Normal 20 2 2 3 2 3 2" xfId="18820" xr:uid="{00000000-0005-0000-0000-000054490000}"/>
    <cellStyle name="Normal 20 2 2 3 2 3 2 2" xfId="18821" xr:uid="{00000000-0005-0000-0000-000055490000}"/>
    <cellStyle name="Normal 20 2 2 3 2 3 3" xfId="18822" xr:uid="{00000000-0005-0000-0000-000056490000}"/>
    <cellStyle name="Normal 20 2 2 3 2 4" xfId="18823" xr:uid="{00000000-0005-0000-0000-000057490000}"/>
    <cellStyle name="Normal 20 2 2 3 2 4 2" xfId="18824" xr:uid="{00000000-0005-0000-0000-000058490000}"/>
    <cellStyle name="Normal 20 2 2 3 2 4 2 2" xfId="18825" xr:uid="{00000000-0005-0000-0000-000059490000}"/>
    <cellStyle name="Normal 20 2 2 3 2 4 3" xfId="18826" xr:uid="{00000000-0005-0000-0000-00005A490000}"/>
    <cellStyle name="Normal 20 2 2 3 2 5" xfId="18827" xr:uid="{00000000-0005-0000-0000-00005B490000}"/>
    <cellStyle name="Normal 20 2 2 3 2 5 2" xfId="18828" xr:uid="{00000000-0005-0000-0000-00005C490000}"/>
    <cellStyle name="Normal 20 2 2 3 2 6" xfId="18829" xr:uid="{00000000-0005-0000-0000-00005D490000}"/>
    <cellStyle name="Normal 20 2 2 3 2 6 2" xfId="18830" xr:uid="{00000000-0005-0000-0000-00005E490000}"/>
    <cellStyle name="Normal 20 2 2 3 2 7" xfId="18831" xr:uid="{00000000-0005-0000-0000-00005F490000}"/>
    <cellStyle name="Normal 20 2 2 3 3" xfId="18832" xr:uid="{00000000-0005-0000-0000-000060490000}"/>
    <cellStyle name="Normal 20 2 2 3 3 2" xfId="18833" xr:uid="{00000000-0005-0000-0000-000061490000}"/>
    <cellStyle name="Normal 20 2 2 3 3 2 2" xfId="18834" xr:uid="{00000000-0005-0000-0000-000062490000}"/>
    <cellStyle name="Normal 20 2 2 3 3 3" xfId="18835" xr:uid="{00000000-0005-0000-0000-000063490000}"/>
    <cellStyle name="Normal 20 2 2 3 4" xfId="18836" xr:uid="{00000000-0005-0000-0000-000064490000}"/>
    <cellStyle name="Normal 20 2 2 3 4 2" xfId="18837" xr:uid="{00000000-0005-0000-0000-000065490000}"/>
    <cellStyle name="Normal 20 2 2 3 4 2 2" xfId="18838" xr:uid="{00000000-0005-0000-0000-000066490000}"/>
    <cellStyle name="Normal 20 2 2 3 4 3" xfId="18839" xr:uid="{00000000-0005-0000-0000-000067490000}"/>
    <cellStyle name="Normal 20 2 2 3 5" xfId="18840" xr:uid="{00000000-0005-0000-0000-000068490000}"/>
    <cellStyle name="Normal 20 2 2 3 5 2" xfId="18841" xr:uid="{00000000-0005-0000-0000-000069490000}"/>
    <cellStyle name="Normal 20 2 2 3 5 2 2" xfId="18842" xr:uid="{00000000-0005-0000-0000-00006A490000}"/>
    <cellStyle name="Normal 20 2 2 3 5 3" xfId="18843" xr:uid="{00000000-0005-0000-0000-00006B490000}"/>
    <cellStyle name="Normal 20 2 2 3 6" xfId="18844" xr:uid="{00000000-0005-0000-0000-00006C490000}"/>
    <cellStyle name="Normal 20 2 2 3 6 2" xfId="18845" xr:uid="{00000000-0005-0000-0000-00006D490000}"/>
    <cellStyle name="Normal 20 2 2 3 7" xfId="18846" xr:uid="{00000000-0005-0000-0000-00006E490000}"/>
    <cellStyle name="Normal 20 2 2 3 7 2" xfId="18847" xr:uid="{00000000-0005-0000-0000-00006F490000}"/>
    <cellStyle name="Normal 20 2 2 3 8" xfId="18848" xr:uid="{00000000-0005-0000-0000-000070490000}"/>
    <cellStyle name="Normal 20 2 2 4" xfId="18849" xr:uid="{00000000-0005-0000-0000-000071490000}"/>
    <cellStyle name="Normal 20 2 2 4 2" xfId="18850" xr:uid="{00000000-0005-0000-0000-000072490000}"/>
    <cellStyle name="Normal 20 2 2 4 2 2" xfId="18851" xr:uid="{00000000-0005-0000-0000-000073490000}"/>
    <cellStyle name="Normal 20 2 2 4 2 2 2" xfId="18852" xr:uid="{00000000-0005-0000-0000-000074490000}"/>
    <cellStyle name="Normal 20 2 2 4 2 3" xfId="18853" xr:uid="{00000000-0005-0000-0000-000075490000}"/>
    <cellStyle name="Normal 20 2 2 4 3" xfId="18854" xr:uid="{00000000-0005-0000-0000-000076490000}"/>
    <cellStyle name="Normal 20 2 2 4 3 2" xfId="18855" xr:uid="{00000000-0005-0000-0000-000077490000}"/>
    <cellStyle name="Normal 20 2 2 4 3 2 2" xfId="18856" xr:uid="{00000000-0005-0000-0000-000078490000}"/>
    <cellStyle name="Normal 20 2 2 4 3 3" xfId="18857" xr:uid="{00000000-0005-0000-0000-000079490000}"/>
    <cellStyle name="Normal 20 2 2 4 4" xfId="18858" xr:uid="{00000000-0005-0000-0000-00007A490000}"/>
    <cellStyle name="Normal 20 2 2 4 4 2" xfId="18859" xr:uid="{00000000-0005-0000-0000-00007B490000}"/>
    <cellStyle name="Normal 20 2 2 4 4 2 2" xfId="18860" xr:uid="{00000000-0005-0000-0000-00007C490000}"/>
    <cellStyle name="Normal 20 2 2 4 4 3" xfId="18861" xr:uid="{00000000-0005-0000-0000-00007D490000}"/>
    <cellStyle name="Normal 20 2 2 4 5" xfId="18862" xr:uid="{00000000-0005-0000-0000-00007E490000}"/>
    <cellStyle name="Normal 20 2 2 4 5 2" xfId="18863" xr:uid="{00000000-0005-0000-0000-00007F490000}"/>
    <cellStyle name="Normal 20 2 2 4 6" xfId="18864" xr:uid="{00000000-0005-0000-0000-000080490000}"/>
    <cellStyle name="Normal 20 2 2 4 6 2" xfId="18865" xr:uid="{00000000-0005-0000-0000-000081490000}"/>
    <cellStyle name="Normal 20 2 2 4 7" xfId="18866" xr:uid="{00000000-0005-0000-0000-000082490000}"/>
    <cellStyle name="Normal 20 2 2 5" xfId="18867" xr:uid="{00000000-0005-0000-0000-000083490000}"/>
    <cellStyle name="Normal 20 2 2 5 2" xfId="18868" xr:uid="{00000000-0005-0000-0000-000084490000}"/>
    <cellStyle name="Normal 20 2 2 5 2 2" xfId="18869" xr:uid="{00000000-0005-0000-0000-000085490000}"/>
    <cellStyle name="Normal 20 2 2 5 2 2 2" xfId="18870" xr:uid="{00000000-0005-0000-0000-000086490000}"/>
    <cellStyle name="Normal 20 2 2 5 2 3" xfId="18871" xr:uid="{00000000-0005-0000-0000-000087490000}"/>
    <cellStyle name="Normal 20 2 2 5 3" xfId="18872" xr:uid="{00000000-0005-0000-0000-000088490000}"/>
    <cellStyle name="Normal 20 2 2 5 3 2" xfId="18873" xr:uid="{00000000-0005-0000-0000-000089490000}"/>
    <cellStyle name="Normal 20 2 2 5 3 2 2" xfId="18874" xr:uid="{00000000-0005-0000-0000-00008A490000}"/>
    <cellStyle name="Normal 20 2 2 5 3 3" xfId="18875" xr:uid="{00000000-0005-0000-0000-00008B490000}"/>
    <cellStyle name="Normal 20 2 2 5 4" xfId="18876" xr:uid="{00000000-0005-0000-0000-00008C490000}"/>
    <cellStyle name="Normal 20 2 2 5 4 2" xfId="18877" xr:uid="{00000000-0005-0000-0000-00008D490000}"/>
    <cellStyle name="Normal 20 2 2 5 4 2 2" xfId="18878" xr:uid="{00000000-0005-0000-0000-00008E490000}"/>
    <cellStyle name="Normal 20 2 2 5 4 3" xfId="18879" xr:uid="{00000000-0005-0000-0000-00008F490000}"/>
    <cellStyle name="Normal 20 2 2 5 5" xfId="18880" xr:uid="{00000000-0005-0000-0000-000090490000}"/>
    <cellStyle name="Normal 20 2 2 5 5 2" xfId="18881" xr:uid="{00000000-0005-0000-0000-000091490000}"/>
    <cellStyle name="Normal 20 2 2 5 6" xfId="18882" xr:uid="{00000000-0005-0000-0000-000092490000}"/>
    <cellStyle name="Normal 20 2 2 5 6 2" xfId="18883" xr:uid="{00000000-0005-0000-0000-000093490000}"/>
    <cellStyle name="Normal 20 2 2 5 7" xfId="18884" xr:uid="{00000000-0005-0000-0000-000094490000}"/>
    <cellStyle name="Normal 20 2 2 6" xfId="18885" xr:uid="{00000000-0005-0000-0000-000095490000}"/>
    <cellStyle name="Normal 20 2 2 6 2" xfId="18886" xr:uid="{00000000-0005-0000-0000-000096490000}"/>
    <cellStyle name="Normal 20 2 2 6 2 2" xfId="18887" xr:uid="{00000000-0005-0000-0000-000097490000}"/>
    <cellStyle name="Normal 20 2 2 6 3" xfId="18888" xr:uid="{00000000-0005-0000-0000-000098490000}"/>
    <cellStyle name="Normal 20 2 2 7" xfId="18889" xr:uid="{00000000-0005-0000-0000-000099490000}"/>
    <cellStyle name="Normal 20 2 2 7 2" xfId="18890" xr:uid="{00000000-0005-0000-0000-00009A490000}"/>
    <cellStyle name="Normal 20 2 2 7 2 2" xfId="18891" xr:uid="{00000000-0005-0000-0000-00009B490000}"/>
    <cellStyle name="Normal 20 2 2 7 3" xfId="18892" xr:uid="{00000000-0005-0000-0000-00009C490000}"/>
    <cellStyle name="Normal 20 2 2 8" xfId="18893" xr:uid="{00000000-0005-0000-0000-00009D490000}"/>
    <cellStyle name="Normal 20 2 2 8 2" xfId="18894" xr:uid="{00000000-0005-0000-0000-00009E490000}"/>
    <cellStyle name="Normal 20 2 2 8 2 2" xfId="18895" xr:uid="{00000000-0005-0000-0000-00009F490000}"/>
    <cellStyle name="Normal 20 2 2 8 3" xfId="18896" xr:uid="{00000000-0005-0000-0000-0000A0490000}"/>
    <cellStyle name="Normal 20 2 2 9" xfId="18897" xr:uid="{00000000-0005-0000-0000-0000A1490000}"/>
    <cellStyle name="Normal 20 2 2 9 2" xfId="18898" xr:uid="{00000000-0005-0000-0000-0000A2490000}"/>
    <cellStyle name="Normal 20 2 3" xfId="500" xr:uid="{00000000-0005-0000-0000-0000A3490000}"/>
    <cellStyle name="Normal 20 2 3 10" xfId="18899" xr:uid="{00000000-0005-0000-0000-0000A4490000}"/>
    <cellStyle name="Normal 20 2 3 10 2" xfId="18900" xr:uid="{00000000-0005-0000-0000-0000A5490000}"/>
    <cellStyle name="Normal 20 2 3 11" xfId="18901" xr:uid="{00000000-0005-0000-0000-0000A6490000}"/>
    <cellStyle name="Normal 20 2 3 2" xfId="18902" xr:uid="{00000000-0005-0000-0000-0000A7490000}"/>
    <cellStyle name="Normal 20 2 3 2 2" xfId="18903" xr:uid="{00000000-0005-0000-0000-0000A8490000}"/>
    <cellStyle name="Normal 20 2 3 2 2 2" xfId="18904" xr:uid="{00000000-0005-0000-0000-0000A9490000}"/>
    <cellStyle name="Normal 20 2 3 2 2 2 2" xfId="18905" xr:uid="{00000000-0005-0000-0000-0000AA490000}"/>
    <cellStyle name="Normal 20 2 3 2 2 2 2 2" xfId="18906" xr:uid="{00000000-0005-0000-0000-0000AB490000}"/>
    <cellStyle name="Normal 20 2 3 2 2 2 3" xfId="18907" xr:uid="{00000000-0005-0000-0000-0000AC490000}"/>
    <cellStyle name="Normal 20 2 3 2 2 3" xfId="18908" xr:uid="{00000000-0005-0000-0000-0000AD490000}"/>
    <cellStyle name="Normal 20 2 3 2 2 3 2" xfId="18909" xr:uid="{00000000-0005-0000-0000-0000AE490000}"/>
    <cellStyle name="Normal 20 2 3 2 2 3 2 2" xfId="18910" xr:uid="{00000000-0005-0000-0000-0000AF490000}"/>
    <cellStyle name="Normal 20 2 3 2 2 3 3" xfId="18911" xr:uid="{00000000-0005-0000-0000-0000B0490000}"/>
    <cellStyle name="Normal 20 2 3 2 2 4" xfId="18912" xr:uid="{00000000-0005-0000-0000-0000B1490000}"/>
    <cellStyle name="Normal 20 2 3 2 2 4 2" xfId="18913" xr:uid="{00000000-0005-0000-0000-0000B2490000}"/>
    <cellStyle name="Normal 20 2 3 2 2 4 2 2" xfId="18914" xr:uid="{00000000-0005-0000-0000-0000B3490000}"/>
    <cellStyle name="Normal 20 2 3 2 2 4 3" xfId="18915" xr:uid="{00000000-0005-0000-0000-0000B4490000}"/>
    <cellStyle name="Normal 20 2 3 2 2 5" xfId="18916" xr:uid="{00000000-0005-0000-0000-0000B5490000}"/>
    <cellStyle name="Normal 20 2 3 2 2 5 2" xfId="18917" xr:uid="{00000000-0005-0000-0000-0000B6490000}"/>
    <cellStyle name="Normal 20 2 3 2 2 6" xfId="18918" xr:uid="{00000000-0005-0000-0000-0000B7490000}"/>
    <cellStyle name="Normal 20 2 3 2 2 6 2" xfId="18919" xr:uid="{00000000-0005-0000-0000-0000B8490000}"/>
    <cellStyle name="Normal 20 2 3 2 2 7" xfId="18920" xr:uid="{00000000-0005-0000-0000-0000B9490000}"/>
    <cellStyle name="Normal 20 2 3 2 3" xfId="18921" xr:uid="{00000000-0005-0000-0000-0000BA490000}"/>
    <cellStyle name="Normal 20 2 3 2 3 2" xfId="18922" xr:uid="{00000000-0005-0000-0000-0000BB490000}"/>
    <cellStyle name="Normal 20 2 3 2 3 2 2" xfId="18923" xr:uid="{00000000-0005-0000-0000-0000BC490000}"/>
    <cellStyle name="Normal 20 2 3 2 3 2 2 2" xfId="18924" xr:uid="{00000000-0005-0000-0000-0000BD490000}"/>
    <cellStyle name="Normal 20 2 3 2 3 2 3" xfId="18925" xr:uid="{00000000-0005-0000-0000-0000BE490000}"/>
    <cellStyle name="Normal 20 2 3 2 3 3" xfId="18926" xr:uid="{00000000-0005-0000-0000-0000BF490000}"/>
    <cellStyle name="Normal 20 2 3 2 3 3 2" xfId="18927" xr:uid="{00000000-0005-0000-0000-0000C0490000}"/>
    <cellStyle name="Normal 20 2 3 2 3 3 2 2" xfId="18928" xr:uid="{00000000-0005-0000-0000-0000C1490000}"/>
    <cellStyle name="Normal 20 2 3 2 3 3 3" xfId="18929" xr:uid="{00000000-0005-0000-0000-0000C2490000}"/>
    <cellStyle name="Normal 20 2 3 2 3 4" xfId="18930" xr:uid="{00000000-0005-0000-0000-0000C3490000}"/>
    <cellStyle name="Normal 20 2 3 2 3 4 2" xfId="18931" xr:uid="{00000000-0005-0000-0000-0000C4490000}"/>
    <cellStyle name="Normal 20 2 3 2 3 4 2 2" xfId="18932" xr:uid="{00000000-0005-0000-0000-0000C5490000}"/>
    <cellStyle name="Normal 20 2 3 2 3 4 3" xfId="18933" xr:uid="{00000000-0005-0000-0000-0000C6490000}"/>
    <cellStyle name="Normal 20 2 3 2 3 5" xfId="18934" xr:uid="{00000000-0005-0000-0000-0000C7490000}"/>
    <cellStyle name="Normal 20 2 3 2 3 5 2" xfId="18935" xr:uid="{00000000-0005-0000-0000-0000C8490000}"/>
    <cellStyle name="Normal 20 2 3 2 3 6" xfId="18936" xr:uid="{00000000-0005-0000-0000-0000C9490000}"/>
    <cellStyle name="Normal 20 2 3 2 3 6 2" xfId="18937" xr:uid="{00000000-0005-0000-0000-0000CA490000}"/>
    <cellStyle name="Normal 20 2 3 2 3 7" xfId="18938" xr:uid="{00000000-0005-0000-0000-0000CB490000}"/>
    <cellStyle name="Normal 20 2 3 2 4" xfId="18939" xr:uid="{00000000-0005-0000-0000-0000CC490000}"/>
    <cellStyle name="Normal 20 2 3 2 4 2" xfId="18940" xr:uid="{00000000-0005-0000-0000-0000CD490000}"/>
    <cellStyle name="Normal 20 2 3 2 4 2 2" xfId="18941" xr:uid="{00000000-0005-0000-0000-0000CE490000}"/>
    <cellStyle name="Normal 20 2 3 2 4 3" xfId="18942" xr:uid="{00000000-0005-0000-0000-0000CF490000}"/>
    <cellStyle name="Normal 20 2 3 2 5" xfId="18943" xr:uid="{00000000-0005-0000-0000-0000D0490000}"/>
    <cellStyle name="Normal 20 2 3 2 5 2" xfId="18944" xr:uid="{00000000-0005-0000-0000-0000D1490000}"/>
    <cellStyle name="Normal 20 2 3 2 5 2 2" xfId="18945" xr:uid="{00000000-0005-0000-0000-0000D2490000}"/>
    <cellStyle name="Normal 20 2 3 2 5 3" xfId="18946" xr:uid="{00000000-0005-0000-0000-0000D3490000}"/>
    <cellStyle name="Normal 20 2 3 2 6" xfId="18947" xr:uid="{00000000-0005-0000-0000-0000D4490000}"/>
    <cellStyle name="Normal 20 2 3 2 6 2" xfId="18948" xr:uid="{00000000-0005-0000-0000-0000D5490000}"/>
    <cellStyle name="Normal 20 2 3 2 6 2 2" xfId="18949" xr:uid="{00000000-0005-0000-0000-0000D6490000}"/>
    <cellStyle name="Normal 20 2 3 2 6 3" xfId="18950" xr:uid="{00000000-0005-0000-0000-0000D7490000}"/>
    <cellStyle name="Normal 20 2 3 2 7" xfId="18951" xr:uid="{00000000-0005-0000-0000-0000D8490000}"/>
    <cellStyle name="Normal 20 2 3 2 7 2" xfId="18952" xr:uid="{00000000-0005-0000-0000-0000D9490000}"/>
    <cellStyle name="Normal 20 2 3 2 8" xfId="18953" xr:uid="{00000000-0005-0000-0000-0000DA490000}"/>
    <cellStyle name="Normal 20 2 3 2 8 2" xfId="18954" xr:uid="{00000000-0005-0000-0000-0000DB490000}"/>
    <cellStyle name="Normal 20 2 3 2 9" xfId="18955" xr:uid="{00000000-0005-0000-0000-0000DC490000}"/>
    <cellStyle name="Normal 20 2 3 3" xfId="18956" xr:uid="{00000000-0005-0000-0000-0000DD490000}"/>
    <cellStyle name="Normal 20 2 3 3 2" xfId="18957" xr:uid="{00000000-0005-0000-0000-0000DE490000}"/>
    <cellStyle name="Normal 20 2 3 3 2 2" xfId="18958" xr:uid="{00000000-0005-0000-0000-0000DF490000}"/>
    <cellStyle name="Normal 20 2 3 3 2 2 2" xfId="18959" xr:uid="{00000000-0005-0000-0000-0000E0490000}"/>
    <cellStyle name="Normal 20 2 3 3 2 2 2 2" xfId="18960" xr:uid="{00000000-0005-0000-0000-0000E1490000}"/>
    <cellStyle name="Normal 20 2 3 3 2 2 3" xfId="18961" xr:uid="{00000000-0005-0000-0000-0000E2490000}"/>
    <cellStyle name="Normal 20 2 3 3 2 3" xfId="18962" xr:uid="{00000000-0005-0000-0000-0000E3490000}"/>
    <cellStyle name="Normal 20 2 3 3 2 3 2" xfId="18963" xr:uid="{00000000-0005-0000-0000-0000E4490000}"/>
    <cellStyle name="Normal 20 2 3 3 2 3 2 2" xfId="18964" xr:uid="{00000000-0005-0000-0000-0000E5490000}"/>
    <cellStyle name="Normal 20 2 3 3 2 3 3" xfId="18965" xr:uid="{00000000-0005-0000-0000-0000E6490000}"/>
    <cellStyle name="Normal 20 2 3 3 2 4" xfId="18966" xr:uid="{00000000-0005-0000-0000-0000E7490000}"/>
    <cellStyle name="Normal 20 2 3 3 2 4 2" xfId="18967" xr:uid="{00000000-0005-0000-0000-0000E8490000}"/>
    <cellStyle name="Normal 20 2 3 3 2 4 2 2" xfId="18968" xr:uid="{00000000-0005-0000-0000-0000E9490000}"/>
    <cellStyle name="Normal 20 2 3 3 2 4 3" xfId="18969" xr:uid="{00000000-0005-0000-0000-0000EA490000}"/>
    <cellStyle name="Normal 20 2 3 3 2 5" xfId="18970" xr:uid="{00000000-0005-0000-0000-0000EB490000}"/>
    <cellStyle name="Normal 20 2 3 3 2 5 2" xfId="18971" xr:uid="{00000000-0005-0000-0000-0000EC490000}"/>
    <cellStyle name="Normal 20 2 3 3 2 6" xfId="18972" xr:uid="{00000000-0005-0000-0000-0000ED490000}"/>
    <cellStyle name="Normal 20 2 3 3 2 6 2" xfId="18973" xr:uid="{00000000-0005-0000-0000-0000EE490000}"/>
    <cellStyle name="Normal 20 2 3 3 2 7" xfId="18974" xr:uid="{00000000-0005-0000-0000-0000EF490000}"/>
    <cellStyle name="Normal 20 2 3 3 3" xfId="18975" xr:uid="{00000000-0005-0000-0000-0000F0490000}"/>
    <cellStyle name="Normal 20 2 3 3 3 2" xfId="18976" xr:uid="{00000000-0005-0000-0000-0000F1490000}"/>
    <cellStyle name="Normal 20 2 3 3 3 2 2" xfId="18977" xr:uid="{00000000-0005-0000-0000-0000F2490000}"/>
    <cellStyle name="Normal 20 2 3 3 3 3" xfId="18978" xr:uid="{00000000-0005-0000-0000-0000F3490000}"/>
    <cellStyle name="Normal 20 2 3 3 4" xfId="18979" xr:uid="{00000000-0005-0000-0000-0000F4490000}"/>
    <cellStyle name="Normal 20 2 3 3 4 2" xfId="18980" xr:uid="{00000000-0005-0000-0000-0000F5490000}"/>
    <cellStyle name="Normal 20 2 3 3 4 2 2" xfId="18981" xr:uid="{00000000-0005-0000-0000-0000F6490000}"/>
    <cellStyle name="Normal 20 2 3 3 4 3" xfId="18982" xr:uid="{00000000-0005-0000-0000-0000F7490000}"/>
    <cellStyle name="Normal 20 2 3 3 5" xfId="18983" xr:uid="{00000000-0005-0000-0000-0000F8490000}"/>
    <cellStyle name="Normal 20 2 3 3 5 2" xfId="18984" xr:uid="{00000000-0005-0000-0000-0000F9490000}"/>
    <cellStyle name="Normal 20 2 3 3 5 2 2" xfId="18985" xr:uid="{00000000-0005-0000-0000-0000FA490000}"/>
    <cellStyle name="Normal 20 2 3 3 5 3" xfId="18986" xr:uid="{00000000-0005-0000-0000-0000FB490000}"/>
    <cellStyle name="Normal 20 2 3 3 6" xfId="18987" xr:uid="{00000000-0005-0000-0000-0000FC490000}"/>
    <cellStyle name="Normal 20 2 3 3 6 2" xfId="18988" xr:uid="{00000000-0005-0000-0000-0000FD490000}"/>
    <cellStyle name="Normal 20 2 3 3 7" xfId="18989" xr:uid="{00000000-0005-0000-0000-0000FE490000}"/>
    <cellStyle name="Normal 20 2 3 3 7 2" xfId="18990" xr:uid="{00000000-0005-0000-0000-0000FF490000}"/>
    <cellStyle name="Normal 20 2 3 3 8" xfId="18991" xr:uid="{00000000-0005-0000-0000-0000004A0000}"/>
    <cellStyle name="Normal 20 2 3 4" xfId="18992" xr:uid="{00000000-0005-0000-0000-0000014A0000}"/>
    <cellStyle name="Normal 20 2 3 4 2" xfId="18993" xr:uid="{00000000-0005-0000-0000-0000024A0000}"/>
    <cellStyle name="Normal 20 2 3 4 2 2" xfId="18994" xr:uid="{00000000-0005-0000-0000-0000034A0000}"/>
    <cellStyle name="Normal 20 2 3 4 2 2 2" xfId="18995" xr:uid="{00000000-0005-0000-0000-0000044A0000}"/>
    <cellStyle name="Normal 20 2 3 4 2 3" xfId="18996" xr:uid="{00000000-0005-0000-0000-0000054A0000}"/>
    <cellStyle name="Normal 20 2 3 4 3" xfId="18997" xr:uid="{00000000-0005-0000-0000-0000064A0000}"/>
    <cellStyle name="Normal 20 2 3 4 3 2" xfId="18998" xr:uid="{00000000-0005-0000-0000-0000074A0000}"/>
    <cellStyle name="Normal 20 2 3 4 3 2 2" xfId="18999" xr:uid="{00000000-0005-0000-0000-0000084A0000}"/>
    <cellStyle name="Normal 20 2 3 4 3 3" xfId="19000" xr:uid="{00000000-0005-0000-0000-0000094A0000}"/>
    <cellStyle name="Normal 20 2 3 4 4" xfId="19001" xr:uid="{00000000-0005-0000-0000-00000A4A0000}"/>
    <cellStyle name="Normal 20 2 3 4 4 2" xfId="19002" xr:uid="{00000000-0005-0000-0000-00000B4A0000}"/>
    <cellStyle name="Normal 20 2 3 4 4 2 2" xfId="19003" xr:uid="{00000000-0005-0000-0000-00000C4A0000}"/>
    <cellStyle name="Normal 20 2 3 4 4 3" xfId="19004" xr:uid="{00000000-0005-0000-0000-00000D4A0000}"/>
    <cellStyle name="Normal 20 2 3 4 5" xfId="19005" xr:uid="{00000000-0005-0000-0000-00000E4A0000}"/>
    <cellStyle name="Normal 20 2 3 4 5 2" xfId="19006" xr:uid="{00000000-0005-0000-0000-00000F4A0000}"/>
    <cellStyle name="Normal 20 2 3 4 6" xfId="19007" xr:uid="{00000000-0005-0000-0000-0000104A0000}"/>
    <cellStyle name="Normal 20 2 3 4 6 2" xfId="19008" xr:uid="{00000000-0005-0000-0000-0000114A0000}"/>
    <cellStyle name="Normal 20 2 3 4 7" xfId="19009" xr:uid="{00000000-0005-0000-0000-0000124A0000}"/>
    <cellStyle name="Normal 20 2 3 5" xfId="19010" xr:uid="{00000000-0005-0000-0000-0000134A0000}"/>
    <cellStyle name="Normal 20 2 3 5 2" xfId="19011" xr:uid="{00000000-0005-0000-0000-0000144A0000}"/>
    <cellStyle name="Normal 20 2 3 5 2 2" xfId="19012" xr:uid="{00000000-0005-0000-0000-0000154A0000}"/>
    <cellStyle name="Normal 20 2 3 5 2 2 2" xfId="19013" xr:uid="{00000000-0005-0000-0000-0000164A0000}"/>
    <cellStyle name="Normal 20 2 3 5 2 3" xfId="19014" xr:uid="{00000000-0005-0000-0000-0000174A0000}"/>
    <cellStyle name="Normal 20 2 3 5 3" xfId="19015" xr:uid="{00000000-0005-0000-0000-0000184A0000}"/>
    <cellStyle name="Normal 20 2 3 5 3 2" xfId="19016" xr:uid="{00000000-0005-0000-0000-0000194A0000}"/>
    <cellStyle name="Normal 20 2 3 5 3 2 2" xfId="19017" xr:uid="{00000000-0005-0000-0000-00001A4A0000}"/>
    <cellStyle name="Normal 20 2 3 5 3 3" xfId="19018" xr:uid="{00000000-0005-0000-0000-00001B4A0000}"/>
    <cellStyle name="Normal 20 2 3 5 4" xfId="19019" xr:uid="{00000000-0005-0000-0000-00001C4A0000}"/>
    <cellStyle name="Normal 20 2 3 5 4 2" xfId="19020" xr:uid="{00000000-0005-0000-0000-00001D4A0000}"/>
    <cellStyle name="Normal 20 2 3 5 4 2 2" xfId="19021" xr:uid="{00000000-0005-0000-0000-00001E4A0000}"/>
    <cellStyle name="Normal 20 2 3 5 4 3" xfId="19022" xr:uid="{00000000-0005-0000-0000-00001F4A0000}"/>
    <cellStyle name="Normal 20 2 3 5 5" xfId="19023" xr:uid="{00000000-0005-0000-0000-0000204A0000}"/>
    <cellStyle name="Normal 20 2 3 5 5 2" xfId="19024" xr:uid="{00000000-0005-0000-0000-0000214A0000}"/>
    <cellStyle name="Normal 20 2 3 5 6" xfId="19025" xr:uid="{00000000-0005-0000-0000-0000224A0000}"/>
    <cellStyle name="Normal 20 2 3 5 6 2" xfId="19026" xr:uid="{00000000-0005-0000-0000-0000234A0000}"/>
    <cellStyle name="Normal 20 2 3 5 7" xfId="19027" xr:uid="{00000000-0005-0000-0000-0000244A0000}"/>
    <cellStyle name="Normal 20 2 3 6" xfId="19028" xr:uid="{00000000-0005-0000-0000-0000254A0000}"/>
    <cellStyle name="Normal 20 2 3 6 2" xfId="19029" xr:uid="{00000000-0005-0000-0000-0000264A0000}"/>
    <cellStyle name="Normal 20 2 3 6 2 2" xfId="19030" xr:uid="{00000000-0005-0000-0000-0000274A0000}"/>
    <cellStyle name="Normal 20 2 3 6 3" xfId="19031" xr:uid="{00000000-0005-0000-0000-0000284A0000}"/>
    <cellStyle name="Normal 20 2 3 7" xfId="19032" xr:uid="{00000000-0005-0000-0000-0000294A0000}"/>
    <cellStyle name="Normal 20 2 3 7 2" xfId="19033" xr:uid="{00000000-0005-0000-0000-00002A4A0000}"/>
    <cellStyle name="Normal 20 2 3 7 2 2" xfId="19034" xr:uid="{00000000-0005-0000-0000-00002B4A0000}"/>
    <cellStyle name="Normal 20 2 3 7 3" xfId="19035" xr:uid="{00000000-0005-0000-0000-00002C4A0000}"/>
    <cellStyle name="Normal 20 2 3 8" xfId="19036" xr:uid="{00000000-0005-0000-0000-00002D4A0000}"/>
    <cellStyle name="Normal 20 2 3 8 2" xfId="19037" xr:uid="{00000000-0005-0000-0000-00002E4A0000}"/>
    <cellStyle name="Normal 20 2 3 8 2 2" xfId="19038" xr:uid="{00000000-0005-0000-0000-00002F4A0000}"/>
    <cellStyle name="Normal 20 2 3 8 3" xfId="19039" xr:uid="{00000000-0005-0000-0000-0000304A0000}"/>
    <cellStyle name="Normal 20 2 3 9" xfId="19040" xr:uid="{00000000-0005-0000-0000-0000314A0000}"/>
    <cellStyle name="Normal 20 2 3 9 2" xfId="19041" xr:uid="{00000000-0005-0000-0000-0000324A0000}"/>
    <cellStyle name="Normal 20 2 4" xfId="19042" xr:uid="{00000000-0005-0000-0000-0000334A0000}"/>
    <cellStyle name="Normal 20 2 4 2" xfId="19043" xr:uid="{00000000-0005-0000-0000-0000344A0000}"/>
    <cellStyle name="Normal 20 2 4 2 2" xfId="19044" xr:uid="{00000000-0005-0000-0000-0000354A0000}"/>
    <cellStyle name="Normal 20 2 4 2 2 2" xfId="19045" xr:uid="{00000000-0005-0000-0000-0000364A0000}"/>
    <cellStyle name="Normal 20 2 4 2 2 2 2" xfId="19046" xr:uid="{00000000-0005-0000-0000-0000374A0000}"/>
    <cellStyle name="Normal 20 2 4 2 2 3" xfId="19047" xr:uid="{00000000-0005-0000-0000-0000384A0000}"/>
    <cellStyle name="Normal 20 2 4 2 3" xfId="19048" xr:uid="{00000000-0005-0000-0000-0000394A0000}"/>
    <cellStyle name="Normal 20 2 4 2 3 2" xfId="19049" xr:uid="{00000000-0005-0000-0000-00003A4A0000}"/>
    <cellStyle name="Normal 20 2 4 2 3 2 2" xfId="19050" xr:uid="{00000000-0005-0000-0000-00003B4A0000}"/>
    <cellStyle name="Normal 20 2 4 2 3 3" xfId="19051" xr:uid="{00000000-0005-0000-0000-00003C4A0000}"/>
    <cellStyle name="Normal 20 2 4 2 4" xfId="19052" xr:uid="{00000000-0005-0000-0000-00003D4A0000}"/>
    <cellStyle name="Normal 20 2 4 2 4 2" xfId="19053" xr:uid="{00000000-0005-0000-0000-00003E4A0000}"/>
    <cellStyle name="Normal 20 2 4 2 4 2 2" xfId="19054" xr:uid="{00000000-0005-0000-0000-00003F4A0000}"/>
    <cellStyle name="Normal 20 2 4 2 4 3" xfId="19055" xr:uid="{00000000-0005-0000-0000-0000404A0000}"/>
    <cellStyle name="Normal 20 2 4 2 5" xfId="19056" xr:uid="{00000000-0005-0000-0000-0000414A0000}"/>
    <cellStyle name="Normal 20 2 4 2 5 2" xfId="19057" xr:uid="{00000000-0005-0000-0000-0000424A0000}"/>
    <cellStyle name="Normal 20 2 4 2 6" xfId="19058" xr:uid="{00000000-0005-0000-0000-0000434A0000}"/>
    <cellStyle name="Normal 20 2 4 2 6 2" xfId="19059" xr:uid="{00000000-0005-0000-0000-0000444A0000}"/>
    <cellStyle name="Normal 20 2 4 2 7" xfId="19060" xr:uid="{00000000-0005-0000-0000-0000454A0000}"/>
    <cellStyle name="Normal 20 2 4 3" xfId="19061" xr:uid="{00000000-0005-0000-0000-0000464A0000}"/>
    <cellStyle name="Normal 20 2 4 3 2" xfId="19062" xr:uid="{00000000-0005-0000-0000-0000474A0000}"/>
    <cellStyle name="Normal 20 2 4 3 2 2" xfId="19063" xr:uid="{00000000-0005-0000-0000-0000484A0000}"/>
    <cellStyle name="Normal 20 2 4 3 2 2 2" xfId="19064" xr:uid="{00000000-0005-0000-0000-0000494A0000}"/>
    <cellStyle name="Normal 20 2 4 3 2 3" xfId="19065" xr:uid="{00000000-0005-0000-0000-00004A4A0000}"/>
    <cellStyle name="Normal 20 2 4 3 3" xfId="19066" xr:uid="{00000000-0005-0000-0000-00004B4A0000}"/>
    <cellStyle name="Normal 20 2 4 3 3 2" xfId="19067" xr:uid="{00000000-0005-0000-0000-00004C4A0000}"/>
    <cellStyle name="Normal 20 2 4 3 3 2 2" xfId="19068" xr:uid="{00000000-0005-0000-0000-00004D4A0000}"/>
    <cellStyle name="Normal 20 2 4 3 3 3" xfId="19069" xr:uid="{00000000-0005-0000-0000-00004E4A0000}"/>
    <cellStyle name="Normal 20 2 4 3 4" xfId="19070" xr:uid="{00000000-0005-0000-0000-00004F4A0000}"/>
    <cellStyle name="Normal 20 2 4 3 4 2" xfId="19071" xr:uid="{00000000-0005-0000-0000-0000504A0000}"/>
    <cellStyle name="Normal 20 2 4 3 4 2 2" xfId="19072" xr:uid="{00000000-0005-0000-0000-0000514A0000}"/>
    <cellStyle name="Normal 20 2 4 3 4 3" xfId="19073" xr:uid="{00000000-0005-0000-0000-0000524A0000}"/>
    <cellStyle name="Normal 20 2 4 3 5" xfId="19074" xr:uid="{00000000-0005-0000-0000-0000534A0000}"/>
    <cellStyle name="Normal 20 2 4 3 5 2" xfId="19075" xr:uid="{00000000-0005-0000-0000-0000544A0000}"/>
    <cellStyle name="Normal 20 2 4 3 6" xfId="19076" xr:uid="{00000000-0005-0000-0000-0000554A0000}"/>
    <cellStyle name="Normal 20 2 4 3 6 2" xfId="19077" xr:uid="{00000000-0005-0000-0000-0000564A0000}"/>
    <cellStyle name="Normal 20 2 4 3 7" xfId="19078" xr:uid="{00000000-0005-0000-0000-0000574A0000}"/>
    <cellStyle name="Normal 20 2 4 4" xfId="19079" xr:uid="{00000000-0005-0000-0000-0000584A0000}"/>
    <cellStyle name="Normal 20 2 4 4 2" xfId="19080" xr:uid="{00000000-0005-0000-0000-0000594A0000}"/>
    <cellStyle name="Normal 20 2 4 4 2 2" xfId="19081" xr:uid="{00000000-0005-0000-0000-00005A4A0000}"/>
    <cellStyle name="Normal 20 2 4 4 3" xfId="19082" xr:uid="{00000000-0005-0000-0000-00005B4A0000}"/>
    <cellStyle name="Normal 20 2 4 5" xfId="19083" xr:uid="{00000000-0005-0000-0000-00005C4A0000}"/>
    <cellStyle name="Normal 20 2 4 5 2" xfId="19084" xr:uid="{00000000-0005-0000-0000-00005D4A0000}"/>
    <cellStyle name="Normal 20 2 4 5 2 2" xfId="19085" xr:uid="{00000000-0005-0000-0000-00005E4A0000}"/>
    <cellStyle name="Normal 20 2 4 5 3" xfId="19086" xr:uid="{00000000-0005-0000-0000-00005F4A0000}"/>
    <cellStyle name="Normal 20 2 4 6" xfId="19087" xr:uid="{00000000-0005-0000-0000-0000604A0000}"/>
    <cellStyle name="Normal 20 2 4 6 2" xfId="19088" xr:uid="{00000000-0005-0000-0000-0000614A0000}"/>
    <cellStyle name="Normal 20 2 4 6 2 2" xfId="19089" xr:uid="{00000000-0005-0000-0000-0000624A0000}"/>
    <cellStyle name="Normal 20 2 4 6 3" xfId="19090" xr:uid="{00000000-0005-0000-0000-0000634A0000}"/>
    <cellStyle name="Normal 20 2 4 7" xfId="19091" xr:uid="{00000000-0005-0000-0000-0000644A0000}"/>
    <cellStyle name="Normal 20 2 4 7 2" xfId="19092" xr:uid="{00000000-0005-0000-0000-0000654A0000}"/>
    <cellStyle name="Normal 20 2 4 8" xfId="19093" xr:uid="{00000000-0005-0000-0000-0000664A0000}"/>
    <cellStyle name="Normal 20 2 4 8 2" xfId="19094" xr:uid="{00000000-0005-0000-0000-0000674A0000}"/>
    <cellStyle name="Normal 20 2 4 9" xfId="19095" xr:uid="{00000000-0005-0000-0000-0000684A0000}"/>
    <cellStyle name="Normal 20 2 5" xfId="19096" xr:uid="{00000000-0005-0000-0000-0000694A0000}"/>
    <cellStyle name="Normal 20 2 5 2" xfId="19097" xr:uid="{00000000-0005-0000-0000-00006A4A0000}"/>
    <cellStyle name="Normal 20 2 5 2 2" xfId="19098" xr:uid="{00000000-0005-0000-0000-00006B4A0000}"/>
    <cellStyle name="Normal 20 2 5 2 2 2" xfId="19099" xr:uid="{00000000-0005-0000-0000-00006C4A0000}"/>
    <cellStyle name="Normal 20 2 5 2 2 2 2" xfId="19100" xr:uid="{00000000-0005-0000-0000-00006D4A0000}"/>
    <cellStyle name="Normal 20 2 5 2 2 3" xfId="19101" xr:uid="{00000000-0005-0000-0000-00006E4A0000}"/>
    <cellStyle name="Normal 20 2 5 2 3" xfId="19102" xr:uid="{00000000-0005-0000-0000-00006F4A0000}"/>
    <cellStyle name="Normal 20 2 5 2 3 2" xfId="19103" xr:uid="{00000000-0005-0000-0000-0000704A0000}"/>
    <cellStyle name="Normal 20 2 5 2 3 2 2" xfId="19104" xr:uid="{00000000-0005-0000-0000-0000714A0000}"/>
    <cellStyle name="Normal 20 2 5 2 3 3" xfId="19105" xr:uid="{00000000-0005-0000-0000-0000724A0000}"/>
    <cellStyle name="Normal 20 2 5 2 4" xfId="19106" xr:uid="{00000000-0005-0000-0000-0000734A0000}"/>
    <cellStyle name="Normal 20 2 5 2 4 2" xfId="19107" xr:uid="{00000000-0005-0000-0000-0000744A0000}"/>
    <cellStyle name="Normal 20 2 5 2 4 2 2" xfId="19108" xr:uid="{00000000-0005-0000-0000-0000754A0000}"/>
    <cellStyle name="Normal 20 2 5 2 4 3" xfId="19109" xr:uid="{00000000-0005-0000-0000-0000764A0000}"/>
    <cellStyle name="Normal 20 2 5 2 5" xfId="19110" xr:uid="{00000000-0005-0000-0000-0000774A0000}"/>
    <cellStyle name="Normal 20 2 5 2 5 2" xfId="19111" xr:uid="{00000000-0005-0000-0000-0000784A0000}"/>
    <cellStyle name="Normal 20 2 5 2 6" xfId="19112" xr:uid="{00000000-0005-0000-0000-0000794A0000}"/>
    <cellStyle name="Normal 20 2 5 2 6 2" xfId="19113" xr:uid="{00000000-0005-0000-0000-00007A4A0000}"/>
    <cellStyle name="Normal 20 2 5 2 7" xfId="19114" xr:uid="{00000000-0005-0000-0000-00007B4A0000}"/>
    <cellStyle name="Normal 20 2 5 3" xfId="19115" xr:uid="{00000000-0005-0000-0000-00007C4A0000}"/>
    <cellStyle name="Normal 20 2 5 3 2" xfId="19116" xr:uid="{00000000-0005-0000-0000-00007D4A0000}"/>
    <cellStyle name="Normal 20 2 5 3 2 2" xfId="19117" xr:uid="{00000000-0005-0000-0000-00007E4A0000}"/>
    <cellStyle name="Normal 20 2 5 3 3" xfId="19118" xr:uid="{00000000-0005-0000-0000-00007F4A0000}"/>
    <cellStyle name="Normal 20 2 5 4" xfId="19119" xr:uid="{00000000-0005-0000-0000-0000804A0000}"/>
    <cellStyle name="Normal 20 2 5 4 2" xfId="19120" xr:uid="{00000000-0005-0000-0000-0000814A0000}"/>
    <cellStyle name="Normal 20 2 5 4 2 2" xfId="19121" xr:uid="{00000000-0005-0000-0000-0000824A0000}"/>
    <cellStyle name="Normal 20 2 5 4 3" xfId="19122" xr:uid="{00000000-0005-0000-0000-0000834A0000}"/>
    <cellStyle name="Normal 20 2 5 5" xfId="19123" xr:uid="{00000000-0005-0000-0000-0000844A0000}"/>
    <cellStyle name="Normal 20 2 5 5 2" xfId="19124" xr:uid="{00000000-0005-0000-0000-0000854A0000}"/>
    <cellStyle name="Normal 20 2 5 5 2 2" xfId="19125" xr:uid="{00000000-0005-0000-0000-0000864A0000}"/>
    <cellStyle name="Normal 20 2 5 5 3" xfId="19126" xr:uid="{00000000-0005-0000-0000-0000874A0000}"/>
    <cellStyle name="Normal 20 2 5 6" xfId="19127" xr:uid="{00000000-0005-0000-0000-0000884A0000}"/>
    <cellStyle name="Normal 20 2 5 6 2" xfId="19128" xr:uid="{00000000-0005-0000-0000-0000894A0000}"/>
    <cellStyle name="Normal 20 2 5 7" xfId="19129" xr:uid="{00000000-0005-0000-0000-00008A4A0000}"/>
    <cellStyle name="Normal 20 2 5 7 2" xfId="19130" xr:uid="{00000000-0005-0000-0000-00008B4A0000}"/>
    <cellStyle name="Normal 20 2 5 8" xfId="19131" xr:uid="{00000000-0005-0000-0000-00008C4A0000}"/>
    <cellStyle name="Normal 20 2 6" xfId="19132" xr:uid="{00000000-0005-0000-0000-00008D4A0000}"/>
    <cellStyle name="Normal 20 2 6 2" xfId="19133" xr:uid="{00000000-0005-0000-0000-00008E4A0000}"/>
    <cellStyle name="Normal 20 2 6 2 2" xfId="19134" xr:uid="{00000000-0005-0000-0000-00008F4A0000}"/>
    <cellStyle name="Normal 20 2 6 2 2 2" xfId="19135" xr:uid="{00000000-0005-0000-0000-0000904A0000}"/>
    <cellStyle name="Normal 20 2 6 2 3" xfId="19136" xr:uid="{00000000-0005-0000-0000-0000914A0000}"/>
    <cellStyle name="Normal 20 2 6 3" xfId="19137" xr:uid="{00000000-0005-0000-0000-0000924A0000}"/>
    <cellStyle name="Normal 20 2 6 3 2" xfId="19138" xr:uid="{00000000-0005-0000-0000-0000934A0000}"/>
    <cellStyle name="Normal 20 2 6 3 2 2" xfId="19139" xr:uid="{00000000-0005-0000-0000-0000944A0000}"/>
    <cellStyle name="Normal 20 2 6 3 3" xfId="19140" xr:uid="{00000000-0005-0000-0000-0000954A0000}"/>
    <cellStyle name="Normal 20 2 6 4" xfId="19141" xr:uid="{00000000-0005-0000-0000-0000964A0000}"/>
    <cellStyle name="Normal 20 2 6 4 2" xfId="19142" xr:uid="{00000000-0005-0000-0000-0000974A0000}"/>
    <cellStyle name="Normal 20 2 6 4 2 2" xfId="19143" xr:uid="{00000000-0005-0000-0000-0000984A0000}"/>
    <cellStyle name="Normal 20 2 6 4 3" xfId="19144" xr:uid="{00000000-0005-0000-0000-0000994A0000}"/>
    <cellStyle name="Normal 20 2 6 5" xfId="19145" xr:uid="{00000000-0005-0000-0000-00009A4A0000}"/>
    <cellStyle name="Normal 20 2 6 5 2" xfId="19146" xr:uid="{00000000-0005-0000-0000-00009B4A0000}"/>
    <cellStyle name="Normal 20 2 6 6" xfId="19147" xr:uid="{00000000-0005-0000-0000-00009C4A0000}"/>
    <cellStyle name="Normal 20 2 6 6 2" xfId="19148" xr:uid="{00000000-0005-0000-0000-00009D4A0000}"/>
    <cellStyle name="Normal 20 2 6 7" xfId="19149" xr:uid="{00000000-0005-0000-0000-00009E4A0000}"/>
    <cellStyle name="Normal 20 2 7" xfId="19150" xr:uid="{00000000-0005-0000-0000-00009F4A0000}"/>
    <cellStyle name="Normal 20 2 7 2" xfId="19151" xr:uid="{00000000-0005-0000-0000-0000A04A0000}"/>
    <cellStyle name="Normal 20 2 7 2 2" xfId="19152" xr:uid="{00000000-0005-0000-0000-0000A14A0000}"/>
    <cellStyle name="Normal 20 2 7 2 2 2" xfId="19153" xr:uid="{00000000-0005-0000-0000-0000A24A0000}"/>
    <cellStyle name="Normal 20 2 7 2 3" xfId="19154" xr:uid="{00000000-0005-0000-0000-0000A34A0000}"/>
    <cellStyle name="Normal 20 2 7 3" xfId="19155" xr:uid="{00000000-0005-0000-0000-0000A44A0000}"/>
    <cellStyle name="Normal 20 2 7 3 2" xfId="19156" xr:uid="{00000000-0005-0000-0000-0000A54A0000}"/>
    <cellStyle name="Normal 20 2 7 3 2 2" xfId="19157" xr:uid="{00000000-0005-0000-0000-0000A64A0000}"/>
    <cellStyle name="Normal 20 2 7 3 3" xfId="19158" xr:uid="{00000000-0005-0000-0000-0000A74A0000}"/>
    <cellStyle name="Normal 20 2 7 4" xfId="19159" xr:uid="{00000000-0005-0000-0000-0000A84A0000}"/>
    <cellStyle name="Normal 20 2 7 4 2" xfId="19160" xr:uid="{00000000-0005-0000-0000-0000A94A0000}"/>
    <cellStyle name="Normal 20 2 7 4 2 2" xfId="19161" xr:uid="{00000000-0005-0000-0000-0000AA4A0000}"/>
    <cellStyle name="Normal 20 2 7 4 3" xfId="19162" xr:uid="{00000000-0005-0000-0000-0000AB4A0000}"/>
    <cellStyle name="Normal 20 2 7 5" xfId="19163" xr:uid="{00000000-0005-0000-0000-0000AC4A0000}"/>
    <cellStyle name="Normal 20 2 7 5 2" xfId="19164" xr:uid="{00000000-0005-0000-0000-0000AD4A0000}"/>
    <cellStyle name="Normal 20 2 7 6" xfId="19165" xr:uid="{00000000-0005-0000-0000-0000AE4A0000}"/>
    <cellStyle name="Normal 20 2 7 6 2" xfId="19166" xr:uid="{00000000-0005-0000-0000-0000AF4A0000}"/>
    <cellStyle name="Normal 20 2 7 7" xfId="19167" xr:uid="{00000000-0005-0000-0000-0000B04A0000}"/>
    <cellStyle name="Normal 20 2 8" xfId="19168" xr:uid="{00000000-0005-0000-0000-0000B14A0000}"/>
    <cellStyle name="Normal 20 2 8 2" xfId="19169" xr:uid="{00000000-0005-0000-0000-0000B24A0000}"/>
    <cellStyle name="Normal 20 2 8 2 2" xfId="19170" xr:uid="{00000000-0005-0000-0000-0000B34A0000}"/>
    <cellStyle name="Normal 20 2 8 3" xfId="19171" xr:uid="{00000000-0005-0000-0000-0000B44A0000}"/>
    <cellStyle name="Normal 20 2 9" xfId="19172" xr:uid="{00000000-0005-0000-0000-0000B54A0000}"/>
    <cellStyle name="Normal 20 2 9 2" xfId="19173" xr:uid="{00000000-0005-0000-0000-0000B64A0000}"/>
    <cellStyle name="Normal 20 2 9 2 2" xfId="19174" xr:uid="{00000000-0005-0000-0000-0000B74A0000}"/>
    <cellStyle name="Normal 20 2 9 3" xfId="19175" xr:uid="{00000000-0005-0000-0000-0000B84A0000}"/>
    <cellStyle name="Normal 20 2_Confidential Information" xfId="19176" xr:uid="{00000000-0005-0000-0000-0000B94A0000}"/>
    <cellStyle name="Normal 20 3" xfId="501" xr:uid="{00000000-0005-0000-0000-0000BA4A0000}"/>
    <cellStyle name="Normal 20 3 10" xfId="19177" xr:uid="{00000000-0005-0000-0000-0000BB4A0000}"/>
    <cellStyle name="Normal 20 3 10 2" xfId="19178" xr:uid="{00000000-0005-0000-0000-0000BC4A0000}"/>
    <cellStyle name="Normal 20 3 10 2 2" xfId="19179" xr:uid="{00000000-0005-0000-0000-0000BD4A0000}"/>
    <cellStyle name="Normal 20 3 10 3" xfId="19180" xr:uid="{00000000-0005-0000-0000-0000BE4A0000}"/>
    <cellStyle name="Normal 20 3 11" xfId="19181" xr:uid="{00000000-0005-0000-0000-0000BF4A0000}"/>
    <cellStyle name="Normal 20 3 11 2" xfId="19182" xr:uid="{00000000-0005-0000-0000-0000C04A0000}"/>
    <cellStyle name="Normal 20 3 12" xfId="19183" xr:uid="{00000000-0005-0000-0000-0000C14A0000}"/>
    <cellStyle name="Normal 20 3 12 2" xfId="19184" xr:uid="{00000000-0005-0000-0000-0000C24A0000}"/>
    <cellStyle name="Normal 20 3 13" xfId="19185" xr:uid="{00000000-0005-0000-0000-0000C34A0000}"/>
    <cellStyle name="Normal 20 3 2" xfId="502" xr:uid="{00000000-0005-0000-0000-0000C44A0000}"/>
    <cellStyle name="Normal 20 3 2 10" xfId="19186" xr:uid="{00000000-0005-0000-0000-0000C54A0000}"/>
    <cellStyle name="Normal 20 3 2 10 2" xfId="19187" xr:uid="{00000000-0005-0000-0000-0000C64A0000}"/>
    <cellStyle name="Normal 20 3 2 11" xfId="19188" xr:uid="{00000000-0005-0000-0000-0000C74A0000}"/>
    <cellStyle name="Normal 20 3 2 2" xfId="19189" xr:uid="{00000000-0005-0000-0000-0000C84A0000}"/>
    <cellStyle name="Normal 20 3 2 2 2" xfId="19190" xr:uid="{00000000-0005-0000-0000-0000C94A0000}"/>
    <cellStyle name="Normal 20 3 2 2 2 2" xfId="19191" xr:uid="{00000000-0005-0000-0000-0000CA4A0000}"/>
    <cellStyle name="Normal 20 3 2 2 2 2 2" xfId="19192" xr:uid="{00000000-0005-0000-0000-0000CB4A0000}"/>
    <cellStyle name="Normal 20 3 2 2 2 2 2 2" xfId="19193" xr:uid="{00000000-0005-0000-0000-0000CC4A0000}"/>
    <cellStyle name="Normal 20 3 2 2 2 2 3" xfId="19194" xr:uid="{00000000-0005-0000-0000-0000CD4A0000}"/>
    <cellStyle name="Normal 20 3 2 2 2 3" xfId="19195" xr:uid="{00000000-0005-0000-0000-0000CE4A0000}"/>
    <cellStyle name="Normal 20 3 2 2 2 3 2" xfId="19196" xr:uid="{00000000-0005-0000-0000-0000CF4A0000}"/>
    <cellStyle name="Normal 20 3 2 2 2 3 2 2" xfId="19197" xr:uid="{00000000-0005-0000-0000-0000D04A0000}"/>
    <cellStyle name="Normal 20 3 2 2 2 3 3" xfId="19198" xr:uid="{00000000-0005-0000-0000-0000D14A0000}"/>
    <cellStyle name="Normal 20 3 2 2 2 4" xfId="19199" xr:uid="{00000000-0005-0000-0000-0000D24A0000}"/>
    <cellStyle name="Normal 20 3 2 2 2 4 2" xfId="19200" xr:uid="{00000000-0005-0000-0000-0000D34A0000}"/>
    <cellStyle name="Normal 20 3 2 2 2 4 2 2" xfId="19201" xr:uid="{00000000-0005-0000-0000-0000D44A0000}"/>
    <cellStyle name="Normal 20 3 2 2 2 4 3" xfId="19202" xr:uid="{00000000-0005-0000-0000-0000D54A0000}"/>
    <cellStyle name="Normal 20 3 2 2 2 5" xfId="19203" xr:uid="{00000000-0005-0000-0000-0000D64A0000}"/>
    <cellStyle name="Normal 20 3 2 2 2 5 2" xfId="19204" xr:uid="{00000000-0005-0000-0000-0000D74A0000}"/>
    <cellStyle name="Normal 20 3 2 2 2 6" xfId="19205" xr:uid="{00000000-0005-0000-0000-0000D84A0000}"/>
    <cellStyle name="Normal 20 3 2 2 2 6 2" xfId="19206" xr:uid="{00000000-0005-0000-0000-0000D94A0000}"/>
    <cellStyle name="Normal 20 3 2 2 2 7" xfId="19207" xr:uid="{00000000-0005-0000-0000-0000DA4A0000}"/>
    <cellStyle name="Normal 20 3 2 2 3" xfId="19208" xr:uid="{00000000-0005-0000-0000-0000DB4A0000}"/>
    <cellStyle name="Normal 20 3 2 2 3 2" xfId="19209" xr:uid="{00000000-0005-0000-0000-0000DC4A0000}"/>
    <cellStyle name="Normal 20 3 2 2 3 2 2" xfId="19210" xr:uid="{00000000-0005-0000-0000-0000DD4A0000}"/>
    <cellStyle name="Normal 20 3 2 2 3 2 2 2" xfId="19211" xr:uid="{00000000-0005-0000-0000-0000DE4A0000}"/>
    <cellStyle name="Normal 20 3 2 2 3 2 3" xfId="19212" xr:uid="{00000000-0005-0000-0000-0000DF4A0000}"/>
    <cellStyle name="Normal 20 3 2 2 3 3" xfId="19213" xr:uid="{00000000-0005-0000-0000-0000E04A0000}"/>
    <cellStyle name="Normal 20 3 2 2 3 3 2" xfId="19214" xr:uid="{00000000-0005-0000-0000-0000E14A0000}"/>
    <cellStyle name="Normal 20 3 2 2 3 3 2 2" xfId="19215" xr:uid="{00000000-0005-0000-0000-0000E24A0000}"/>
    <cellStyle name="Normal 20 3 2 2 3 3 3" xfId="19216" xr:uid="{00000000-0005-0000-0000-0000E34A0000}"/>
    <cellStyle name="Normal 20 3 2 2 3 4" xfId="19217" xr:uid="{00000000-0005-0000-0000-0000E44A0000}"/>
    <cellStyle name="Normal 20 3 2 2 3 4 2" xfId="19218" xr:uid="{00000000-0005-0000-0000-0000E54A0000}"/>
    <cellStyle name="Normal 20 3 2 2 3 4 2 2" xfId="19219" xr:uid="{00000000-0005-0000-0000-0000E64A0000}"/>
    <cellStyle name="Normal 20 3 2 2 3 4 3" xfId="19220" xr:uid="{00000000-0005-0000-0000-0000E74A0000}"/>
    <cellStyle name="Normal 20 3 2 2 3 5" xfId="19221" xr:uid="{00000000-0005-0000-0000-0000E84A0000}"/>
    <cellStyle name="Normal 20 3 2 2 3 5 2" xfId="19222" xr:uid="{00000000-0005-0000-0000-0000E94A0000}"/>
    <cellStyle name="Normal 20 3 2 2 3 6" xfId="19223" xr:uid="{00000000-0005-0000-0000-0000EA4A0000}"/>
    <cellStyle name="Normal 20 3 2 2 3 6 2" xfId="19224" xr:uid="{00000000-0005-0000-0000-0000EB4A0000}"/>
    <cellStyle name="Normal 20 3 2 2 3 7" xfId="19225" xr:uid="{00000000-0005-0000-0000-0000EC4A0000}"/>
    <cellStyle name="Normal 20 3 2 2 4" xfId="19226" xr:uid="{00000000-0005-0000-0000-0000ED4A0000}"/>
    <cellStyle name="Normal 20 3 2 2 4 2" xfId="19227" xr:uid="{00000000-0005-0000-0000-0000EE4A0000}"/>
    <cellStyle name="Normal 20 3 2 2 4 2 2" xfId="19228" xr:uid="{00000000-0005-0000-0000-0000EF4A0000}"/>
    <cellStyle name="Normal 20 3 2 2 4 3" xfId="19229" xr:uid="{00000000-0005-0000-0000-0000F04A0000}"/>
    <cellStyle name="Normal 20 3 2 2 5" xfId="19230" xr:uid="{00000000-0005-0000-0000-0000F14A0000}"/>
    <cellStyle name="Normal 20 3 2 2 5 2" xfId="19231" xr:uid="{00000000-0005-0000-0000-0000F24A0000}"/>
    <cellStyle name="Normal 20 3 2 2 5 2 2" xfId="19232" xr:uid="{00000000-0005-0000-0000-0000F34A0000}"/>
    <cellStyle name="Normal 20 3 2 2 5 3" xfId="19233" xr:uid="{00000000-0005-0000-0000-0000F44A0000}"/>
    <cellStyle name="Normal 20 3 2 2 6" xfId="19234" xr:uid="{00000000-0005-0000-0000-0000F54A0000}"/>
    <cellStyle name="Normal 20 3 2 2 6 2" xfId="19235" xr:uid="{00000000-0005-0000-0000-0000F64A0000}"/>
    <cellStyle name="Normal 20 3 2 2 6 2 2" xfId="19236" xr:uid="{00000000-0005-0000-0000-0000F74A0000}"/>
    <cellStyle name="Normal 20 3 2 2 6 3" xfId="19237" xr:uid="{00000000-0005-0000-0000-0000F84A0000}"/>
    <cellStyle name="Normal 20 3 2 2 7" xfId="19238" xr:uid="{00000000-0005-0000-0000-0000F94A0000}"/>
    <cellStyle name="Normal 20 3 2 2 7 2" xfId="19239" xr:uid="{00000000-0005-0000-0000-0000FA4A0000}"/>
    <cellStyle name="Normal 20 3 2 2 8" xfId="19240" xr:uid="{00000000-0005-0000-0000-0000FB4A0000}"/>
    <cellStyle name="Normal 20 3 2 2 8 2" xfId="19241" xr:uid="{00000000-0005-0000-0000-0000FC4A0000}"/>
    <cellStyle name="Normal 20 3 2 2 9" xfId="19242" xr:uid="{00000000-0005-0000-0000-0000FD4A0000}"/>
    <cellStyle name="Normal 20 3 2 3" xfId="19243" xr:uid="{00000000-0005-0000-0000-0000FE4A0000}"/>
    <cellStyle name="Normal 20 3 2 3 2" xfId="19244" xr:uid="{00000000-0005-0000-0000-0000FF4A0000}"/>
    <cellStyle name="Normal 20 3 2 3 2 2" xfId="19245" xr:uid="{00000000-0005-0000-0000-0000004B0000}"/>
    <cellStyle name="Normal 20 3 2 3 2 2 2" xfId="19246" xr:uid="{00000000-0005-0000-0000-0000014B0000}"/>
    <cellStyle name="Normal 20 3 2 3 2 2 2 2" xfId="19247" xr:uid="{00000000-0005-0000-0000-0000024B0000}"/>
    <cellStyle name="Normal 20 3 2 3 2 2 3" xfId="19248" xr:uid="{00000000-0005-0000-0000-0000034B0000}"/>
    <cellStyle name="Normal 20 3 2 3 2 3" xfId="19249" xr:uid="{00000000-0005-0000-0000-0000044B0000}"/>
    <cellStyle name="Normal 20 3 2 3 2 3 2" xfId="19250" xr:uid="{00000000-0005-0000-0000-0000054B0000}"/>
    <cellStyle name="Normal 20 3 2 3 2 3 2 2" xfId="19251" xr:uid="{00000000-0005-0000-0000-0000064B0000}"/>
    <cellStyle name="Normal 20 3 2 3 2 3 3" xfId="19252" xr:uid="{00000000-0005-0000-0000-0000074B0000}"/>
    <cellStyle name="Normal 20 3 2 3 2 4" xfId="19253" xr:uid="{00000000-0005-0000-0000-0000084B0000}"/>
    <cellStyle name="Normal 20 3 2 3 2 4 2" xfId="19254" xr:uid="{00000000-0005-0000-0000-0000094B0000}"/>
    <cellStyle name="Normal 20 3 2 3 2 4 2 2" xfId="19255" xr:uid="{00000000-0005-0000-0000-00000A4B0000}"/>
    <cellStyle name="Normal 20 3 2 3 2 4 3" xfId="19256" xr:uid="{00000000-0005-0000-0000-00000B4B0000}"/>
    <cellStyle name="Normal 20 3 2 3 2 5" xfId="19257" xr:uid="{00000000-0005-0000-0000-00000C4B0000}"/>
    <cellStyle name="Normal 20 3 2 3 2 5 2" xfId="19258" xr:uid="{00000000-0005-0000-0000-00000D4B0000}"/>
    <cellStyle name="Normal 20 3 2 3 2 6" xfId="19259" xr:uid="{00000000-0005-0000-0000-00000E4B0000}"/>
    <cellStyle name="Normal 20 3 2 3 2 6 2" xfId="19260" xr:uid="{00000000-0005-0000-0000-00000F4B0000}"/>
    <cellStyle name="Normal 20 3 2 3 2 7" xfId="19261" xr:uid="{00000000-0005-0000-0000-0000104B0000}"/>
    <cellStyle name="Normal 20 3 2 3 3" xfId="19262" xr:uid="{00000000-0005-0000-0000-0000114B0000}"/>
    <cellStyle name="Normal 20 3 2 3 3 2" xfId="19263" xr:uid="{00000000-0005-0000-0000-0000124B0000}"/>
    <cellStyle name="Normal 20 3 2 3 3 2 2" xfId="19264" xr:uid="{00000000-0005-0000-0000-0000134B0000}"/>
    <cellStyle name="Normal 20 3 2 3 3 3" xfId="19265" xr:uid="{00000000-0005-0000-0000-0000144B0000}"/>
    <cellStyle name="Normal 20 3 2 3 4" xfId="19266" xr:uid="{00000000-0005-0000-0000-0000154B0000}"/>
    <cellStyle name="Normal 20 3 2 3 4 2" xfId="19267" xr:uid="{00000000-0005-0000-0000-0000164B0000}"/>
    <cellStyle name="Normal 20 3 2 3 4 2 2" xfId="19268" xr:uid="{00000000-0005-0000-0000-0000174B0000}"/>
    <cellStyle name="Normal 20 3 2 3 4 3" xfId="19269" xr:uid="{00000000-0005-0000-0000-0000184B0000}"/>
    <cellStyle name="Normal 20 3 2 3 5" xfId="19270" xr:uid="{00000000-0005-0000-0000-0000194B0000}"/>
    <cellStyle name="Normal 20 3 2 3 5 2" xfId="19271" xr:uid="{00000000-0005-0000-0000-00001A4B0000}"/>
    <cellStyle name="Normal 20 3 2 3 5 2 2" xfId="19272" xr:uid="{00000000-0005-0000-0000-00001B4B0000}"/>
    <cellStyle name="Normal 20 3 2 3 5 3" xfId="19273" xr:uid="{00000000-0005-0000-0000-00001C4B0000}"/>
    <cellStyle name="Normal 20 3 2 3 6" xfId="19274" xr:uid="{00000000-0005-0000-0000-00001D4B0000}"/>
    <cellStyle name="Normal 20 3 2 3 6 2" xfId="19275" xr:uid="{00000000-0005-0000-0000-00001E4B0000}"/>
    <cellStyle name="Normal 20 3 2 3 7" xfId="19276" xr:uid="{00000000-0005-0000-0000-00001F4B0000}"/>
    <cellStyle name="Normal 20 3 2 3 7 2" xfId="19277" xr:uid="{00000000-0005-0000-0000-0000204B0000}"/>
    <cellStyle name="Normal 20 3 2 3 8" xfId="19278" xr:uid="{00000000-0005-0000-0000-0000214B0000}"/>
    <cellStyle name="Normal 20 3 2 4" xfId="19279" xr:uid="{00000000-0005-0000-0000-0000224B0000}"/>
    <cellStyle name="Normal 20 3 2 4 2" xfId="19280" xr:uid="{00000000-0005-0000-0000-0000234B0000}"/>
    <cellStyle name="Normal 20 3 2 4 2 2" xfId="19281" xr:uid="{00000000-0005-0000-0000-0000244B0000}"/>
    <cellStyle name="Normal 20 3 2 4 2 2 2" xfId="19282" xr:uid="{00000000-0005-0000-0000-0000254B0000}"/>
    <cellStyle name="Normal 20 3 2 4 2 3" xfId="19283" xr:uid="{00000000-0005-0000-0000-0000264B0000}"/>
    <cellStyle name="Normal 20 3 2 4 3" xfId="19284" xr:uid="{00000000-0005-0000-0000-0000274B0000}"/>
    <cellStyle name="Normal 20 3 2 4 3 2" xfId="19285" xr:uid="{00000000-0005-0000-0000-0000284B0000}"/>
    <cellStyle name="Normal 20 3 2 4 3 2 2" xfId="19286" xr:uid="{00000000-0005-0000-0000-0000294B0000}"/>
    <cellStyle name="Normal 20 3 2 4 3 3" xfId="19287" xr:uid="{00000000-0005-0000-0000-00002A4B0000}"/>
    <cellStyle name="Normal 20 3 2 4 4" xfId="19288" xr:uid="{00000000-0005-0000-0000-00002B4B0000}"/>
    <cellStyle name="Normal 20 3 2 4 4 2" xfId="19289" xr:uid="{00000000-0005-0000-0000-00002C4B0000}"/>
    <cellStyle name="Normal 20 3 2 4 4 2 2" xfId="19290" xr:uid="{00000000-0005-0000-0000-00002D4B0000}"/>
    <cellStyle name="Normal 20 3 2 4 4 3" xfId="19291" xr:uid="{00000000-0005-0000-0000-00002E4B0000}"/>
    <cellStyle name="Normal 20 3 2 4 5" xfId="19292" xr:uid="{00000000-0005-0000-0000-00002F4B0000}"/>
    <cellStyle name="Normal 20 3 2 4 5 2" xfId="19293" xr:uid="{00000000-0005-0000-0000-0000304B0000}"/>
    <cellStyle name="Normal 20 3 2 4 6" xfId="19294" xr:uid="{00000000-0005-0000-0000-0000314B0000}"/>
    <cellStyle name="Normal 20 3 2 4 6 2" xfId="19295" xr:uid="{00000000-0005-0000-0000-0000324B0000}"/>
    <cellStyle name="Normal 20 3 2 4 7" xfId="19296" xr:uid="{00000000-0005-0000-0000-0000334B0000}"/>
    <cellStyle name="Normal 20 3 2 5" xfId="19297" xr:uid="{00000000-0005-0000-0000-0000344B0000}"/>
    <cellStyle name="Normal 20 3 2 5 2" xfId="19298" xr:uid="{00000000-0005-0000-0000-0000354B0000}"/>
    <cellStyle name="Normal 20 3 2 5 2 2" xfId="19299" xr:uid="{00000000-0005-0000-0000-0000364B0000}"/>
    <cellStyle name="Normal 20 3 2 5 2 2 2" xfId="19300" xr:uid="{00000000-0005-0000-0000-0000374B0000}"/>
    <cellStyle name="Normal 20 3 2 5 2 3" xfId="19301" xr:uid="{00000000-0005-0000-0000-0000384B0000}"/>
    <cellStyle name="Normal 20 3 2 5 3" xfId="19302" xr:uid="{00000000-0005-0000-0000-0000394B0000}"/>
    <cellStyle name="Normal 20 3 2 5 3 2" xfId="19303" xr:uid="{00000000-0005-0000-0000-00003A4B0000}"/>
    <cellStyle name="Normal 20 3 2 5 3 2 2" xfId="19304" xr:uid="{00000000-0005-0000-0000-00003B4B0000}"/>
    <cellStyle name="Normal 20 3 2 5 3 3" xfId="19305" xr:uid="{00000000-0005-0000-0000-00003C4B0000}"/>
    <cellStyle name="Normal 20 3 2 5 4" xfId="19306" xr:uid="{00000000-0005-0000-0000-00003D4B0000}"/>
    <cellStyle name="Normal 20 3 2 5 4 2" xfId="19307" xr:uid="{00000000-0005-0000-0000-00003E4B0000}"/>
    <cellStyle name="Normal 20 3 2 5 4 2 2" xfId="19308" xr:uid="{00000000-0005-0000-0000-00003F4B0000}"/>
    <cellStyle name="Normal 20 3 2 5 4 3" xfId="19309" xr:uid="{00000000-0005-0000-0000-0000404B0000}"/>
    <cellStyle name="Normal 20 3 2 5 5" xfId="19310" xr:uid="{00000000-0005-0000-0000-0000414B0000}"/>
    <cellStyle name="Normal 20 3 2 5 5 2" xfId="19311" xr:uid="{00000000-0005-0000-0000-0000424B0000}"/>
    <cellStyle name="Normal 20 3 2 5 6" xfId="19312" xr:uid="{00000000-0005-0000-0000-0000434B0000}"/>
    <cellStyle name="Normal 20 3 2 5 6 2" xfId="19313" xr:uid="{00000000-0005-0000-0000-0000444B0000}"/>
    <cellStyle name="Normal 20 3 2 5 7" xfId="19314" xr:uid="{00000000-0005-0000-0000-0000454B0000}"/>
    <cellStyle name="Normal 20 3 2 6" xfId="19315" xr:uid="{00000000-0005-0000-0000-0000464B0000}"/>
    <cellStyle name="Normal 20 3 2 6 2" xfId="19316" xr:uid="{00000000-0005-0000-0000-0000474B0000}"/>
    <cellStyle name="Normal 20 3 2 6 2 2" xfId="19317" xr:uid="{00000000-0005-0000-0000-0000484B0000}"/>
    <cellStyle name="Normal 20 3 2 6 3" xfId="19318" xr:uid="{00000000-0005-0000-0000-0000494B0000}"/>
    <cellStyle name="Normal 20 3 2 7" xfId="19319" xr:uid="{00000000-0005-0000-0000-00004A4B0000}"/>
    <cellStyle name="Normal 20 3 2 7 2" xfId="19320" xr:uid="{00000000-0005-0000-0000-00004B4B0000}"/>
    <cellStyle name="Normal 20 3 2 7 2 2" xfId="19321" xr:uid="{00000000-0005-0000-0000-00004C4B0000}"/>
    <cellStyle name="Normal 20 3 2 7 3" xfId="19322" xr:uid="{00000000-0005-0000-0000-00004D4B0000}"/>
    <cellStyle name="Normal 20 3 2 8" xfId="19323" xr:uid="{00000000-0005-0000-0000-00004E4B0000}"/>
    <cellStyle name="Normal 20 3 2 8 2" xfId="19324" xr:uid="{00000000-0005-0000-0000-00004F4B0000}"/>
    <cellStyle name="Normal 20 3 2 8 2 2" xfId="19325" xr:uid="{00000000-0005-0000-0000-0000504B0000}"/>
    <cellStyle name="Normal 20 3 2 8 3" xfId="19326" xr:uid="{00000000-0005-0000-0000-0000514B0000}"/>
    <cellStyle name="Normal 20 3 2 9" xfId="19327" xr:uid="{00000000-0005-0000-0000-0000524B0000}"/>
    <cellStyle name="Normal 20 3 2 9 2" xfId="19328" xr:uid="{00000000-0005-0000-0000-0000534B0000}"/>
    <cellStyle name="Normal 20 3 3" xfId="503" xr:uid="{00000000-0005-0000-0000-0000544B0000}"/>
    <cellStyle name="Normal 20 3 3 10" xfId="19329" xr:uid="{00000000-0005-0000-0000-0000554B0000}"/>
    <cellStyle name="Normal 20 3 3 10 2" xfId="19330" xr:uid="{00000000-0005-0000-0000-0000564B0000}"/>
    <cellStyle name="Normal 20 3 3 11" xfId="19331" xr:uid="{00000000-0005-0000-0000-0000574B0000}"/>
    <cellStyle name="Normal 20 3 3 2" xfId="19332" xr:uid="{00000000-0005-0000-0000-0000584B0000}"/>
    <cellStyle name="Normal 20 3 3 2 2" xfId="19333" xr:uid="{00000000-0005-0000-0000-0000594B0000}"/>
    <cellStyle name="Normal 20 3 3 2 2 2" xfId="19334" xr:uid="{00000000-0005-0000-0000-00005A4B0000}"/>
    <cellStyle name="Normal 20 3 3 2 2 2 2" xfId="19335" xr:uid="{00000000-0005-0000-0000-00005B4B0000}"/>
    <cellStyle name="Normal 20 3 3 2 2 2 2 2" xfId="19336" xr:uid="{00000000-0005-0000-0000-00005C4B0000}"/>
    <cellStyle name="Normal 20 3 3 2 2 2 3" xfId="19337" xr:uid="{00000000-0005-0000-0000-00005D4B0000}"/>
    <cellStyle name="Normal 20 3 3 2 2 3" xfId="19338" xr:uid="{00000000-0005-0000-0000-00005E4B0000}"/>
    <cellStyle name="Normal 20 3 3 2 2 3 2" xfId="19339" xr:uid="{00000000-0005-0000-0000-00005F4B0000}"/>
    <cellStyle name="Normal 20 3 3 2 2 3 2 2" xfId="19340" xr:uid="{00000000-0005-0000-0000-0000604B0000}"/>
    <cellStyle name="Normal 20 3 3 2 2 3 3" xfId="19341" xr:uid="{00000000-0005-0000-0000-0000614B0000}"/>
    <cellStyle name="Normal 20 3 3 2 2 4" xfId="19342" xr:uid="{00000000-0005-0000-0000-0000624B0000}"/>
    <cellStyle name="Normal 20 3 3 2 2 4 2" xfId="19343" xr:uid="{00000000-0005-0000-0000-0000634B0000}"/>
    <cellStyle name="Normal 20 3 3 2 2 4 2 2" xfId="19344" xr:uid="{00000000-0005-0000-0000-0000644B0000}"/>
    <cellStyle name="Normal 20 3 3 2 2 4 3" xfId="19345" xr:uid="{00000000-0005-0000-0000-0000654B0000}"/>
    <cellStyle name="Normal 20 3 3 2 2 5" xfId="19346" xr:uid="{00000000-0005-0000-0000-0000664B0000}"/>
    <cellStyle name="Normal 20 3 3 2 2 5 2" xfId="19347" xr:uid="{00000000-0005-0000-0000-0000674B0000}"/>
    <cellStyle name="Normal 20 3 3 2 2 6" xfId="19348" xr:uid="{00000000-0005-0000-0000-0000684B0000}"/>
    <cellStyle name="Normal 20 3 3 2 2 6 2" xfId="19349" xr:uid="{00000000-0005-0000-0000-0000694B0000}"/>
    <cellStyle name="Normal 20 3 3 2 2 7" xfId="19350" xr:uid="{00000000-0005-0000-0000-00006A4B0000}"/>
    <cellStyle name="Normal 20 3 3 2 3" xfId="19351" xr:uid="{00000000-0005-0000-0000-00006B4B0000}"/>
    <cellStyle name="Normal 20 3 3 2 3 2" xfId="19352" xr:uid="{00000000-0005-0000-0000-00006C4B0000}"/>
    <cellStyle name="Normal 20 3 3 2 3 2 2" xfId="19353" xr:uid="{00000000-0005-0000-0000-00006D4B0000}"/>
    <cellStyle name="Normal 20 3 3 2 3 2 2 2" xfId="19354" xr:uid="{00000000-0005-0000-0000-00006E4B0000}"/>
    <cellStyle name="Normal 20 3 3 2 3 2 3" xfId="19355" xr:uid="{00000000-0005-0000-0000-00006F4B0000}"/>
    <cellStyle name="Normal 20 3 3 2 3 3" xfId="19356" xr:uid="{00000000-0005-0000-0000-0000704B0000}"/>
    <cellStyle name="Normal 20 3 3 2 3 3 2" xfId="19357" xr:uid="{00000000-0005-0000-0000-0000714B0000}"/>
    <cellStyle name="Normal 20 3 3 2 3 3 2 2" xfId="19358" xr:uid="{00000000-0005-0000-0000-0000724B0000}"/>
    <cellStyle name="Normal 20 3 3 2 3 3 3" xfId="19359" xr:uid="{00000000-0005-0000-0000-0000734B0000}"/>
    <cellStyle name="Normal 20 3 3 2 3 4" xfId="19360" xr:uid="{00000000-0005-0000-0000-0000744B0000}"/>
    <cellStyle name="Normal 20 3 3 2 3 4 2" xfId="19361" xr:uid="{00000000-0005-0000-0000-0000754B0000}"/>
    <cellStyle name="Normal 20 3 3 2 3 4 2 2" xfId="19362" xr:uid="{00000000-0005-0000-0000-0000764B0000}"/>
    <cellStyle name="Normal 20 3 3 2 3 4 3" xfId="19363" xr:uid="{00000000-0005-0000-0000-0000774B0000}"/>
    <cellStyle name="Normal 20 3 3 2 3 5" xfId="19364" xr:uid="{00000000-0005-0000-0000-0000784B0000}"/>
    <cellStyle name="Normal 20 3 3 2 3 5 2" xfId="19365" xr:uid="{00000000-0005-0000-0000-0000794B0000}"/>
    <cellStyle name="Normal 20 3 3 2 3 6" xfId="19366" xr:uid="{00000000-0005-0000-0000-00007A4B0000}"/>
    <cellStyle name="Normal 20 3 3 2 3 6 2" xfId="19367" xr:uid="{00000000-0005-0000-0000-00007B4B0000}"/>
    <cellStyle name="Normal 20 3 3 2 3 7" xfId="19368" xr:uid="{00000000-0005-0000-0000-00007C4B0000}"/>
    <cellStyle name="Normal 20 3 3 2 4" xfId="19369" xr:uid="{00000000-0005-0000-0000-00007D4B0000}"/>
    <cellStyle name="Normal 20 3 3 2 4 2" xfId="19370" xr:uid="{00000000-0005-0000-0000-00007E4B0000}"/>
    <cellStyle name="Normal 20 3 3 2 4 2 2" xfId="19371" xr:uid="{00000000-0005-0000-0000-00007F4B0000}"/>
    <cellStyle name="Normal 20 3 3 2 4 3" xfId="19372" xr:uid="{00000000-0005-0000-0000-0000804B0000}"/>
    <cellStyle name="Normal 20 3 3 2 5" xfId="19373" xr:uid="{00000000-0005-0000-0000-0000814B0000}"/>
    <cellStyle name="Normal 20 3 3 2 5 2" xfId="19374" xr:uid="{00000000-0005-0000-0000-0000824B0000}"/>
    <cellStyle name="Normal 20 3 3 2 5 2 2" xfId="19375" xr:uid="{00000000-0005-0000-0000-0000834B0000}"/>
    <cellStyle name="Normal 20 3 3 2 5 3" xfId="19376" xr:uid="{00000000-0005-0000-0000-0000844B0000}"/>
    <cellStyle name="Normal 20 3 3 2 6" xfId="19377" xr:uid="{00000000-0005-0000-0000-0000854B0000}"/>
    <cellStyle name="Normal 20 3 3 2 6 2" xfId="19378" xr:uid="{00000000-0005-0000-0000-0000864B0000}"/>
    <cellStyle name="Normal 20 3 3 2 6 2 2" xfId="19379" xr:uid="{00000000-0005-0000-0000-0000874B0000}"/>
    <cellStyle name="Normal 20 3 3 2 6 3" xfId="19380" xr:uid="{00000000-0005-0000-0000-0000884B0000}"/>
    <cellStyle name="Normal 20 3 3 2 7" xfId="19381" xr:uid="{00000000-0005-0000-0000-0000894B0000}"/>
    <cellStyle name="Normal 20 3 3 2 7 2" xfId="19382" xr:uid="{00000000-0005-0000-0000-00008A4B0000}"/>
    <cellStyle name="Normal 20 3 3 2 8" xfId="19383" xr:uid="{00000000-0005-0000-0000-00008B4B0000}"/>
    <cellStyle name="Normal 20 3 3 2 8 2" xfId="19384" xr:uid="{00000000-0005-0000-0000-00008C4B0000}"/>
    <cellStyle name="Normal 20 3 3 2 9" xfId="19385" xr:uid="{00000000-0005-0000-0000-00008D4B0000}"/>
    <cellStyle name="Normal 20 3 3 3" xfId="19386" xr:uid="{00000000-0005-0000-0000-00008E4B0000}"/>
    <cellStyle name="Normal 20 3 3 3 2" xfId="19387" xr:uid="{00000000-0005-0000-0000-00008F4B0000}"/>
    <cellStyle name="Normal 20 3 3 3 2 2" xfId="19388" xr:uid="{00000000-0005-0000-0000-0000904B0000}"/>
    <cellStyle name="Normal 20 3 3 3 2 2 2" xfId="19389" xr:uid="{00000000-0005-0000-0000-0000914B0000}"/>
    <cellStyle name="Normal 20 3 3 3 2 2 2 2" xfId="19390" xr:uid="{00000000-0005-0000-0000-0000924B0000}"/>
    <cellStyle name="Normal 20 3 3 3 2 2 3" xfId="19391" xr:uid="{00000000-0005-0000-0000-0000934B0000}"/>
    <cellStyle name="Normal 20 3 3 3 2 3" xfId="19392" xr:uid="{00000000-0005-0000-0000-0000944B0000}"/>
    <cellStyle name="Normal 20 3 3 3 2 3 2" xfId="19393" xr:uid="{00000000-0005-0000-0000-0000954B0000}"/>
    <cellStyle name="Normal 20 3 3 3 2 3 2 2" xfId="19394" xr:uid="{00000000-0005-0000-0000-0000964B0000}"/>
    <cellStyle name="Normal 20 3 3 3 2 3 3" xfId="19395" xr:uid="{00000000-0005-0000-0000-0000974B0000}"/>
    <cellStyle name="Normal 20 3 3 3 2 4" xfId="19396" xr:uid="{00000000-0005-0000-0000-0000984B0000}"/>
    <cellStyle name="Normal 20 3 3 3 2 4 2" xfId="19397" xr:uid="{00000000-0005-0000-0000-0000994B0000}"/>
    <cellStyle name="Normal 20 3 3 3 2 4 2 2" xfId="19398" xr:uid="{00000000-0005-0000-0000-00009A4B0000}"/>
    <cellStyle name="Normal 20 3 3 3 2 4 3" xfId="19399" xr:uid="{00000000-0005-0000-0000-00009B4B0000}"/>
    <cellStyle name="Normal 20 3 3 3 2 5" xfId="19400" xr:uid="{00000000-0005-0000-0000-00009C4B0000}"/>
    <cellStyle name="Normal 20 3 3 3 2 5 2" xfId="19401" xr:uid="{00000000-0005-0000-0000-00009D4B0000}"/>
    <cellStyle name="Normal 20 3 3 3 2 6" xfId="19402" xr:uid="{00000000-0005-0000-0000-00009E4B0000}"/>
    <cellStyle name="Normal 20 3 3 3 2 6 2" xfId="19403" xr:uid="{00000000-0005-0000-0000-00009F4B0000}"/>
    <cellStyle name="Normal 20 3 3 3 2 7" xfId="19404" xr:uid="{00000000-0005-0000-0000-0000A04B0000}"/>
    <cellStyle name="Normal 20 3 3 3 3" xfId="19405" xr:uid="{00000000-0005-0000-0000-0000A14B0000}"/>
    <cellStyle name="Normal 20 3 3 3 3 2" xfId="19406" xr:uid="{00000000-0005-0000-0000-0000A24B0000}"/>
    <cellStyle name="Normal 20 3 3 3 3 2 2" xfId="19407" xr:uid="{00000000-0005-0000-0000-0000A34B0000}"/>
    <cellStyle name="Normal 20 3 3 3 3 3" xfId="19408" xr:uid="{00000000-0005-0000-0000-0000A44B0000}"/>
    <cellStyle name="Normal 20 3 3 3 4" xfId="19409" xr:uid="{00000000-0005-0000-0000-0000A54B0000}"/>
    <cellStyle name="Normal 20 3 3 3 4 2" xfId="19410" xr:uid="{00000000-0005-0000-0000-0000A64B0000}"/>
    <cellStyle name="Normal 20 3 3 3 4 2 2" xfId="19411" xr:uid="{00000000-0005-0000-0000-0000A74B0000}"/>
    <cellStyle name="Normal 20 3 3 3 4 3" xfId="19412" xr:uid="{00000000-0005-0000-0000-0000A84B0000}"/>
    <cellStyle name="Normal 20 3 3 3 5" xfId="19413" xr:uid="{00000000-0005-0000-0000-0000A94B0000}"/>
    <cellStyle name="Normal 20 3 3 3 5 2" xfId="19414" xr:uid="{00000000-0005-0000-0000-0000AA4B0000}"/>
    <cellStyle name="Normal 20 3 3 3 5 2 2" xfId="19415" xr:uid="{00000000-0005-0000-0000-0000AB4B0000}"/>
    <cellStyle name="Normal 20 3 3 3 5 3" xfId="19416" xr:uid="{00000000-0005-0000-0000-0000AC4B0000}"/>
    <cellStyle name="Normal 20 3 3 3 6" xfId="19417" xr:uid="{00000000-0005-0000-0000-0000AD4B0000}"/>
    <cellStyle name="Normal 20 3 3 3 6 2" xfId="19418" xr:uid="{00000000-0005-0000-0000-0000AE4B0000}"/>
    <cellStyle name="Normal 20 3 3 3 7" xfId="19419" xr:uid="{00000000-0005-0000-0000-0000AF4B0000}"/>
    <cellStyle name="Normal 20 3 3 3 7 2" xfId="19420" xr:uid="{00000000-0005-0000-0000-0000B04B0000}"/>
    <cellStyle name="Normal 20 3 3 3 8" xfId="19421" xr:uid="{00000000-0005-0000-0000-0000B14B0000}"/>
    <cellStyle name="Normal 20 3 3 4" xfId="19422" xr:uid="{00000000-0005-0000-0000-0000B24B0000}"/>
    <cellStyle name="Normal 20 3 3 4 2" xfId="19423" xr:uid="{00000000-0005-0000-0000-0000B34B0000}"/>
    <cellStyle name="Normal 20 3 3 4 2 2" xfId="19424" xr:uid="{00000000-0005-0000-0000-0000B44B0000}"/>
    <cellStyle name="Normal 20 3 3 4 2 2 2" xfId="19425" xr:uid="{00000000-0005-0000-0000-0000B54B0000}"/>
    <cellStyle name="Normal 20 3 3 4 2 3" xfId="19426" xr:uid="{00000000-0005-0000-0000-0000B64B0000}"/>
    <cellStyle name="Normal 20 3 3 4 3" xfId="19427" xr:uid="{00000000-0005-0000-0000-0000B74B0000}"/>
    <cellStyle name="Normal 20 3 3 4 3 2" xfId="19428" xr:uid="{00000000-0005-0000-0000-0000B84B0000}"/>
    <cellStyle name="Normal 20 3 3 4 3 2 2" xfId="19429" xr:uid="{00000000-0005-0000-0000-0000B94B0000}"/>
    <cellStyle name="Normal 20 3 3 4 3 3" xfId="19430" xr:uid="{00000000-0005-0000-0000-0000BA4B0000}"/>
    <cellStyle name="Normal 20 3 3 4 4" xfId="19431" xr:uid="{00000000-0005-0000-0000-0000BB4B0000}"/>
    <cellStyle name="Normal 20 3 3 4 4 2" xfId="19432" xr:uid="{00000000-0005-0000-0000-0000BC4B0000}"/>
    <cellStyle name="Normal 20 3 3 4 4 2 2" xfId="19433" xr:uid="{00000000-0005-0000-0000-0000BD4B0000}"/>
    <cellStyle name="Normal 20 3 3 4 4 3" xfId="19434" xr:uid="{00000000-0005-0000-0000-0000BE4B0000}"/>
    <cellStyle name="Normal 20 3 3 4 5" xfId="19435" xr:uid="{00000000-0005-0000-0000-0000BF4B0000}"/>
    <cellStyle name="Normal 20 3 3 4 5 2" xfId="19436" xr:uid="{00000000-0005-0000-0000-0000C04B0000}"/>
    <cellStyle name="Normal 20 3 3 4 6" xfId="19437" xr:uid="{00000000-0005-0000-0000-0000C14B0000}"/>
    <cellStyle name="Normal 20 3 3 4 6 2" xfId="19438" xr:uid="{00000000-0005-0000-0000-0000C24B0000}"/>
    <cellStyle name="Normal 20 3 3 4 7" xfId="19439" xr:uid="{00000000-0005-0000-0000-0000C34B0000}"/>
    <cellStyle name="Normal 20 3 3 5" xfId="19440" xr:uid="{00000000-0005-0000-0000-0000C44B0000}"/>
    <cellStyle name="Normal 20 3 3 5 2" xfId="19441" xr:uid="{00000000-0005-0000-0000-0000C54B0000}"/>
    <cellStyle name="Normal 20 3 3 5 2 2" xfId="19442" xr:uid="{00000000-0005-0000-0000-0000C64B0000}"/>
    <cellStyle name="Normal 20 3 3 5 2 2 2" xfId="19443" xr:uid="{00000000-0005-0000-0000-0000C74B0000}"/>
    <cellStyle name="Normal 20 3 3 5 2 3" xfId="19444" xr:uid="{00000000-0005-0000-0000-0000C84B0000}"/>
    <cellStyle name="Normal 20 3 3 5 3" xfId="19445" xr:uid="{00000000-0005-0000-0000-0000C94B0000}"/>
    <cellStyle name="Normal 20 3 3 5 3 2" xfId="19446" xr:uid="{00000000-0005-0000-0000-0000CA4B0000}"/>
    <cellStyle name="Normal 20 3 3 5 3 2 2" xfId="19447" xr:uid="{00000000-0005-0000-0000-0000CB4B0000}"/>
    <cellStyle name="Normal 20 3 3 5 3 3" xfId="19448" xr:uid="{00000000-0005-0000-0000-0000CC4B0000}"/>
    <cellStyle name="Normal 20 3 3 5 4" xfId="19449" xr:uid="{00000000-0005-0000-0000-0000CD4B0000}"/>
    <cellStyle name="Normal 20 3 3 5 4 2" xfId="19450" xr:uid="{00000000-0005-0000-0000-0000CE4B0000}"/>
    <cellStyle name="Normal 20 3 3 5 4 2 2" xfId="19451" xr:uid="{00000000-0005-0000-0000-0000CF4B0000}"/>
    <cellStyle name="Normal 20 3 3 5 4 3" xfId="19452" xr:uid="{00000000-0005-0000-0000-0000D04B0000}"/>
    <cellStyle name="Normal 20 3 3 5 5" xfId="19453" xr:uid="{00000000-0005-0000-0000-0000D14B0000}"/>
    <cellStyle name="Normal 20 3 3 5 5 2" xfId="19454" xr:uid="{00000000-0005-0000-0000-0000D24B0000}"/>
    <cellStyle name="Normal 20 3 3 5 6" xfId="19455" xr:uid="{00000000-0005-0000-0000-0000D34B0000}"/>
    <cellStyle name="Normal 20 3 3 5 6 2" xfId="19456" xr:uid="{00000000-0005-0000-0000-0000D44B0000}"/>
    <cellStyle name="Normal 20 3 3 5 7" xfId="19457" xr:uid="{00000000-0005-0000-0000-0000D54B0000}"/>
    <cellStyle name="Normal 20 3 3 6" xfId="19458" xr:uid="{00000000-0005-0000-0000-0000D64B0000}"/>
    <cellStyle name="Normal 20 3 3 6 2" xfId="19459" xr:uid="{00000000-0005-0000-0000-0000D74B0000}"/>
    <cellStyle name="Normal 20 3 3 6 2 2" xfId="19460" xr:uid="{00000000-0005-0000-0000-0000D84B0000}"/>
    <cellStyle name="Normal 20 3 3 6 3" xfId="19461" xr:uid="{00000000-0005-0000-0000-0000D94B0000}"/>
    <cellStyle name="Normal 20 3 3 7" xfId="19462" xr:uid="{00000000-0005-0000-0000-0000DA4B0000}"/>
    <cellStyle name="Normal 20 3 3 7 2" xfId="19463" xr:uid="{00000000-0005-0000-0000-0000DB4B0000}"/>
    <cellStyle name="Normal 20 3 3 7 2 2" xfId="19464" xr:uid="{00000000-0005-0000-0000-0000DC4B0000}"/>
    <cellStyle name="Normal 20 3 3 7 3" xfId="19465" xr:uid="{00000000-0005-0000-0000-0000DD4B0000}"/>
    <cellStyle name="Normal 20 3 3 8" xfId="19466" xr:uid="{00000000-0005-0000-0000-0000DE4B0000}"/>
    <cellStyle name="Normal 20 3 3 8 2" xfId="19467" xr:uid="{00000000-0005-0000-0000-0000DF4B0000}"/>
    <cellStyle name="Normal 20 3 3 8 2 2" xfId="19468" xr:uid="{00000000-0005-0000-0000-0000E04B0000}"/>
    <cellStyle name="Normal 20 3 3 8 3" xfId="19469" xr:uid="{00000000-0005-0000-0000-0000E14B0000}"/>
    <cellStyle name="Normal 20 3 3 9" xfId="19470" xr:uid="{00000000-0005-0000-0000-0000E24B0000}"/>
    <cellStyle name="Normal 20 3 3 9 2" xfId="19471" xr:uid="{00000000-0005-0000-0000-0000E34B0000}"/>
    <cellStyle name="Normal 20 3 4" xfId="19472" xr:uid="{00000000-0005-0000-0000-0000E44B0000}"/>
    <cellStyle name="Normal 20 3 4 2" xfId="19473" xr:uid="{00000000-0005-0000-0000-0000E54B0000}"/>
    <cellStyle name="Normal 20 3 4 2 2" xfId="19474" xr:uid="{00000000-0005-0000-0000-0000E64B0000}"/>
    <cellStyle name="Normal 20 3 4 2 2 2" xfId="19475" xr:uid="{00000000-0005-0000-0000-0000E74B0000}"/>
    <cellStyle name="Normal 20 3 4 2 2 2 2" xfId="19476" xr:uid="{00000000-0005-0000-0000-0000E84B0000}"/>
    <cellStyle name="Normal 20 3 4 2 2 3" xfId="19477" xr:uid="{00000000-0005-0000-0000-0000E94B0000}"/>
    <cellStyle name="Normal 20 3 4 2 3" xfId="19478" xr:uid="{00000000-0005-0000-0000-0000EA4B0000}"/>
    <cellStyle name="Normal 20 3 4 2 3 2" xfId="19479" xr:uid="{00000000-0005-0000-0000-0000EB4B0000}"/>
    <cellStyle name="Normal 20 3 4 2 3 2 2" xfId="19480" xr:uid="{00000000-0005-0000-0000-0000EC4B0000}"/>
    <cellStyle name="Normal 20 3 4 2 3 3" xfId="19481" xr:uid="{00000000-0005-0000-0000-0000ED4B0000}"/>
    <cellStyle name="Normal 20 3 4 2 4" xfId="19482" xr:uid="{00000000-0005-0000-0000-0000EE4B0000}"/>
    <cellStyle name="Normal 20 3 4 2 4 2" xfId="19483" xr:uid="{00000000-0005-0000-0000-0000EF4B0000}"/>
    <cellStyle name="Normal 20 3 4 2 4 2 2" xfId="19484" xr:uid="{00000000-0005-0000-0000-0000F04B0000}"/>
    <cellStyle name="Normal 20 3 4 2 4 3" xfId="19485" xr:uid="{00000000-0005-0000-0000-0000F14B0000}"/>
    <cellStyle name="Normal 20 3 4 2 5" xfId="19486" xr:uid="{00000000-0005-0000-0000-0000F24B0000}"/>
    <cellStyle name="Normal 20 3 4 2 5 2" xfId="19487" xr:uid="{00000000-0005-0000-0000-0000F34B0000}"/>
    <cellStyle name="Normal 20 3 4 2 6" xfId="19488" xr:uid="{00000000-0005-0000-0000-0000F44B0000}"/>
    <cellStyle name="Normal 20 3 4 2 6 2" xfId="19489" xr:uid="{00000000-0005-0000-0000-0000F54B0000}"/>
    <cellStyle name="Normal 20 3 4 2 7" xfId="19490" xr:uid="{00000000-0005-0000-0000-0000F64B0000}"/>
    <cellStyle name="Normal 20 3 4 3" xfId="19491" xr:uid="{00000000-0005-0000-0000-0000F74B0000}"/>
    <cellStyle name="Normal 20 3 4 3 2" xfId="19492" xr:uid="{00000000-0005-0000-0000-0000F84B0000}"/>
    <cellStyle name="Normal 20 3 4 3 2 2" xfId="19493" xr:uid="{00000000-0005-0000-0000-0000F94B0000}"/>
    <cellStyle name="Normal 20 3 4 3 2 2 2" xfId="19494" xr:uid="{00000000-0005-0000-0000-0000FA4B0000}"/>
    <cellStyle name="Normal 20 3 4 3 2 3" xfId="19495" xr:uid="{00000000-0005-0000-0000-0000FB4B0000}"/>
    <cellStyle name="Normal 20 3 4 3 3" xfId="19496" xr:uid="{00000000-0005-0000-0000-0000FC4B0000}"/>
    <cellStyle name="Normal 20 3 4 3 3 2" xfId="19497" xr:uid="{00000000-0005-0000-0000-0000FD4B0000}"/>
    <cellStyle name="Normal 20 3 4 3 3 2 2" xfId="19498" xr:uid="{00000000-0005-0000-0000-0000FE4B0000}"/>
    <cellStyle name="Normal 20 3 4 3 3 3" xfId="19499" xr:uid="{00000000-0005-0000-0000-0000FF4B0000}"/>
    <cellStyle name="Normal 20 3 4 3 4" xfId="19500" xr:uid="{00000000-0005-0000-0000-0000004C0000}"/>
    <cellStyle name="Normal 20 3 4 3 4 2" xfId="19501" xr:uid="{00000000-0005-0000-0000-0000014C0000}"/>
    <cellStyle name="Normal 20 3 4 3 4 2 2" xfId="19502" xr:uid="{00000000-0005-0000-0000-0000024C0000}"/>
    <cellStyle name="Normal 20 3 4 3 4 3" xfId="19503" xr:uid="{00000000-0005-0000-0000-0000034C0000}"/>
    <cellStyle name="Normal 20 3 4 3 5" xfId="19504" xr:uid="{00000000-0005-0000-0000-0000044C0000}"/>
    <cellStyle name="Normal 20 3 4 3 5 2" xfId="19505" xr:uid="{00000000-0005-0000-0000-0000054C0000}"/>
    <cellStyle name="Normal 20 3 4 3 6" xfId="19506" xr:uid="{00000000-0005-0000-0000-0000064C0000}"/>
    <cellStyle name="Normal 20 3 4 3 6 2" xfId="19507" xr:uid="{00000000-0005-0000-0000-0000074C0000}"/>
    <cellStyle name="Normal 20 3 4 3 7" xfId="19508" xr:uid="{00000000-0005-0000-0000-0000084C0000}"/>
    <cellStyle name="Normal 20 3 4 4" xfId="19509" xr:uid="{00000000-0005-0000-0000-0000094C0000}"/>
    <cellStyle name="Normal 20 3 4 4 2" xfId="19510" xr:uid="{00000000-0005-0000-0000-00000A4C0000}"/>
    <cellStyle name="Normal 20 3 4 4 2 2" xfId="19511" xr:uid="{00000000-0005-0000-0000-00000B4C0000}"/>
    <cellStyle name="Normal 20 3 4 4 3" xfId="19512" xr:uid="{00000000-0005-0000-0000-00000C4C0000}"/>
    <cellStyle name="Normal 20 3 4 5" xfId="19513" xr:uid="{00000000-0005-0000-0000-00000D4C0000}"/>
    <cellStyle name="Normal 20 3 4 5 2" xfId="19514" xr:uid="{00000000-0005-0000-0000-00000E4C0000}"/>
    <cellStyle name="Normal 20 3 4 5 2 2" xfId="19515" xr:uid="{00000000-0005-0000-0000-00000F4C0000}"/>
    <cellStyle name="Normal 20 3 4 5 3" xfId="19516" xr:uid="{00000000-0005-0000-0000-0000104C0000}"/>
    <cellStyle name="Normal 20 3 4 6" xfId="19517" xr:uid="{00000000-0005-0000-0000-0000114C0000}"/>
    <cellStyle name="Normal 20 3 4 6 2" xfId="19518" xr:uid="{00000000-0005-0000-0000-0000124C0000}"/>
    <cellStyle name="Normal 20 3 4 6 2 2" xfId="19519" xr:uid="{00000000-0005-0000-0000-0000134C0000}"/>
    <cellStyle name="Normal 20 3 4 6 3" xfId="19520" xr:uid="{00000000-0005-0000-0000-0000144C0000}"/>
    <cellStyle name="Normal 20 3 4 7" xfId="19521" xr:uid="{00000000-0005-0000-0000-0000154C0000}"/>
    <cellStyle name="Normal 20 3 4 7 2" xfId="19522" xr:uid="{00000000-0005-0000-0000-0000164C0000}"/>
    <cellStyle name="Normal 20 3 4 8" xfId="19523" xr:uid="{00000000-0005-0000-0000-0000174C0000}"/>
    <cellStyle name="Normal 20 3 4 8 2" xfId="19524" xr:uid="{00000000-0005-0000-0000-0000184C0000}"/>
    <cellStyle name="Normal 20 3 4 9" xfId="19525" xr:uid="{00000000-0005-0000-0000-0000194C0000}"/>
    <cellStyle name="Normal 20 3 5" xfId="19526" xr:uid="{00000000-0005-0000-0000-00001A4C0000}"/>
    <cellStyle name="Normal 20 3 5 2" xfId="19527" xr:uid="{00000000-0005-0000-0000-00001B4C0000}"/>
    <cellStyle name="Normal 20 3 5 2 2" xfId="19528" xr:uid="{00000000-0005-0000-0000-00001C4C0000}"/>
    <cellStyle name="Normal 20 3 5 2 2 2" xfId="19529" xr:uid="{00000000-0005-0000-0000-00001D4C0000}"/>
    <cellStyle name="Normal 20 3 5 2 2 2 2" xfId="19530" xr:uid="{00000000-0005-0000-0000-00001E4C0000}"/>
    <cellStyle name="Normal 20 3 5 2 2 3" xfId="19531" xr:uid="{00000000-0005-0000-0000-00001F4C0000}"/>
    <cellStyle name="Normal 20 3 5 2 3" xfId="19532" xr:uid="{00000000-0005-0000-0000-0000204C0000}"/>
    <cellStyle name="Normal 20 3 5 2 3 2" xfId="19533" xr:uid="{00000000-0005-0000-0000-0000214C0000}"/>
    <cellStyle name="Normal 20 3 5 2 3 2 2" xfId="19534" xr:uid="{00000000-0005-0000-0000-0000224C0000}"/>
    <cellStyle name="Normal 20 3 5 2 3 3" xfId="19535" xr:uid="{00000000-0005-0000-0000-0000234C0000}"/>
    <cellStyle name="Normal 20 3 5 2 4" xfId="19536" xr:uid="{00000000-0005-0000-0000-0000244C0000}"/>
    <cellStyle name="Normal 20 3 5 2 4 2" xfId="19537" xr:uid="{00000000-0005-0000-0000-0000254C0000}"/>
    <cellStyle name="Normal 20 3 5 2 4 2 2" xfId="19538" xr:uid="{00000000-0005-0000-0000-0000264C0000}"/>
    <cellStyle name="Normal 20 3 5 2 4 3" xfId="19539" xr:uid="{00000000-0005-0000-0000-0000274C0000}"/>
    <cellStyle name="Normal 20 3 5 2 5" xfId="19540" xr:uid="{00000000-0005-0000-0000-0000284C0000}"/>
    <cellStyle name="Normal 20 3 5 2 5 2" xfId="19541" xr:uid="{00000000-0005-0000-0000-0000294C0000}"/>
    <cellStyle name="Normal 20 3 5 2 6" xfId="19542" xr:uid="{00000000-0005-0000-0000-00002A4C0000}"/>
    <cellStyle name="Normal 20 3 5 2 6 2" xfId="19543" xr:uid="{00000000-0005-0000-0000-00002B4C0000}"/>
    <cellStyle name="Normal 20 3 5 2 7" xfId="19544" xr:uid="{00000000-0005-0000-0000-00002C4C0000}"/>
    <cellStyle name="Normal 20 3 5 3" xfId="19545" xr:uid="{00000000-0005-0000-0000-00002D4C0000}"/>
    <cellStyle name="Normal 20 3 5 3 2" xfId="19546" xr:uid="{00000000-0005-0000-0000-00002E4C0000}"/>
    <cellStyle name="Normal 20 3 5 3 2 2" xfId="19547" xr:uid="{00000000-0005-0000-0000-00002F4C0000}"/>
    <cellStyle name="Normal 20 3 5 3 3" xfId="19548" xr:uid="{00000000-0005-0000-0000-0000304C0000}"/>
    <cellStyle name="Normal 20 3 5 4" xfId="19549" xr:uid="{00000000-0005-0000-0000-0000314C0000}"/>
    <cellStyle name="Normal 20 3 5 4 2" xfId="19550" xr:uid="{00000000-0005-0000-0000-0000324C0000}"/>
    <cellStyle name="Normal 20 3 5 4 2 2" xfId="19551" xr:uid="{00000000-0005-0000-0000-0000334C0000}"/>
    <cellStyle name="Normal 20 3 5 4 3" xfId="19552" xr:uid="{00000000-0005-0000-0000-0000344C0000}"/>
    <cellStyle name="Normal 20 3 5 5" xfId="19553" xr:uid="{00000000-0005-0000-0000-0000354C0000}"/>
    <cellStyle name="Normal 20 3 5 5 2" xfId="19554" xr:uid="{00000000-0005-0000-0000-0000364C0000}"/>
    <cellStyle name="Normal 20 3 5 5 2 2" xfId="19555" xr:uid="{00000000-0005-0000-0000-0000374C0000}"/>
    <cellStyle name="Normal 20 3 5 5 3" xfId="19556" xr:uid="{00000000-0005-0000-0000-0000384C0000}"/>
    <cellStyle name="Normal 20 3 5 6" xfId="19557" xr:uid="{00000000-0005-0000-0000-0000394C0000}"/>
    <cellStyle name="Normal 20 3 5 6 2" xfId="19558" xr:uid="{00000000-0005-0000-0000-00003A4C0000}"/>
    <cellStyle name="Normal 20 3 5 7" xfId="19559" xr:uid="{00000000-0005-0000-0000-00003B4C0000}"/>
    <cellStyle name="Normal 20 3 5 7 2" xfId="19560" xr:uid="{00000000-0005-0000-0000-00003C4C0000}"/>
    <cellStyle name="Normal 20 3 5 8" xfId="19561" xr:uid="{00000000-0005-0000-0000-00003D4C0000}"/>
    <cellStyle name="Normal 20 3 6" xfId="19562" xr:uid="{00000000-0005-0000-0000-00003E4C0000}"/>
    <cellStyle name="Normal 20 3 6 2" xfId="19563" xr:uid="{00000000-0005-0000-0000-00003F4C0000}"/>
    <cellStyle name="Normal 20 3 6 2 2" xfId="19564" xr:uid="{00000000-0005-0000-0000-0000404C0000}"/>
    <cellStyle name="Normal 20 3 6 2 2 2" xfId="19565" xr:uid="{00000000-0005-0000-0000-0000414C0000}"/>
    <cellStyle name="Normal 20 3 6 2 3" xfId="19566" xr:uid="{00000000-0005-0000-0000-0000424C0000}"/>
    <cellStyle name="Normal 20 3 6 3" xfId="19567" xr:uid="{00000000-0005-0000-0000-0000434C0000}"/>
    <cellStyle name="Normal 20 3 6 3 2" xfId="19568" xr:uid="{00000000-0005-0000-0000-0000444C0000}"/>
    <cellStyle name="Normal 20 3 6 3 2 2" xfId="19569" xr:uid="{00000000-0005-0000-0000-0000454C0000}"/>
    <cellStyle name="Normal 20 3 6 3 3" xfId="19570" xr:uid="{00000000-0005-0000-0000-0000464C0000}"/>
    <cellStyle name="Normal 20 3 6 4" xfId="19571" xr:uid="{00000000-0005-0000-0000-0000474C0000}"/>
    <cellStyle name="Normal 20 3 6 4 2" xfId="19572" xr:uid="{00000000-0005-0000-0000-0000484C0000}"/>
    <cellStyle name="Normal 20 3 6 4 2 2" xfId="19573" xr:uid="{00000000-0005-0000-0000-0000494C0000}"/>
    <cellStyle name="Normal 20 3 6 4 3" xfId="19574" xr:uid="{00000000-0005-0000-0000-00004A4C0000}"/>
    <cellStyle name="Normal 20 3 6 5" xfId="19575" xr:uid="{00000000-0005-0000-0000-00004B4C0000}"/>
    <cellStyle name="Normal 20 3 6 5 2" xfId="19576" xr:uid="{00000000-0005-0000-0000-00004C4C0000}"/>
    <cellStyle name="Normal 20 3 6 6" xfId="19577" xr:uid="{00000000-0005-0000-0000-00004D4C0000}"/>
    <cellStyle name="Normal 20 3 6 6 2" xfId="19578" xr:uid="{00000000-0005-0000-0000-00004E4C0000}"/>
    <cellStyle name="Normal 20 3 6 7" xfId="19579" xr:uid="{00000000-0005-0000-0000-00004F4C0000}"/>
    <cellStyle name="Normal 20 3 7" xfId="19580" xr:uid="{00000000-0005-0000-0000-0000504C0000}"/>
    <cellStyle name="Normal 20 3 7 2" xfId="19581" xr:uid="{00000000-0005-0000-0000-0000514C0000}"/>
    <cellStyle name="Normal 20 3 7 2 2" xfId="19582" xr:uid="{00000000-0005-0000-0000-0000524C0000}"/>
    <cellStyle name="Normal 20 3 7 2 2 2" xfId="19583" xr:uid="{00000000-0005-0000-0000-0000534C0000}"/>
    <cellStyle name="Normal 20 3 7 2 3" xfId="19584" xr:uid="{00000000-0005-0000-0000-0000544C0000}"/>
    <cellStyle name="Normal 20 3 7 3" xfId="19585" xr:uid="{00000000-0005-0000-0000-0000554C0000}"/>
    <cellStyle name="Normal 20 3 7 3 2" xfId="19586" xr:uid="{00000000-0005-0000-0000-0000564C0000}"/>
    <cellStyle name="Normal 20 3 7 3 2 2" xfId="19587" xr:uid="{00000000-0005-0000-0000-0000574C0000}"/>
    <cellStyle name="Normal 20 3 7 3 3" xfId="19588" xr:uid="{00000000-0005-0000-0000-0000584C0000}"/>
    <cellStyle name="Normal 20 3 7 4" xfId="19589" xr:uid="{00000000-0005-0000-0000-0000594C0000}"/>
    <cellStyle name="Normal 20 3 7 4 2" xfId="19590" xr:uid="{00000000-0005-0000-0000-00005A4C0000}"/>
    <cellStyle name="Normal 20 3 7 4 2 2" xfId="19591" xr:uid="{00000000-0005-0000-0000-00005B4C0000}"/>
    <cellStyle name="Normal 20 3 7 4 3" xfId="19592" xr:uid="{00000000-0005-0000-0000-00005C4C0000}"/>
    <cellStyle name="Normal 20 3 7 5" xfId="19593" xr:uid="{00000000-0005-0000-0000-00005D4C0000}"/>
    <cellStyle name="Normal 20 3 7 5 2" xfId="19594" xr:uid="{00000000-0005-0000-0000-00005E4C0000}"/>
    <cellStyle name="Normal 20 3 7 6" xfId="19595" xr:uid="{00000000-0005-0000-0000-00005F4C0000}"/>
    <cellStyle name="Normal 20 3 7 6 2" xfId="19596" xr:uid="{00000000-0005-0000-0000-0000604C0000}"/>
    <cellStyle name="Normal 20 3 7 7" xfId="19597" xr:uid="{00000000-0005-0000-0000-0000614C0000}"/>
    <cellStyle name="Normal 20 3 8" xfId="19598" xr:uid="{00000000-0005-0000-0000-0000624C0000}"/>
    <cellStyle name="Normal 20 3 8 2" xfId="19599" xr:uid="{00000000-0005-0000-0000-0000634C0000}"/>
    <cellStyle name="Normal 20 3 8 2 2" xfId="19600" xr:uid="{00000000-0005-0000-0000-0000644C0000}"/>
    <cellStyle name="Normal 20 3 8 3" xfId="19601" xr:uid="{00000000-0005-0000-0000-0000654C0000}"/>
    <cellStyle name="Normal 20 3 9" xfId="19602" xr:uid="{00000000-0005-0000-0000-0000664C0000}"/>
    <cellStyle name="Normal 20 3 9 2" xfId="19603" xr:uid="{00000000-0005-0000-0000-0000674C0000}"/>
    <cellStyle name="Normal 20 3 9 2 2" xfId="19604" xr:uid="{00000000-0005-0000-0000-0000684C0000}"/>
    <cellStyle name="Normal 20 3 9 3" xfId="19605" xr:uid="{00000000-0005-0000-0000-0000694C0000}"/>
    <cellStyle name="Normal 20 3_Confidential Information" xfId="19606" xr:uid="{00000000-0005-0000-0000-00006A4C0000}"/>
    <cellStyle name="Normal 20 4" xfId="504" xr:uid="{00000000-0005-0000-0000-00006B4C0000}"/>
    <cellStyle name="Normal 20 4 10" xfId="19607" xr:uid="{00000000-0005-0000-0000-00006C4C0000}"/>
    <cellStyle name="Normal 20 4 10 2" xfId="19608" xr:uid="{00000000-0005-0000-0000-00006D4C0000}"/>
    <cellStyle name="Normal 20 4 11" xfId="19609" xr:uid="{00000000-0005-0000-0000-00006E4C0000}"/>
    <cellStyle name="Normal 20 4 2" xfId="19610" xr:uid="{00000000-0005-0000-0000-00006F4C0000}"/>
    <cellStyle name="Normal 20 4 2 2" xfId="19611" xr:uid="{00000000-0005-0000-0000-0000704C0000}"/>
    <cellStyle name="Normal 20 4 2 2 2" xfId="19612" xr:uid="{00000000-0005-0000-0000-0000714C0000}"/>
    <cellStyle name="Normal 20 4 2 2 2 2" xfId="19613" xr:uid="{00000000-0005-0000-0000-0000724C0000}"/>
    <cellStyle name="Normal 20 4 2 2 2 2 2" xfId="19614" xr:uid="{00000000-0005-0000-0000-0000734C0000}"/>
    <cellStyle name="Normal 20 4 2 2 2 3" xfId="19615" xr:uid="{00000000-0005-0000-0000-0000744C0000}"/>
    <cellStyle name="Normal 20 4 2 2 3" xfId="19616" xr:uid="{00000000-0005-0000-0000-0000754C0000}"/>
    <cellStyle name="Normal 20 4 2 2 3 2" xfId="19617" xr:uid="{00000000-0005-0000-0000-0000764C0000}"/>
    <cellStyle name="Normal 20 4 2 2 3 2 2" xfId="19618" xr:uid="{00000000-0005-0000-0000-0000774C0000}"/>
    <cellStyle name="Normal 20 4 2 2 3 3" xfId="19619" xr:uid="{00000000-0005-0000-0000-0000784C0000}"/>
    <cellStyle name="Normal 20 4 2 2 4" xfId="19620" xr:uid="{00000000-0005-0000-0000-0000794C0000}"/>
    <cellStyle name="Normal 20 4 2 2 4 2" xfId="19621" xr:uid="{00000000-0005-0000-0000-00007A4C0000}"/>
    <cellStyle name="Normal 20 4 2 2 4 2 2" xfId="19622" xr:uid="{00000000-0005-0000-0000-00007B4C0000}"/>
    <cellStyle name="Normal 20 4 2 2 4 3" xfId="19623" xr:uid="{00000000-0005-0000-0000-00007C4C0000}"/>
    <cellStyle name="Normal 20 4 2 2 5" xfId="19624" xr:uid="{00000000-0005-0000-0000-00007D4C0000}"/>
    <cellStyle name="Normal 20 4 2 2 5 2" xfId="19625" xr:uid="{00000000-0005-0000-0000-00007E4C0000}"/>
    <cellStyle name="Normal 20 4 2 2 6" xfId="19626" xr:uid="{00000000-0005-0000-0000-00007F4C0000}"/>
    <cellStyle name="Normal 20 4 2 2 6 2" xfId="19627" xr:uid="{00000000-0005-0000-0000-0000804C0000}"/>
    <cellStyle name="Normal 20 4 2 2 7" xfId="19628" xr:uid="{00000000-0005-0000-0000-0000814C0000}"/>
    <cellStyle name="Normal 20 4 2 3" xfId="19629" xr:uid="{00000000-0005-0000-0000-0000824C0000}"/>
    <cellStyle name="Normal 20 4 2 3 2" xfId="19630" xr:uid="{00000000-0005-0000-0000-0000834C0000}"/>
    <cellStyle name="Normal 20 4 2 3 2 2" xfId="19631" xr:uid="{00000000-0005-0000-0000-0000844C0000}"/>
    <cellStyle name="Normal 20 4 2 3 2 2 2" xfId="19632" xr:uid="{00000000-0005-0000-0000-0000854C0000}"/>
    <cellStyle name="Normal 20 4 2 3 2 3" xfId="19633" xr:uid="{00000000-0005-0000-0000-0000864C0000}"/>
    <cellStyle name="Normal 20 4 2 3 3" xfId="19634" xr:uid="{00000000-0005-0000-0000-0000874C0000}"/>
    <cellStyle name="Normal 20 4 2 3 3 2" xfId="19635" xr:uid="{00000000-0005-0000-0000-0000884C0000}"/>
    <cellStyle name="Normal 20 4 2 3 3 2 2" xfId="19636" xr:uid="{00000000-0005-0000-0000-0000894C0000}"/>
    <cellStyle name="Normal 20 4 2 3 3 3" xfId="19637" xr:uid="{00000000-0005-0000-0000-00008A4C0000}"/>
    <cellStyle name="Normal 20 4 2 3 4" xfId="19638" xr:uid="{00000000-0005-0000-0000-00008B4C0000}"/>
    <cellStyle name="Normal 20 4 2 3 4 2" xfId="19639" xr:uid="{00000000-0005-0000-0000-00008C4C0000}"/>
    <cellStyle name="Normal 20 4 2 3 4 2 2" xfId="19640" xr:uid="{00000000-0005-0000-0000-00008D4C0000}"/>
    <cellStyle name="Normal 20 4 2 3 4 3" xfId="19641" xr:uid="{00000000-0005-0000-0000-00008E4C0000}"/>
    <cellStyle name="Normal 20 4 2 3 5" xfId="19642" xr:uid="{00000000-0005-0000-0000-00008F4C0000}"/>
    <cellStyle name="Normal 20 4 2 3 5 2" xfId="19643" xr:uid="{00000000-0005-0000-0000-0000904C0000}"/>
    <cellStyle name="Normal 20 4 2 3 6" xfId="19644" xr:uid="{00000000-0005-0000-0000-0000914C0000}"/>
    <cellStyle name="Normal 20 4 2 3 6 2" xfId="19645" xr:uid="{00000000-0005-0000-0000-0000924C0000}"/>
    <cellStyle name="Normal 20 4 2 3 7" xfId="19646" xr:uid="{00000000-0005-0000-0000-0000934C0000}"/>
    <cellStyle name="Normal 20 4 2 4" xfId="19647" xr:uid="{00000000-0005-0000-0000-0000944C0000}"/>
    <cellStyle name="Normal 20 4 2 4 2" xfId="19648" xr:uid="{00000000-0005-0000-0000-0000954C0000}"/>
    <cellStyle name="Normal 20 4 2 4 2 2" xfId="19649" xr:uid="{00000000-0005-0000-0000-0000964C0000}"/>
    <cellStyle name="Normal 20 4 2 4 3" xfId="19650" xr:uid="{00000000-0005-0000-0000-0000974C0000}"/>
    <cellStyle name="Normal 20 4 2 5" xfId="19651" xr:uid="{00000000-0005-0000-0000-0000984C0000}"/>
    <cellStyle name="Normal 20 4 2 5 2" xfId="19652" xr:uid="{00000000-0005-0000-0000-0000994C0000}"/>
    <cellStyle name="Normal 20 4 2 5 2 2" xfId="19653" xr:uid="{00000000-0005-0000-0000-00009A4C0000}"/>
    <cellStyle name="Normal 20 4 2 5 3" xfId="19654" xr:uid="{00000000-0005-0000-0000-00009B4C0000}"/>
    <cellStyle name="Normal 20 4 2 6" xfId="19655" xr:uid="{00000000-0005-0000-0000-00009C4C0000}"/>
    <cellStyle name="Normal 20 4 2 6 2" xfId="19656" xr:uid="{00000000-0005-0000-0000-00009D4C0000}"/>
    <cellStyle name="Normal 20 4 2 6 2 2" xfId="19657" xr:uid="{00000000-0005-0000-0000-00009E4C0000}"/>
    <cellStyle name="Normal 20 4 2 6 3" xfId="19658" xr:uid="{00000000-0005-0000-0000-00009F4C0000}"/>
    <cellStyle name="Normal 20 4 2 7" xfId="19659" xr:uid="{00000000-0005-0000-0000-0000A04C0000}"/>
    <cellStyle name="Normal 20 4 2 7 2" xfId="19660" xr:uid="{00000000-0005-0000-0000-0000A14C0000}"/>
    <cellStyle name="Normal 20 4 2 8" xfId="19661" xr:uid="{00000000-0005-0000-0000-0000A24C0000}"/>
    <cellStyle name="Normal 20 4 2 8 2" xfId="19662" xr:uid="{00000000-0005-0000-0000-0000A34C0000}"/>
    <cellStyle name="Normal 20 4 2 9" xfId="19663" xr:uid="{00000000-0005-0000-0000-0000A44C0000}"/>
    <cellStyle name="Normal 20 4 3" xfId="19664" xr:uid="{00000000-0005-0000-0000-0000A54C0000}"/>
    <cellStyle name="Normal 20 4 3 2" xfId="19665" xr:uid="{00000000-0005-0000-0000-0000A64C0000}"/>
    <cellStyle name="Normal 20 4 3 2 2" xfId="19666" xr:uid="{00000000-0005-0000-0000-0000A74C0000}"/>
    <cellStyle name="Normal 20 4 3 2 2 2" xfId="19667" xr:uid="{00000000-0005-0000-0000-0000A84C0000}"/>
    <cellStyle name="Normal 20 4 3 2 2 2 2" xfId="19668" xr:uid="{00000000-0005-0000-0000-0000A94C0000}"/>
    <cellStyle name="Normal 20 4 3 2 2 3" xfId="19669" xr:uid="{00000000-0005-0000-0000-0000AA4C0000}"/>
    <cellStyle name="Normal 20 4 3 2 3" xfId="19670" xr:uid="{00000000-0005-0000-0000-0000AB4C0000}"/>
    <cellStyle name="Normal 20 4 3 2 3 2" xfId="19671" xr:uid="{00000000-0005-0000-0000-0000AC4C0000}"/>
    <cellStyle name="Normal 20 4 3 2 3 2 2" xfId="19672" xr:uid="{00000000-0005-0000-0000-0000AD4C0000}"/>
    <cellStyle name="Normal 20 4 3 2 3 3" xfId="19673" xr:uid="{00000000-0005-0000-0000-0000AE4C0000}"/>
    <cellStyle name="Normal 20 4 3 2 4" xfId="19674" xr:uid="{00000000-0005-0000-0000-0000AF4C0000}"/>
    <cellStyle name="Normal 20 4 3 2 4 2" xfId="19675" xr:uid="{00000000-0005-0000-0000-0000B04C0000}"/>
    <cellStyle name="Normal 20 4 3 2 4 2 2" xfId="19676" xr:uid="{00000000-0005-0000-0000-0000B14C0000}"/>
    <cellStyle name="Normal 20 4 3 2 4 3" xfId="19677" xr:uid="{00000000-0005-0000-0000-0000B24C0000}"/>
    <cellStyle name="Normal 20 4 3 2 5" xfId="19678" xr:uid="{00000000-0005-0000-0000-0000B34C0000}"/>
    <cellStyle name="Normal 20 4 3 2 5 2" xfId="19679" xr:uid="{00000000-0005-0000-0000-0000B44C0000}"/>
    <cellStyle name="Normal 20 4 3 2 6" xfId="19680" xr:uid="{00000000-0005-0000-0000-0000B54C0000}"/>
    <cellStyle name="Normal 20 4 3 2 6 2" xfId="19681" xr:uid="{00000000-0005-0000-0000-0000B64C0000}"/>
    <cellStyle name="Normal 20 4 3 2 7" xfId="19682" xr:uid="{00000000-0005-0000-0000-0000B74C0000}"/>
    <cellStyle name="Normal 20 4 3 3" xfId="19683" xr:uid="{00000000-0005-0000-0000-0000B84C0000}"/>
    <cellStyle name="Normal 20 4 3 3 2" xfId="19684" xr:uid="{00000000-0005-0000-0000-0000B94C0000}"/>
    <cellStyle name="Normal 20 4 3 3 2 2" xfId="19685" xr:uid="{00000000-0005-0000-0000-0000BA4C0000}"/>
    <cellStyle name="Normal 20 4 3 3 3" xfId="19686" xr:uid="{00000000-0005-0000-0000-0000BB4C0000}"/>
    <cellStyle name="Normal 20 4 3 4" xfId="19687" xr:uid="{00000000-0005-0000-0000-0000BC4C0000}"/>
    <cellStyle name="Normal 20 4 3 4 2" xfId="19688" xr:uid="{00000000-0005-0000-0000-0000BD4C0000}"/>
    <cellStyle name="Normal 20 4 3 4 2 2" xfId="19689" xr:uid="{00000000-0005-0000-0000-0000BE4C0000}"/>
    <cellStyle name="Normal 20 4 3 4 3" xfId="19690" xr:uid="{00000000-0005-0000-0000-0000BF4C0000}"/>
    <cellStyle name="Normal 20 4 3 5" xfId="19691" xr:uid="{00000000-0005-0000-0000-0000C04C0000}"/>
    <cellStyle name="Normal 20 4 3 5 2" xfId="19692" xr:uid="{00000000-0005-0000-0000-0000C14C0000}"/>
    <cellStyle name="Normal 20 4 3 5 2 2" xfId="19693" xr:uid="{00000000-0005-0000-0000-0000C24C0000}"/>
    <cellStyle name="Normal 20 4 3 5 3" xfId="19694" xr:uid="{00000000-0005-0000-0000-0000C34C0000}"/>
    <cellStyle name="Normal 20 4 3 6" xfId="19695" xr:uid="{00000000-0005-0000-0000-0000C44C0000}"/>
    <cellStyle name="Normal 20 4 3 6 2" xfId="19696" xr:uid="{00000000-0005-0000-0000-0000C54C0000}"/>
    <cellStyle name="Normal 20 4 3 7" xfId="19697" xr:uid="{00000000-0005-0000-0000-0000C64C0000}"/>
    <cellStyle name="Normal 20 4 3 7 2" xfId="19698" xr:uid="{00000000-0005-0000-0000-0000C74C0000}"/>
    <cellStyle name="Normal 20 4 3 8" xfId="19699" xr:uid="{00000000-0005-0000-0000-0000C84C0000}"/>
    <cellStyle name="Normal 20 4 4" xfId="19700" xr:uid="{00000000-0005-0000-0000-0000C94C0000}"/>
    <cellStyle name="Normal 20 4 4 2" xfId="19701" xr:uid="{00000000-0005-0000-0000-0000CA4C0000}"/>
    <cellStyle name="Normal 20 4 4 2 2" xfId="19702" xr:uid="{00000000-0005-0000-0000-0000CB4C0000}"/>
    <cellStyle name="Normal 20 4 4 2 2 2" xfId="19703" xr:uid="{00000000-0005-0000-0000-0000CC4C0000}"/>
    <cellStyle name="Normal 20 4 4 2 3" xfId="19704" xr:uid="{00000000-0005-0000-0000-0000CD4C0000}"/>
    <cellStyle name="Normal 20 4 4 3" xfId="19705" xr:uid="{00000000-0005-0000-0000-0000CE4C0000}"/>
    <cellStyle name="Normal 20 4 4 3 2" xfId="19706" xr:uid="{00000000-0005-0000-0000-0000CF4C0000}"/>
    <cellStyle name="Normal 20 4 4 3 2 2" xfId="19707" xr:uid="{00000000-0005-0000-0000-0000D04C0000}"/>
    <cellStyle name="Normal 20 4 4 3 3" xfId="19708" xr:uid="{00000000-0005-0000-0000-0000D14C0000}"/>
    <cellStyle name="Normal 20 4 4 4" xfId="19709" xr:uid="{00000000-0005-0000-0000-0000D24C0000}"/>
    <cellStyle name="Normal 20 4 4 4 2" xfId="19710" xr:uid="{00000000-0005-0000-0000-0000D34C0000}"/>
    <cellStyle name="Normal 20 4 4 4 2 2" xfId="19711" xr:uid="{00000000-0005-0000-0000-0000D44C0000}"/>
    <cellStyle name="Normal 20 4 4 4 3" xfId="19712" xr:uid="{00000000-0005-0000-0000-0000D54C0000}"/>
    <cellStyle name="Normal 20 4 4 5" xfId="19713" xr:uid="{00000000-0005-0000-0000-0000D64C0000}"/>
    <cellStyle name="Normal 20 4 4 5 2" xfId="19714" xr:uid="{00000000-0005-0000-0000-0000D74C0000}"/>
    <cellStyle name="Normal 20 4 4 6" xfId="19715" xr:uid="{00000000-0005-0000-0000-0000D84C0000}"/>
    <cellStyle name="Normal 20 4 4 6 2" xfId="19716" xr:uid="{00000000-0005-0000-0000-0000D94C0000}"/>
    <cellStyle name="Normal 20 4 4 7" xfId="19717" xr:uid="{00000000-0005-0000-0000-0000DA4C0000}"/>
    <cellStyle name="Normal 20 4 5" xfId="19718" xr:uid="{00000000-0005-0000-0000-0000DB4C0000}"/>
    <cellStyle name="Normal 20 4 5 2" xfId="19719" xr:uid="{00000000-0005-0000-0000-0000DC4C0000}"/>
    <cellStyle name="Normal 20 4 5 2 2" xfId="19720" xr:uid="{00000000-0005-0000-0000-0000DD4C0000}"/>
    <cellStyle name="Normal 20 4 5 2 2 2" xfId="19721" xr:uid="{00000000-0005-0000-0000-0000DE4C0000}"/>
    <cellStyle name="Normal 20 4 5 2 3" xfId="19722" xr:uid="{00000000-0005-0000-0000-0000DF4C0000}"/>
    <cellStyle name="Normal 20 4 5 3" xfId="19723" xr:uid="{00000000-0005-0000-0000-0000E04C0000}"/>
    <cellStyle name="Normal 20 4 5 3 2" xfId="19724" xr:uid="{00000000-0005-0000-0000-0000E14C0000}"/>
    <cellStyle name="Normal 20 4 5 3 2 2" xfId="19725" xr:uid="{00000000-0005-0000-0000-0000E24C0000}"/>
    <cellStyle name="Normal 20 4 5 3 3" xfId="19726" xr:uid="{00000000-0005-0000-0000-0000E34C0000}"/>
    <cellStyle name="Normal 20 4 5 4" xfId="19727" xr:uid="{00000000-0005-0000-0000-0000E44C0000}"/>
    <cellStyle name="Normal 20 4 5 4 2" xfId="19728" xr:uid="{00000000-0005-0000-0000-0000E54C0000}"/>
    <cellStyle name="Normal 20 4 5 4 2 2" xfId="19729" xr:uid="{00000000-0005-0000-0000-0000E64C0000}"/>
    <cellStyle name="Normal 20 4 5 4 3" xfId="19730" xr:uid="{00000000-0005-0000-0000-0000E74C0000}"/>
    <cellStyle name="Normal 20 4 5 5" xfId="19731" xr:uid="{00000000-0005-0000-0000-0000E84C0000}"/>
    <cellStyle name="Normal 20 4 5 5 2" xfId="19732" xr:uid="{00000000-0005-0000-0000-0000E94C0000}"/>
    <cellStyle name="Normal 20 4 5 6" xfId="19733" xr:uid="{00000000-0005-0000-0000-0000EA4C0000}"/>
    <cellStyle name="Normal 20 4 5 6 2" xfId="19734" xr:uid="{00000000-0005-0000-0000-0000EB4C0000}"/>
    <cellStyle name="Normal 20 4 5 7" xfId="19735" xr:uid="{00000000-0005-0000-0000-0000EC4C0000}"/>
    <cellStyle name="Normal 20 4 6" xfId="19736" xr:uid="{00000000-0005-0000-0000-0000ED4C0000}"/>
    <cellStyle name="Normal 20 4 6 2" xfId="19737" xr:uid="{00000000-0005-0000-0000-0000EE4C0000}"/>
    <cellStyle name="Normal 20 4 6 2 2" xfId="19738" xr:uid="{00000000-0005-0000-0000-0000EF4C0000}"/>
    <cellStyle name="Normal 20 4 6 3" xfId="19739" xr:uid="{00000000-0005-0000-0000-0000F04C0000}"/>
    <cellStyle name="Normal 20 4 7" xfId="19740" xr:uid="{00000000-0005-0000-0000-0000F14C0000}"/>
    <cellStyle name="Normal 20 4 7 2" xfId="19741" xr:uid="{00000000-0005-0000-0000-0000F24C0000}"/>
    <cellStyle name="Normal 20 4 7 2 2" xfId="19742" xr:uid="{00000000-0005-0000-0000-0000F34C0000}"/>
    <cellStyle name="Normal 20 4 7 3" xfId="19743" xr:uid="{00000000-0005-0000-0000-0000F44C0000}"/>
    <cellStyle name="Normal 20 4 8" xfId="19744" xr:uid="{00000000-0005-0000-0000-0000F54C0000}"/>
    <cellStyle name="Normal 20 4 8 2" xfId="19745" xr:uid="{00000000-0005-0000-0000-0000F64C0000}"/>
    <cellStyle name="Normal 20 4 8 2 2" xfId="19746" xr:uid="{00000000-0005-0000-0000-0000F74C0000}"/>
    <cellStyle name="Normal 20 4 8 3" xfId="19747" xr:uid="{00000000-0005-0000-0000-0000F84C0000}"/>
    <cellStyle name="Normal 20 4 9" xfId="19748" xr:uid="{00000000-0005-0000-0000-0000F94C0000}"/>
    <cellStyle name="Normal 20 4 9 2" xfId="19749" xr:uid="{00000000-0005-0000-0000-0000FA4C0000}"/>
    <cellStyle name="Normal 20 5" xfId="505" xr:uid="{00000000-0005-0000-0000-0000FB4C0000}"/>
    <cellStyle name="Normal 20 5 10" xfId="19750" xr:uid="{00000000-0005-0000-0000-0000FC4C0000}"/>
    <cellStyle name="Normal 20 5 10 2" xfId="19751" xr:uid="{00000000-0005-0000-0000-0000FD4C0000}"/>
    <cellStyle name="Normal 20 5 11" xfId="19752" xr:uid="{00000000-0005-0000-0000-0000FE4C0000}"/>
    <cellStyle name="Normal 20 5 2" xfId="19753" xr:uid="{00000000-0005-0000-0000-0000FF4C0000}"/>
    <cellStyle name="Normal 20 5 2 2" xfId="19754" xr:uid="{00000000-0005-0000-0000-0000004D0000}"/>
    <cellStyle name="Normal 20 5 2 2 2" xfId="19755" xr:uid="{00000000-0005-0000-0000-0000014D0000}"/>
    <cellStyle name="Normal 20 5 2 2 2 2" xfId="19756" xr:uid="{00000000-0005-0000-0000-0000024D0000}"/>
    <cellStyle name="Normal 20 5 2 2 2 2 2" xfId="19757" xr:uid="{00000000-0005-0000-0000-0000034D0000}"/>
    <cellStyle name="Normal 20 5 2 2 2 3" xfId="19758" xr:uid="{00000000-0005-0000-0000-0000044D0000}"/>
    <cellStyle name="Normal 20 5 2 2 3" xfId="19759" xr:uid="{00000000-0005-0000-0000-0000054D0000}"/>
    <cellStyle name="Normal 20 5 2 2 3 2" xfId="19760" xr:uid="{00000000-0005-0000-0000-0000064D0000}"/>
    <cellStyle name="Normal 20 5 2 2 3 2 2" xfId="19761" xr:uid="{00000000-0005-0000-0000-0000074D0000}"/>
    <cellStyle name="Normal 20 5 2 2 3 3" xfId="19762" xr:uid="{00000000-0005-0000-0000-0000084D0000}"/>
    <cellStyle name="Normal 20 5 2 2 4" xfId="19763" xr:uid="{00000000-0005-0000-0000-0000094D0000}"/>
    <cellStyle name="Normal 20 5 2 2 4 2" xfId="19764" xr:uid="{00000000-0005-0000-0000-00000A4D0000}"/>
    <cellStyle name="Normal 20 5 2 2 4 2 2" xfId="19765" xr:uid="{00000000-0005-0000-0000-00000B4D0000}"/>
    <cellStyle name="Normal 20 5 2 2 4 3" xfId="19766" xr:uid="{00000000-0005-0000-0000-00000C4D0000}"/>
    <cellStyle name="Normal 20 5 2 2 5" xfId="19767" xr:uid="{00000000-0005-0000-0000-00000D4D0000}"/>
    <cellStyle name="Normal 20 5 2 2 5 2" xfId="19768" xr:uid="{00000000-0005-0000-0000-00000E4D0000}"/>
    <cellStyle name="Normal 20 5 2 2 6" xfId="19769" xr:uid="{00000000-0005-0000-0000-00000F4D0000}"/>
    <cellStyle name="Normal 20 5 2 2 6 2" xfId="19770" xr:uid="{00000000-0005-0000-0000-0000104D0000}"/>
    <cellStyle name="Normal 20 5 2 2 7" xfId="19771" xr:uid="{00000000-0005-0000-0000-0000114D0000}"/>
    <cellStyle name="Normal 20 5 2 3" xfId="19772" xr:uid="{00000000-0005-0000-0000-0000124D0000}"/>
    <cellStyle name="Normal 20 5 2 3 2" xfId="19773" xr:uid="{00000000-0005-0000-0000-0000134D0000}"/>
    <cellStyle name="Normal 20 5 2 3 2 2" xfId="19774" xr:uid="{00000000-0005-0000-0000-0000144D0000}"/>
    <cellStyle name="Normal 20 5 2 3 2 2 2" xfId="19775" xr:uid="{00000000-0005-0000-0000-0000154D0000}"/>
    <cellStyle name="Normal 20 5 2 3 2 3" xfId="19776" xr:uid="{00000000-0005-0000-0000-0000164D0000}"/>
    <cellStyle name="Normal 20 5 2 3 3" xfId="19777" xr:uid="{00000000-0005-0000-0000-0000174D0000}"/>
    <cellStyle name="Normal 20 5 2 3 3 2" xfId="19778" xr:uid="{00000000-0005-0000-0000-0000184D0000}"/>
    <cellStyle name="Normal 20 5 2 3 3 2 2" xfId="19779" xr:uid="{00000000-0005-0000-0000-0000194D0000}"/>
    <cellStyle name="Normal 20 5 2 3 3 3" xfId="19780" xr:uid="{00000000-0005-0000-0000-00001A4D0000}"/>
    <cellStyle name="Normal 20 5 2 3 4" xfId="19781" xr:uid="{00000000-0005-0000-0000-00001B4D0000}"/>
    <cellStyle name="Normal 20 5 2 3 4 2" xfId="19782" xr:uid="{00000000-0005-0000-0000-00001C4D0000}"/>
    <cellStyle name="Normal 20 5 2 3 4 2 2" xfId="19783" xr:uid="{00000000-0005-0000-0000-00001D4D0000}"/>
    <cellStyle name="Normal 20 5 2 3 4 3" xfId="19784" xr:uid="{00000000-0005-0000-0000-00001E4D0000}"/>
    <cellStyle name="Normal 20 5 2 3 5" xfId="19785" xr:uid="{00000000-0005-0000-0000-00001F4D0000}"/>
    <cellStyle name="Normal 20 5 2 3 5 2" xfId="19786" xr:uid="{00000000-0005-0000-0000-0000204D0000}"/>
    <cellStyle name="Normal 20 5 2 3 6" xfId="19787" xr:uid="{00000000-0005-0000-0000-0000214D0000}"/>
    <cellStyle name="Normal 20 5 2 3 6 2" xfId="19788" xr:uid="{00000000-0005-0000-0000-0000224D0000}"/>
    <cellStyle name="Normal 20 5 2 3 7" xfId="19789" xr:uid="{00000000-0005-0000-0000-0000234D0000}"/>
    <cellStyle name="Normal 20 5 2 4" xfId="19790" xr:uid="{00000000-0005-0000-0000-0000244D0000}"/>
    <cellStyle name="Normal 20 5 2 4 2" xfId="19791" xr:uid="{00000000-0005-0000-0000-0000254D0000}"/>
    <cellStyle name="Normal 20 5 2 4 2 2" xfId="19792" xr:uid="{00000000-0005-0000-0000-0000264D0000}"/>
    <cellStyle name="Normal 20 5 2 4 3" xfId="19793" xr:uid="{00000000-0005-0000-0000-0000274D0000}"/>
    <cellStyle name="Normal 20 5 2 5" xfId="19794" xr:uid="{00000000-0005-0000-0000-0000284D0000}"/>
    <cellStyle name="Normal 20 5 2 5 2" xfId="19795" xr:uid="{00000000-0005-0000-0000-0000294D0000}"/>
    <cellStyle name="Normal 20 5 2 5 2 2" xfId="19796" xr:uid="{00000000-0005-0000-0000-00002A4D0000}"/>
    <cellStyle name="Normal 20 5 2 5 3" xfId="19797" xr:uid="{00000000-0005-0000-0000-00002B4D0000}"/>
    <cellStyle name="Normal 20 5 2 6" xfId="19798" xr:uid="{00000000-0005-0000-0000-00002C4D0000}"/>
    <cellStyle name="Normal 20 5 2 6 2" xfId="19799" xr:uid="{00000000-0005-0000-0000-00002D4D0000}"/>
    <cellStyle name="Normal 20 5 2 6 2 2" xfId="19800" xr:uid="{00000000-0005-0000-0000-00002E4D0000}"/>
    <cellStyle name="Normal 20 5 2 6 3" xfId="19801" xr:uid="{00000000-0005-0000-0000-00002F4D0000}"/>
    <cellStyle name="Normal 20 5 2 7" xfId="19802" xr:uid="{00000000-0005-0000-0000-0000304D0000}"/>
    <cellStyle name="Normal 20 5 2 7 2" xfId="19803" xr:uid="{00000000-0005-0000-0000-0000314D0000}"/>
    <cellStyle name="Normal 20 5 2 8" xfId="19804" xr:uid="{00000000-0005-0000-0000-0000324D0000}"/>
    <cellStyle name="Normal 20 5 2 8 2" xfId="19805" xr:uid="{00000000-0005-0000-0000-0000334D0000}"/>
    <cellStyle name="Normal 20 5 2 9" xfId="19806" xr:uid="{00000000-0005-0000-0000-0000344D0000}"/>
    <cellStyle name="Normal 20 5 3" xfId="19807" xr:uid="{00000000-0005-0000-0000-0000354D0000}"/>
    <cellStyle name="Normal 20 5 3 2" xfId="19808" xr:uid="{00000000-0005-0000-0000-0000364D0000}"/>
    <cellStyle name="Normal 20 5 3 2 2" xfId="19809" xr:uid="{00000000-0005-0000-0000-0000374D0000}"/>
    <cellStyle name="Normal 20 5 3 2 2 2" xfId="19810" xr:uid="{00000000-0005-0000-0000-0000384D0000}"/>
    <cellStyle name="Normal 20 5 3 2 2 2 2" xfId="19811" xr:uid="{00000000-0005-0000-0000-0000394D0000}"/>
    <cellStyle name="Normal 20 5 3 2 2 3" xfId="19812" xr:uid="{00000000-0005-0000-0000-00003A4D0000}"/>
    <cellStyle name="Normal 20 5 3 2 3" xfId="19813" xr:uid="{00000000-0005-0000-0000-00003B4D0000}"/>
    <cellStyle name="Normal 20 5 3 2 3 2" xfId="19814" xr:uid="{00000000-0005-0000-0000-00003C4D0000}"/>
    <cellStyle name="Normal 20 5 3 2 3 2 2" xfId="19815" xr:uid="{00000000-0005-0000-0000-00003D4D0000}"/>
    <cellStyle name="Normal 20 5 3 2 3 3" xfId="19816" xr:uid="{00000000-0005-0000-0000-00003E4D0000}"/>
    <cellStyle name="Normal 20 5 3 2 4" xfId="19817" xr:uid="{00000000-0005-0000-0000-00003F4D0000}"/>
    <cellStyle name="Normal 20 5 3 2 4 2" xfId="19818" xr:uid="{00000000-0005-0000-0000-0000404D0000}"/>
    <cellStyle name="Normal 20 5 3 2 4 2 2" xfId="19819" xr:uid="{00000000-0005-0000-0000-0000414D0000}"/>
    <cellStyle name="Normal 20 5 3 2 4 3" xfId="19820" xr:uid="{00000000-0005-0000-0000-0000424D0000}"/>
    <cellStyle name="Normal 20 5 3 2 5" xfId="19821" xr:uid="{00000000-0005-0000-0000-0000434D0000}"/>
    <cellStyle name="Normal 20 5 3 2 5 2" xfId="19822" xr:uid="{00000000-0005-0000-0000-0000444D0000}"/>
    <cellStyle name="Normal 20 5 3 2 6" xfId="19823" xr:uid="{00000000-0005-0000-0000-0000454D0000}"/>
    <cellStyle name="Normal 20 5 3 2 6 2" xfId="19824" xr:uid="{00000000-0005-0000-0000-0000464D0000}"/>
    <cellStyle name="Normal 20 5 3 2 7" xfId="19825" xr:uid="{00000000-0005-0000-0000-0000474D0000}"/>
    <cellStyle name="Normal 20 5 3 3" xfId="19826" xr:uid="{00000000-0005-0000-0000-0000484D0000}"/>
    <cellStyle name="Normal 20 5 3 3 2" xfId="19827" xr:uid="{00000000-0005-0000-0000-0000494D0000}"/>
    <cellStyle name="Normal 20 5 3 3 2 2" xfId="19828" xr:uid="{00000000-0005-0000-0000-00004A4D0000}"/>
    <cellStyle name="Normal 20 5 3 3 3" xfId="19829" xr:uid="{00000000-0005-0000-0000-00004B4D0000}"/>
    <cellStyle name="Normal 20 5 3 4" xfId="19830" xr:uid="{00000000-0005-0000-0000-00004C4D0000}"/>
    <cellStyle name="Normal 20 5 3 4 2" xfId="19831" xr:uid="{00000000-0005-0000-0000-00004D4D0000}"/>
    <cellStyle name="Normal 20 5 3 4 2 2" xfId="19832" xr:uid="{00000000-0005-0000-0000-00004E4D0000}"/>
    <cellStyle name="Normal 20 5 3 4 3" xfId="19833" xr:uid="{00000000-0005-0000-0000-00004F4D0000}"/>
    <cellStyle name="Normal 20 5 3 5" xfId="19834" xr:uid="{00000000-0005-0000-0000-0000504D0000}"/>
    <cellStyle name="Normal 20 5 3 5 2" xfId="19835" xr:uid="{00000000-0005-0000-0000-0000514D0000}"/>
    <cellStyle name="Normal 20 5 3 5 2 2" xfId="19836" xr:uid="{00000000-0005-0000-0000-0000524D0000}"/>
    <cellStyle name="Normal 20 5 3 5 3" xfId="19837" xr:uid="{00000000-0005-0000-0000-0000534D0000}"/>
    <cellStyle name="Normal 20 5 3 6" xfId="19838" xr:uid="{00000000-0005-0000-0000-0000544D0000}"/>
    <cellStyle name="Normal 20 5 3 6 2" xfId="19839" xr:uid="{00000000-0005-0000-0000-0000554D0000}"/>
    <cellStyle name="Normal 20 5 3 7" xfId="19840" xr:uid="{00000000-0005-0000-0000-0000564D0000}"/>
    <cellStyle name="Normal 20 5 3 7 2" xfId="19841" xr:uid="{00000000-0005-0000-0000-0000574D0000}"/>
    <cellStyle name="Normal 20 5 3 8" xfId="19842" xr:uid="{00000000-0005-0000-0000-0000584D0000}"/>
    <cellStyle name="Normal 20 5 4" xfId="19843" xr:uid="{00000000-0005-0000-0000-0000594D0000}"/>
    <cellStyle name="Normal 20 5 4 2" xfId="19844" xr:uid="{00000000-0005-0000-0000-00005A4D0000}"/>
    <cellStyle name="Normal 20 5 4 2 2" xfId="19845" xr:uid="{00000000-0005-0000-0000-00005B4D0000}"/>
    <cellStyle name="Normal 20 5 4 2 2 2" xfId="19846" xr:uid="{00000000-0005-0000-0000-00005C4D0000}"/>
    <cellStyle name="Normal 20 5 4 2 3" xfId="19847" xr:uid="{00000000-0005-0000-0000-00005D4D0000}"/>
    <cellStyle name="Normal 20 5 4 3" xfId="19848" xr:uid="{00000000-0005-0000-0000-00005E4D0000}"/>
    <cellStyle name="Normal 20 5 4 3 2" xfId="19849" xr:uid="{00000000-0005-0000-0000-00005F4D0000}"/>
    <cellStyle name="Normal 20 5 4 3 2 2" xfId="19850" xr:uid="{00000000-0005-0000-0000-0000604D0000}"/>
    <cellStyle name="Normal 20 5 4 3 3" xfId="19851" xr:uid="{00000000-0005-0000-0000-0000614D0000}"/>
    <cellStyle name="Normal 20 5 4 4" xfId="19852" xr:uid="{00000000-0005-0000-0000-0000624D0000}"/>
    <cellStyle name="Normal 20 5 4 4 2" xfId="19853" xr:uid="{00000000-0005-0000-0000-0000634D0000}"/>
    <cellStyle name="Normal 20 5 4 4 2 2" xfId="19854" xr:uid="{00000000-0005-0000-0000-0000644D0000}"/>
    <cellStyle name="Normal 20 5 4 4 3" xfId="19855" xr:uid="{00000000-0005-0000-0000-0000654D0000}"/>
    <cellStyle name="Normal 20 5 4 5" xfId="19856" xr:uid="{00000000-0005-0000-0000-0000664D0000}"/>
    <cellStyle name="Normal 20 5 4 5 2" xfId="19857" xr:uid="{00000000-0005-0000-0000-0000674D0000}"/>
    <cellStyle name="Normal 20 5 4 6" xfId="19858" xr:uid="{00000000-0005-0000-0000-0000684D0000}"/>
    <cellStyle name="Normal 20 5 4 6 2" xfId="19859" xr:uid="{00000000-0005-0000-0000-0000694D0000}"/>
    <cellStyle name="Normal 20 5 4 7" xfId="19860" xr:uid="{00000000-0005-0000-0000-00006A4D0000}"/>
    <cellStyle name="Normal 20 5 5" xfId="19861" xr:uid="{00000000-0005-0000-0000-00006B4D0000}"/>
    <cellStyle name="Normal 20 5 5 2" xfId="19862" xr:uid="{00000000-0005-0000-0000-00006C4D0000}"/>
    <cellStyle name="Normal 20 5 5 2 2" xfId="19863" xr:uid="{00000000-0005-0000-0000-00006D4D0000}"/>
    <cellStyle name="Normal 20 5 5 2 2 2" xfId="19864" xr:uid="{00000000-0005-0000-0000-00006E4D0000}"/>
    <cellStyle name="Normal 20 5 5 2 3" xfId="19865" xr:uid="{00000000-0005-0000-0000-00006F4D0000}"/>
    <cellStyle name="Normal 20 5 5 3" xfId="19866" xr:uid="{00000000-0005-0000-0000-0000704D0000}"/>
    <cellStyle name="Normal 20 5 5 3 2" xfId="19867" xr:uid="{00000000-0005-0000-0000-0000714D0000}"/>
    <cellStyle name="Normal 20 5 5 3 2 2" xfId="19868" xr:uid="{00000000-0005-0000-0000-0000724D0000}"/>
    <cellStyle name="Normal 20 5 5 3 3" xfId="19869" xr:uid="{00000000-0005-0000-0000-0000734D0000}"/>
    <cellStyle name="Normal 20 5 5 4" xfId="19870" xr:uid="{00000000-0005-0000-0000-0000744D0000}"/>
    <cellStyle name="Normal 20 5 5 4 2" xfId="19871" xr:uid="{00000000-0005-0000-0000-0000754D0000}"/>
    <cellStyle name="Normal 20 5 5 4 2 2" xfId="19872" xr:uid="{00000000-0005-0000-0000-0000764D0000}"/>
    <cellStyle name="Normal 20 5 5 4 3" xfId="19873" xr:uid="{00000000-0005-0000-0000-0000774D0000}"/>
    <cellStyle name="Normal 20 5 5 5" xfId="19874" xr:uid="{00000000-0005-0000-0000-0000784D0000}"/>
    <cellStyle name="Normal 20 5 5 5 2" xfId="19875" xr:uid="{00000000-0005-0000-0000-0000794D0000}"/>
    <cellStyle name="Normal 20 5 5 6" xfId="19876" xr:uid="{00000000-0005-0000-0000-00007A4D0000}"/>
    <cellStyle name="Normal 20 5 5 6 2" xfId="19877" xr:uid="{00000000-0005-0000-0000-00007B4D0000}"/>
    <cellStyle name="Normal 20 5 5 7" xfId="19878" xr:uid="{00000000-0005-0000-0000-00007C4D0000}"/>
    <cellStyle name="Normal 20 5 6" xfId="19879" xr:uid="{00000000-0005-0000-0000-00007D4D0000}"/>
    <cellStyle name="Normal 20 5 6 2" xfId="19880" xr:uid="{00000000-0005-0000-0000-00007E4D0000}"/>
    <cellStyle name="Normal 20 5 6 2 2" xfId="19881" xr:uid="{00000000-0005-0000-0000-00007F4D0000}"/>
    <cellStyle name="Normal 20 5 6 3" xfId="19882" xr:uid="{00000000-0005-0000-0000-0000804D0000}"/>
    <cellStyle name="Normal 20 5 7" xfId="19883" xr:uid="{00000000-0005-0000-0000-0000814D0000}"/>
    <cellStyle name="Normal 20 5 7 2" xfId="19884" xr:uid="{00000000-0005-0000-0000-0000824D0000}"/>
    <cellStyle name="Normal 20 5 7 2 2" xfId="19885" xr:uid="{00000000-0005-0000-0000-0000834D0000}"/>
    <cellStyle name="Normal 20 5 7 3" xfId="19886" xr:uid="{00000000-0005-0000-0000-0000844D0000}"/>
    <cellStyle name="Normal 20 5 8" xfId="19887" xr:uid="{00000000-0005-0000-0000-0000854D0000}"/>
    <cellStyle name="Normal 20 5 8 2" xfId="19888" xr:uid="{00000000-0005-0000-0000-0000864D0000}"/>
    <cellStyle name="Normal 20 5 8 2 2" xfId="19889" xr:uid="{00000000-0005-0000-0000-0000874D0000}"/>
    <cellStyle name="Normal 20 5 8 3" xfId="19890" xr:uid="{00000000-0005-0000-0000-0000884D0000}"/>
    <cellStyle name="Normal 20 5 9" xfId="19891" xr:uid="{00000000-0005-0000-0000-0000894D0000}"/>
    <cellStyle name="Normal 20 5 9 2" xfId="19892" xr:uid="{00000000-0005-0000-0000-00008A4D0000}"/>
    <cellStyle name="Normal 20 6" xfId="19893" xr:uid="{00000000-0005-0000-0000-00008B4D0000}"/>
    <cellStyle name="Normal 20 6 2" xfId="19894" xr:uid="{00000000-0005-0000-0000-00008C4D0000}"/>
    <cellStyle name="Normal 20 6 2 2" xfId="19895" xr:uid="{00000000-0005-0000-0000-00008D4D0000}"/>
    <cellStyle name="Normal 20 6 2 2 2" xfId="19896" xr:uid="{00000000-0005-0000-0000-00008E4D0000}"/>
    <cellStyle name="Normal 20 6 2 2 2 2" xfId="19897" xr:uid="{00000000-0005-0000-0000-00008F4D0000}"/>
    <cellStyle name="Normal 20 6 2 2 3" xfId="19898" xr:uid="{00000000-0005-0000-0000-0000904D0000}"/>
    <cellStyle name="Normal 20 6 2 3" xfId="19899" xr:uid="{00000000-0005-0000-0000-0000914D0000}"/>
    <cellStyle name="Normal 20 6 2 3 2" xfId="19900" xr:uid="{00000000-0005-0000-0000-0000924D0000}"/>
    <cellStyle name="Normal 20 6 2 3 2 2" xfId="19901" xr:uid="{00000000-0005-0000-0000-0000934D0000}"/>
    <cellStyle name="Normal 20 6 2 3 3" xfId="19902" xr:uid="{00000000-0005-0000-0000-0000944D0000}"/>
    <cellStyle name="Normal 20 6 2 4" xfId="19903" xr:uid="{00000000-0005-0000-0000-0000954D0000}"/>
    <cellStyle name="Normal 20 6 2 4 2" xfId="19904" xr:uid="{00000000-0005-0000-0000-0000964D0000}"/>
    <cellStyle name="Normal 20 6 2 4 2 2" xfId="19905" xr:uid="{00000000-0005-0000-0000-0000974D0000}"/>
    <cellStyle name="Normal 20 6 2 4 3" xfId="19906" xr:uid="{00000000-0005-0000-0000-0000984D0000}"/>
    <cellStyle name="Normal 20 6 2 5" xfId="19907" xr:uid="{00000000-0005-0000-0000-0000994D0000}"/>
    <cellStyle name="Normal 20 6 2 5 2" xfId="19908" xr:uid="{00000000-0005-0000-0000-00009A4D0000}"/>
    <cellStyle name="Normal 20 6 2 6" xfId="19909" xr:uid="{00000000-0005-0000-0000-00009B4D0000}"/>
    <cellStyle name="Normal 20 6 2 6 2" xfId="19910" xr:uid="{00000000-0005-0000-0000-00009C4D0000}"/>
    <cellStyle name="Normal 20 6 2 7" xfId="19911" xr:uid="{00000000-0005-0000-0000-00009D4D0000}"/>
    <cellStyle name="Normal 20 6 3" xfId="19912" xr:uid="{00000000-0005-0000-0000-00009E4D0000}"/>
    <cellStyle name="Normal 20 6 3 2" xfId="19913" xr:uid="{00000000-0005-0000-0000-00009F4D0000}"/>
    <cellStyle name="Normal 20 6 3 2 2" xfId="19914" xr:uid="{00000000-0005-0000-0000-0000A04D0000}"/>
    <cellStyle name="Normal 20 6 3 2 2 2" xfId="19915" xr:uid="{00000000-0005-0000-0000-0000A14D0000}"/>
    <cellStyle name="Normal 20 6 3 2 3" xfId="19916" xr:uid="{00000000-0005-0000-0000-0000A24D0000}"/>
    <cellStyle name="Normal 20 6 3 3" xfId="19917" xr:uid="{00000000-0005-0000-0000-0000A34D0000}"/>
    <cellStyle name="Normal 20 6 3 3 2" xfId="19918" xr:uid="{00000000-0005-0000-0000-0000A44D0000}"/>
    <cellStyle name="Normal 20 6 3 3 2 2" xfId="19919" xr:uid="{00000000-0005-0000-0000-0000A54D0000}"/>
    <cellStyle name="Normal 20 6 3 3 3" xfId="19920" xr:uid="{00000000-0005-0000-0000-0000A64D0000}"/>
    <cellStyle name="Normal 20 6 3 4" xfId="19921" xr:uid="{00000000-0005-0000-0000-0000A74D0000}"/>
    <cellStyle name="Normal 20 6 3 4 2" xfId="19922" xr:uid="{00000000-0005-0000-0000-0000A84D0000}"/>
    <cellStyle name="Normal 20 6 3 4 2 2" xfId="19923" xr:uid="{00000000-0005-0000-0000-0000A94D0000}"/>
    <cellStyle name="Normal 20 6 3 4 3" xfId="19924" xr:uid="{00000000-0005-0000-0000-0000AA4D0000}"/>
    <cellStyle name="Normal 20 6 3 5" xfId="19925" xr:uid="{00000000-0005-0000-0000-0000AB4D0000}"/>
    <cellStyle name="Normal 20 6 3 5 2" xfId="19926" xr:uid="{00000000-0005-0000-0000-0000AC4D0000}"/>
    <cellStyle name="Normal 20 6 3 6" xfId="19927" xr:uid="{00000000-0005-0000-0000-0000AD4D0000}"/>
    <cellStyle name="Normal 20 6 3 6 2" xfId="19928" xr:uid="{00000000-0005-0000-0000-0000AE4D0000}"/>
    <cellStyle name="Normal 20 6 3 7" xfId="19929" xr:uid="{00000000-0005-0000-0000-0000AF4D0000}"/>
    <cellStyle name="Normal 20 6 4" xfId="19930" xr:uid="{00000000-0005-0000-0000-0000B04D0000}"/>
    <cellStyle name="Normal 20 6 4 2" xfId="19931" xr:uid="{00000000-0005-0000-0000-0000B14D0000}"/>
    <cellStyle name="Normal 20 6 4 2 2" xfId="19932" xr:uid="{00000000-0005-0000-0000-0000B24D0000}"/>
    <cellStyle name="Normal 20 6 4 3" xfId="19933" xr:uid="{00000000-0005-0000-0000-0000B34D0000}"/>
    <cellStyle name="Normal 20 6 5" xfId="19934" xr:uid="{00000000-0005-0000-0000-0000B44D0000}"/>
    <cellStyle name="Normal 20 6 5 2" xfId="19935" xr:uid="{00000000-0005-0000-0000-0000B54D0000}"/>
    <cellStyle name="Normal 20 6 5 2 2" xfId="19936" xr:uid="{00000000-0005-0000-0000-0000B64D0000}"/>
    <cellStyle name="Normal 20 6 5 3" xfId="19937" xr:uid="{00000000-0005-0000-0000-0000B74D0000}"/>
    <cellStyle name="Normal 20 6 6" xfId="19938" xr:uid="{00000000-0005-0000-0000-0000B84D0000}"/>
    <cellStyle name="Normal 20 6 6 2" xfId="19939" xr:uid="{00000000-0005-0000-0000-0000B94D0000}"/>
    <cellStyle name="Normal 20 6 6 2 2" xfId="19940" xr:uid="{00000000-0005-0000-0000-0000BA4D0000}"/>
    <cellStyle name="Normal 20 6 6 3" xfId="19941" xr:uid="{00000000-0005-0000-0000-0000BB4D0000}"/>
    <cellStyle name="Normal 20 6 7" xfId="19942" xr:uid="{00000000-0005-0000-0000-0000BC4D0000}"/>
    <cellStyle name="Normal 20 6 7 2" xfId="19943" xr:uid="{00000000-0005-0000-0000-0000BD4D0000}"/>
    <cellStyle name="Normal 20 6 8" xfId="19944" xr:uid="{00000000-0005-0000-0000-0000BE4D0000}"/>
    <cellStyle name="Normal 20 6 8 2" xfId="19945" xr:uid="{00000000-0005-0000-0000-0000BF4D0000}"/>
    <cellStyle name="Normal 20 6 9" xfId="19946" xr:uid="{00000000-0005-0000-0000-0000C04D0000}"/>
    <cellStyle name="Normal 20 7" xfId="19947" xr:uid="{00000000-0005-0000-0000-0000C14D0000}"/>
    <cellStyle name="Normal 20 7 2" xfId="19948" xr:uid="{00000000-0005-0000-0000-0000C24D0000}"/>
    <cellStyle name="Normal 20 7 2 2" xfId="19949" xr:uid="{00000000-0005-0000-0000-0000C34D0000}"/>
    <cellStyle name="Normal 20 7 2 2 2" xfId="19950" xr:uid="{00000000-0005-0000-0000-0000C44D0000}"/>
    <cellStyle name="Normal 20 7 2 2 2 2" xfId="19951" xr:uid="{00000000-0005-0000-0000-0000C54D0000}"/>
    <cellStyle name="Normal 20 7 2 2 3" xfId="19952" xr:uid="{00000000-0005-0000-0000-0000C64D0000}"/>
    <cellStyle name="Normal 20 7 2 3" xfId="19953" xr:uid="{00000000-0005-0000-0000-0000C74D0000}"/>
    <cellStyle name="Normal 20 7 2 3 2" xfId="19954" xr:uid="{00000000-0005-0000-0000-0000C84D0000}"/>
    <cellStyle name="Normal 20 7 2 3 2 2" xfId="19955" xr:uid="{00000000-0005-0000-0000-0000C94D0000}"/>
    <cellStyle name="Normal 20 7 2 3 3" xfId="19956" xr:uid="{00000000-0005-0000-0000-0000CA4D0000}"/>
    <cellStyle name="Normal 20 7 2 4" xfId="19957" xr:uid="{00000000-0005-0000-0000-0000CB4D0000}"/>
    <cellStyle name="Normal 20 7 2 4 2" xfId="19958" xr:uid="{00000000-0005-0000-0000-0000CC4D0000}"/>
    <cellStyle name="Normal 20 7 2 4 2 2" xfId="19959" xr:uid="{00000000-0005-0000-0000-0000CD4D0000}"/>
    <cellStyle name="Normal 20 7 2 4 3" xfId="19960" xr:uid="{00000000-0005-0000-0000-0000CE4D0000}"/>
    <cellStyle name="Normal 20 7 2 5" xfId="19961" xr:uid="{00000000-0005-0000-0000-0000CF4D0000}"/>
    <cellStyle name="Normal 20 7 2 5 2" xfId="19962" xr:uid="{00000000-0005-0000-0000-0000D04D0000}"/>
    <cellStyle name="Normal 20 7 2 6" xfId="19963" xr:uid="{00000000-0005-0000-0000-0000D14D0000}"/>
    <cellStyle name="Normal 20 7 2 6 2" xfId="19964" xr:uid="{00000000-0005-0000-0000-0000D24D0000}"/>
    <cellStyle name="Normal 20 7 2 7" xfId="19965" xr:uid="{00000000-0005-0000-0000-0000D34D0000}"/>
    <cellStyle name="Normal 20 7 3" xfId="19966" xr:uid="{00000000-0005-0000-0000-0000D44D0000}"/>
    <cellStyle name="Normal 20 7 3 2" xfId="19967" xr:uid="{00000000-0005-0000-0000-0000D54D0000}"/>
    <cellStyle name="Normal 20 7 3 2 2" xfId="19968" xr:uid="{00000000-0005-0000-0000-0000D64D0000}"/>
    <cellStyle name="Normal 20 7 3 3" xfId="19969" xr:uid="{00000000-0005-0000-0000-0000D74D0000}"/>
    <cellStyle name="Normal 20 7 4" xfId="19970" xr:uid="{00000000-0005-0000-0000-0000D84D0000}"/>
    <cellStyle name="Normal 20 7 4 2" xfId="19971" xr:uid="{00000000-0005-0000-0000-0000D94D0000}"/>
    <cellStyle name="Normal 20 7 4 2 2" xfId="19972" xr:uid="{00000000-0005-0000-0000-0000DA4D0000}"/>
    <cellStyle name="Normal 20 7 4 3" xfId="19973" xr:uid="{00000000-0005-0000-0000-0000DB4D0000}"/>
    <cellStyle name="Normal 20 7 5" xfId="19974" xr:uid="{00000000-0005-0000-0000-0000DC4D0000}"/>
    <cellStyle name="Normal 20 7 5 2" xfId="19975" xr:uid="{00000000-0005-0000-0000-0000DD4D0000}"/>
    <cellStyle name="Normal 20 7 5 2 2" xfId="19976" xr:uid="{00000000-0005-0000-0000-0000DE4D0000}"/>
    <cellStyle name="Normal 20 7 5 3" xfId="19977" xr:uid="{00000000-0005-0000-0000-0000DF4D0000}"/>
    <cellStyle name="Normal 20 7 6" xfId="19978" xr:uid="{00000000-0005-0000-0000-0000E04D0000}"/>
    <cellStyle name="Normal 20 7 6 2" xfId="19979" xr:uid="{00000000-0005-0000-0000-0000E14D0000}"/>
    <cellStyle name="Normal 20 7 7" xfId="19980" xr:uid="{00000000-0005-0000-0000-0000E24D0000}"/>
    <cellStyle name="Normal 20 7 7 2" xfId="19981" xr:uid="{00000000-0005-0000-0000-0000E34D0000}"/>
    <cellStyle name="Normal 20 7 8" xfId="19982" xr:uid="{00000000-0005-0000-0000-0000E44D0000}"/>
    <cellStyle name="Normal 20 8" xfId="19983" xr:uid="{00000000-0005-0000-0000-0000E54D0000}"/>
    <cellStyle name="Normal 20 8 2" xfId="19984" xr:uid="{00000000-0005-0000-0000-0000E64D0000}"/>
    <cellStyle name="Normal 20 8 2 2" xfId="19985" xr:uid="{00000000-0005-0000-0000-0000E74D0000}"/>
    <cellStyle name="Normal 20 8 2 2 2" xfId="19986" xr:uid="{00000000-0005-0000-0000-0000E84D0000}"/>
    <cellStyle name="Normal 20 8 2 3" xfId="19987" xr:uid="{00000000-0005-0000-0000-0000E94D0000}"/>
    <cellStyle name="Normal 20 8 3" xfId="19988" xr:uid="{00000000-0005-0000-0000-0000EA4D0000}"/>
    <cellStyle name="Normal 20 8 3 2" xfId="19989" xr:uid="{00000000-0005-0000-0000-0000EB4D0000}"/>
    <cellStyle name="Normal 20 8 3 2 2" xfId="19990" xr:uid="{00000000-0005-0000-0000-0000EC4D0000}"/>
    <cellStyle name="Normal 20 8 3 3" xfId="19991" xr:uid="{00000000-0005-0000-0000-0000ED4D0000}"/>
    <cellStyle name="Normal 20 8 4" xfId="19992" xr:uid="{00000000-0005-0000-0000-0000EE4D0000}"/>
    <cellStyle name="Normal 20 8 4 2" xfId="19993" xr:uid="{00000000-0005-0000-0000-0000EF4D0000}"/>
    <cellStyle name="Normal 20 8 4 2 2" xfId="19994" xr:uid="{00000000-0005-0000-0000-0000F04D0000}"/>
    <cellStyle name="Normal 20 8 4 3" xfId="19995" xr:uid="{00000000-0005-0000-0000-0000F14D0000}"/>
    <cellStyle name="Normal 20 8 5" xfId="19996" xr:uid="{00000000-0005-0000-0000-0000F24D0000}"/>
    <cellStyle name="Normal 20 8 5 2" xfId="19997" xr:uid="{00000000-0005-0000-0000-0000F34D0000}"/>
    <cellStyle name="Normal 20 8 6" xfId="19998" xr:uid="{00000000-0005-0000-0000-0000F44D0000}"/>
    <cellStyle name="Normal 20 8 6 2" xfId="19999" xr:uid="{00000000-0005-0000-0000-0000F54D0000}"/>
    <cellStyle name="Normal 20 8 7" xfId="20000" xr:uid="{00000000-0005-0000-0000-0000F64D0000}"/>
    <cellStyle name="Normal 20 9" xfId="20001" xr:uid="{00000000-0005-0000-0000-0000F74D0000}"/>
    <cellStyle name="Normal 20 9 2" xfId="20002" xr:uid="{00000000-0005-0000-0000-0000F84D0000}"/>
    <cellStyle name="Normal 20 9 2 2" xfId="20003" xr:uid="{00000000-0005-0000-0000-0000F94D0000}"/>
    <cellStyle name="Normal 20 9 2 2 2" xfId="20004" xr:uid="{00000000-0005-0000-0000-0000FA4D0000}"/>
    <cellStyle name="Normal 20 9 2 3" xfId="20005" xr:uid="{00000000-0005-0000-0000-0000FB4D0000}"/>
    <cellStyle name="Normal 20 9 3" xfId="20006" xr:uid="{00000000-0005-0000-0000-0000FC4D0000}"/>
    <cellStyle name="Normal 20 9 3 2" xfId="20007" xr:uid="{00000000-0005-0000-0000-0000FD4D0000}"/>
    <cellStyle name="Normal 20 9 3 2 2" xfId="20008" xr:uid="{00000000-0005-0000-0000-0000FE4D0000}"/>
    <cellStyle name="Normal 20 9 3 3" xfId="20009" xr:uid="{00000000-0005-0000-0000-0000FF4D0000}"/>
    <cellStyle name="Normal 20 9 4" xfId="20010" xr:uid="{00000000-0005-0000-0000-0000004E0000}"/>
    <cellStyle name="Normal 20 9 4 2" xfId="20011" xr:uid="{00000000-0005-0000-0000-0000014E0000}"/>
    <cellStyle name="Normal 20 9 4 2 2" xfId="20012" xr:uid="{00000000-0005-0000-0000-0000024E0000}"/>
    <cellStyle name="Normal 20 9 4 3" xfId="20013" xr:uid="{00000000-0005-0000-0000-0000034E0000}"/>
    <cellStyle name="Normal 20 9 5" xfId="20014" xr:uid="{00000000-0005-0000-0000-0000044E0000}"/>
    <cellStyle name="Normal 20 9 5 2" xfId="20015" xr:uid="{00000000-0005-0000-0000-0000054E0000}"/>
    <cellStyle name="Normal 20 9 6" xfId="20016" xr:uid="{00000000-0005-0000-0000-0000064E0000}"/>
    <cellStyle name="Normal 20 9 6 2" xfId="20017" xr:uid="{00000000-0005-0000-0000-0000074E0000}"/>
    <cellStyle name="Normal 20 9 7" xfId="20018" xr:uid="{00000000-0005-0000-0000-0000084E0000}"/>
    <cellStyle name="Normal 20_Confidential Information" xfId="20019" xr:uid="{00000000-0005-0000-0000-0000094E0000}"/>
    <cellStyle name="Normal 21" xfId="506" xr:uid="{00000000-0005-0000-0000-00000A4E0000}"/>
    <cellStyle name="Normal 21 2" xfId="507" xr:uid="{00000000-0005-0000-0000-00000B4E0000}"/>
    <cellStyle name="Normal 22" xfId="508" xr:uid="{00000000-0005-0000-0000-00000C4E0000}"/>
    <cellStyle name="Normal 22 10" xfId="20020" xr:uid="{00000000-0005-0000-0000-00000D4E0000}"/>
    <cellStyle name="Normal 22 10 2" xfId="20021" xr:uid="{00000000-0005-0000-0000-00000E4E0000}"/>
    <cellStyle name="Normal 22 10 2 2" xfId="20022" xr:uid="{00000000-0005-0000-0000-00000F4E0000}"/>
    <cellStyle name="Normal 22 10 3" xfId="20023" xr:uid="{00000000-0005-0000-0000-0000104E0000}"/>
    <cellStyle name="Normal 22 11" xfId="20024" xr:uid="{00000000-0005-0000-0000-0000114E0000}"/>
    <cellStyle name="Normal 22 11 2" xfId="20025" xr:uid="{00000000-0005-0000-0000-0000124E0000}"/>
    <cellStyle name="Normal 22 11 2 2" xfId="20026" xr:uid="{00000000-0005-0000-0000-0000134E0000}"/>
    <cellStyle name="Normal 22 11 3" xfId="20027" xr:uid="{00000000-0005-0000-0000-0000144E0000}"/>
    <cellStyle name="Normal 22 12" xfId="20028" xr:uid="{00000000-0005-0000-0000-0000154E0000}"/>
    <cellStyle name="Normal 22 12 2" xfId="20029" xr:uid="{00000000-0005-0000-0000-0000164E0000}"/>
    <cellStyle name="Normal 22 13" xfId="20030" xr:uid="{00000000-0005-0000-0000-0000174E0000}"/>
    <cellStyle name="Normal 22 13 2" xfId="20031" xr:uid="{00000000-0005-0000-0000-0000184E0000}"/>
    <cellStyle name="Normal 22 14" xfId="20032" xr:uid="{00000000-0005-0000-0000-0000194E0000}"/>
    <cellStyle name="Normal 22 2" xfId="509" xr:uid="{00000000-0005-0000-0000-00001A4E0000}"/>
    <cellStyle name="Normal 22 2 10" xfId="20033" xr:uid="{00000000-0005-0000-0000-00001B4E0000}"/>
    <cellStyle name="Normal 22 2 10 2" xfId="20034" xr:uid="{00000000-0005-0000-0000-00001C4E0000}"/>
    <cellStyle name="Normal 22 2 10 2 2" xfId="20035" xr:uid="{00000000-0005-0000-0000-00001D4E0000}"/>
    <cellStyle name="Normal 22 2 10 3" xfId="20036" xr:uid="{00000000-0005-0000-0000-00001E4E0000}"/>
    <cellStyle name="Normal 22 2 11" xfId="20037" xr:uid="{00000000-0005-0000-0000-00001F4E0000}"/>
    <cellStyle name="Normal 22 2 11 2" xfId="20038" xr:uid="{00000000-0005-0000-0000-0000204E0000}"/>
    <cellStyle name="Normal 22 2 12" xfId="20039" xr:uid="{00000000-0005-0000-0000-0000214E0000}"/>
    <cellStyle name="Normal 22 2 12 2" xfId="20040" xr:uid="{00000000-0005-0000-0000-0000224E0000}"/>
    <cellStyle name="Normal 22 2 13" xfId="20041" xr:uid="{00000000-0005-0000-0000-0000234E0000}"/>
    <cellStyle name="Normal 22 2 2" xfId="510" xr:uid="{00000000-0005-0000-0000-0000244E0000}"/>
    <cellStyle name="Normal 22 2 2 10" xfId="20042" xr:uid="{00000000-0005-0000-0000-0000254E0000}"/>
    <cellStyle name="Normal 22 2 2 10 2" xfId="20043" xr:uid="{00000000-0005-0000-0000-0000264E0000}"/>
    <cellStyle name="Normal 22 2 2 11" xfId="20044" xr:uid="{00000000-0005-0000-0000-0000274E0000}"/>
    <cellStyle name="Normal 22 2 2 2" xfId="20045" xr:uid="{00000000-0005-0000-0000-0000284E0000}"/>
    <cellStyle name="Normal 22 2 2 2 2" xfId="20046" xr:uid="{00000000-0005-0000-0000-0000294E0000}"/>
    <cellStyle name="Normal 22 2 2 2 2 2" xfId="20047" xr:uid="{00000000-0005-0000-0000-00002A4E0000}"/>
    <cellStyle name="Normal 22 2 2 2 2 2 2" xfId="20048" xr:uid="{00000000-0005-0000-0000-00002B4E0000}"/>
    <cellStyle name="Normal 22 2 2 2 2 2 2 2" xfId="20049" xr:uid="{00000000-0005-0000-0000-00002C4E0000}"/>
    <cellStyle name="Normal 22 2 2 2 2 2 3" xfId="20050" xr:uid="{00000000-0005-0000-0000-00002D4E0000}"/>
    <cellStyle name="Normal 22 2 2 2 2 3" xfId="20051" xr:uid="{00000000-0005-0000-0000-00002E4E0000}"/>
    <cellStyle name="Normal 22 2 2 2 2 3 2" xfId="20052" xr:uid="{00000000-0005-0000-0000-00002F4E0000}"/>
    <cellStyle name="Normal 22 2 2 2 2 3 2 2" xfId="20053" xr:uid="{00000000-0005-0000-0000-0000304E0000}"/>
    <cellStyle name="Normal 22 2 2 2 2 3 3" xfId="20054" xr:uid="{00000000-0005-0000-0000-0000314E0000}"/>
    <cellStyle name="Normal 22 2 2 2 2 4" xfId="20055" xr:uid="{00000000-0005-0000-0000-0000324E0000}"/>
    <cellStyle name="Normal 22 2 2 2 2 4 2" xfId="20056" xr:uid="{00000000-0005-0000-0000-0000334E0000}"/>
    <cellStyle name="Normal 22 2 2 2 2 4 2 2" xfId="20057" xr:uid="{00000000-0005-0000-0000-0000344E0000}"/>
    <cellStyle name="Normal 22 2 2 2 2 4 3" xfId="20058" xr:uid="{00000000-0005-0000-0000-0000354E0000}"/>
    <cellStyle name="Normal 22 2 2 2 2 5" xfId="20059" xr:uid="{00000000-0005-0000-0000-0000364E0000}"/>
    <cellStyle name="Normal 22 2 2 2 2 5 2" xfId="20060" xr:uid="{00000000-0005-0000-0000-0000374E0000}"/>
    <cellStyle name="Normal 22 2 2 2 2 6" xfId="20061" xr:uid="{00000000-0005-0000-0000-0000384E0000}"/>
    <cellStyle name="Normal 22 2 2 2 2 6 2" xfId="20062" xr:uid="{00000000-0005-0000-0000-0000394E0000}"/>
    <cellStyle name="Normal 22 2 2 2 2 7" xfId="20063" xr:uid="{00000000-0005-0000-0000-00003A4E0000}"/>
    <cellStyle name="Normal 22 2 2 2 3" xfId="20064" xr:uid="{00000000-0005-0000-0000-00003B4E0000}"/>
    <cellStyle name="Normal 22 2 2 2 3 2" xfId="20065" xr:uid="{00000000-0005-0000-0000-00003C4E0000}"/>
    <cellStyle name="Normal 22 2 2 2 3 2 2" xfId="20066" xr:uid="{00000000-0005-0000-0000-00003D4E0000}"/>
    <cellStyle name="Normal 22 2 2 2 3 2 2 2" xfId="20067" xr:uid="{00000000-0005-0000-0000-00003E4E0000}"/>
    <cellStyle name="Normal 22 2 2 2 3 2 3" xfId="20068" xr:uid="{00000000-0005-0000-0000-00003F4E0000}"/>
    <cellStyle name="Normal 22 2 2 2 3 3" xfId="20069" xr:uid="{00000000-0005-0000-0000-0000404E0000}"/>
    <cellStyle name="Normal 22 2 2 2 3 3 2" xfId="20070" xr:uid="{00000000-0005-0000-0000-0000414E0000}"/>
    <cellStyle name="Normal 22 2 2 2 3 3 2 2" xfId="20071" xr:uid="{00000000-0005-0000-0000-0000424E0000}"/>
    <cellStyle name="Normal 22 2 2 2 3 3 3" xfId="20072" xr:uid="{00000000-0005-0000-0000-0000434E0000}"/>
    <cellStyle name="Normal 22 2 2 2 3 4" xfId="20073" xr:uid="{00000000-0005-0000-0000-0000444E0000}"/>
    <cellStyle name="Normal 22 2 2 2 3 4 2" xfId="20074" xr:uid="{00000000-0005-0000-0000-0000454E0000}"/>
    <cellStyle name="Normal 22 2 2 2 3 4 2 2" xfId="20075" xr:uid="{00000000-0005-0000-0000-0000464E0000}"/>
    <cellStyle name="Normal 22 2 2 2 3 4 3" xfId="20076" xr:uid="{00000000-0005-0000-0000-0000474E0000}"/>
    <cellStyle name="Normal 22 2 2 2 3 5" xfId="20077" xr:uid="{00000000-0005-0000-0000-0000484E0000}"/>
    <cellStyle name="Normal 22 2 2 2 3 5 2" xfId="20078" xr:uid="{00000000-0005-0000-0000-0000494E0000}"/>
    <cellStyle name="Normal 22 2 2 2 3 6" xfId="20079" xr:uid="{00000000-0005-0000-0000-00004A4E0000}"/>
    <cellStyle name="Normal 22 2 2 2 3 6 2" xfId="20080" xr:uid="{00000000-0005-0000-0000-00004B4E0000}"/>
    <cellStyle name="Normal 22 2 2 2 3 7" xfId="20081" xr:uid="{00000000-0005-0000-0000-00004C4E0000}"/>
    <cellStyle name="Normal 22 2 2 2 4" xfId="20082" xr:uid="{00000000-0005-0000-0000-00004D4E0000}"/>
    <cellStyle name="Normal 22 2 2 2 4 2" xfId="20083" xr:uid="{00000000-0005-0000-0000-00004E4E0000}"/>
    <cellStyle name="Normal 22 2 2 2 4 2 2" xfId="20084" xr:uid="{00000000-0005-0000-0000-00004F4E0000}"/>
    <cellStyle name="Normal 22 2 2 2 4 3" xfId="20085" xr:uid="{00000000-0005-0000-0000-0000504E0000}"/>
    <cellStyle name="Normal 22 2 2 2 5" xfId="20086" xr:uid="{00000000-0005-0000-0000-0000514E0000}"/>
    <cellStyle name="Normal 22 2 2 2 5 2" xfId="20087" xr:uid="{00000000-0005-0000-0000-0000524E0000}"/>
    <cellStyle name="Normal 22 2 2 2 5 2 2" xfId="20088" xr:uid="{00000000-0005-0000-0000-0000534E0000}"/>
    <cellStyle name="Normal 22 2 2 2 5 3" xfId="20089" xr:uid="{00000000-0005-0000-0000-0000544E0000}"/>
    <cellStyle name="Normal 22 2 2 2 6" xfId="20090" xr:uid="{00000000-0005-0000-0000-0000554E0000}"/>
    <cellStyle name="Normal 22 2 2 2 6 2" xfId="20091" xr:uid="{00000000-0005-0000-0000-0000564E0000}"/>
    <cellStyle name="Normal 22 2 2 2 6 2 2" xfId="20092" xr:uid="{00000000-0005-0000-0000-0000574E0000}"/>
    <cellStyle name="Normal 22 2 2 2 6 3" xfId="20093" xr:uid="{00000000-0005-0000-0000-0000584E0000}"/>
    <cellStyle name="Normal 22 2 2 2 7" xfId="20094" xr:uid="{00000000-0005-0000-0000-0000594E0000}"/>
    <cellStyle name="Normal 22 2 2 2 7 2" xfId="20095" xr:uid="{00000000-0005-0000-0000-00005A4E0000}"/>
    <cellStyle name="Normal 22 2 2 2 8" xfId="20096" xr:uid="{00000000-0005-0000-0000-00005B4E0000}"/>
    <cellStyle name="Normal 22 2 2 2 8 2" xfId="20097" xr:uid="{00000000-0005-0000-0000-00005C4E0000}"/>
    <cellStyle name="Normal 22 2 2 2 9" xfId="20098" xr:uid="{00000000-0005-0000-0000-00005D4E0000}"/>
    <cellStyle name="Normal 22 2 2 3" xfId="20099" xr:uid="{00000000-0005-0000-0000-00005E4E0000}"/>
    <cellStyle name="Normal 22 2 2 3 2" xfId="20100" xr:uid="{00000000-0005-0000-0000-00005F4E0000}"/>
    <cellStyle name="Normal 22 2 2 3 2 2" xfId="20101" xr:uid="{00000000-0005-0000-0000-0000604E0000}"/>
    <cellStyle name="Normal 22 2 2 3 2 2 2" xfId="20102" xr:uid="{00000000-0005-0000-0000-0000614E0000}"/>
    <cellStyle name="Normal 22 2 2 3 2 2 2 2" xfId="20103" xr:uid="{00000000-0005-0000-0000-0000624E0000}"/>
    <cellStyle name="Normal 22 2 2 3 2 2 3" xfId="20104" xr:uid="{00000000-0005-0000-0000-0000634E0000}"/>
    <cellStyle name="Normal 22 2 2 3 2 3" xfId="20105" xr:uid="{00000000-0005-0000-0000-0000644E0000}"/>
    <cellStyle name="Normal 22 2 2 3 2 3 2" xfId="20106" xr:uid="{00000000-0005-0000-0000-0000654E0000}"/>
    <cellStyle name="Normal 22 2 2 3 2 3 2 2" xfId="20107" xr:uid="{00000000-0005-0000-0000-0000664E0000}"/>
    <cellStyle name="Normal 22 2 2 3 2 3 3" xfId="20108" xr:uid="{00000000-0005-0000-0000-0000674E0000}"/>
    <cellStyle name="Normal 22 2 2 3 2 4" xfId="20109" xr:uid="{00000000-0005-0000-0000-0000684E0000}"/>
    <cellStyle name="Normal 22 2 2 3 2 4 2" xfId="20110" xr:uid="{00000000-0005-0000-0000-0000694E0000}"/>
    <cellStyle name="Normal 22 2 2 3 2 4 2 2" xfId="20111" xr:uid="{00000000-0005-0000-0000-00006A4E0000}"/>
    <cellStyle name="Normal 22 2 2 3 2 4 3" xfId="20112" xr:uid="{00000000-0005-0000-0000-00006B4E0000}"/>
    <cellStyle name="Normal 22 2 2 3 2 5" xfId="20113" xr:uid="{00000000-0005-0000-0000-00006C4E0000}"/>
    <cellStyle name="Normal 22 2 2 3 2 5 2" xfId="20114" xr:uid="{00000000-0005-0000-0000-00006D4E0000}"/>
    <cellStyle name="Normal 22 2 2 3 2 6" xfId="20115" xr:uid="{00000000-0005-0000-0000-00006E4E0000}"/>
    <cellStyle name="Normal 22 2 2 3 2 6 2" xfId="20116" xr:uid="{00000000-0005-0000-0000-00006F4E0000}"/>
    <cellStyle name="Normal 22 2 2 3 2 7" xfId="20117" xr:uid="{00000000-0005-0000-0000-0000704E0000}"/>
    <cellStyle name="Normal 22 2 2 3 3" xfId="20118" xr:uid="{00000000-0005-0000-0000-0000714E0000}"/>
    <cellStyle name="Normal 22 2 2 3 3 2" xfId="20119" xr:uid="{00000000-0005-0000-0000-0000724E0000}"/>
    <cellStyle name="Normal 22 2 2 3 3 2 2" xfId="20120" xr:uid="{00000000-0005-0000-0000-0000734E0000}"/>
    <cellStyle name="Normal 22 2 2 3 3 3" xfId="20121" xr:uid="{00000000-0005-0000-0000-0000744E0000}"/>
    <cellStyle name="Normal 22 2 2 3 4" xfId="20122" xr:uid="{00000000-0005-0000-0000-0000754E0000}"/>
    <cellStyle name="Normal 22 2 2 3 4 2" xfId="20123" xr:uid="{00000000-0005-0000-0000-0000764E0000}"/>
    <cellStyle name="Normal 22 2 2 3 4 2 2" xfId="20124" xr:uid="{00000000-0005-0000-0000-0000774E0000}"/>
    <cellStyle name="Normal 22 2 2 3 4 3" xfId="20125" xr:uid="{00000000-0005-0000-0000-0000784E0000}"/>
    <cellStyle name="Normal 22 2 2 3 5" xfId="20126" xr:uid="{00000000-0005-0000-0000-0000794E0000}"/>
    <cellStyle name="Normal 22 2 2 3 5 2" xfId="20127" xr:uid="{00000000-0005-0000-0000-00007A4E0000}"/>
    <cellStyle name="Normal 22 2 2 3 5 2 2" xfId="20128" xr:uid="{00000000-0005-0000-0000-00007B4E0000}"/>
    <cellStyle name="Normal 22 2 2 3 5 3" xfId="20129" xr:uid="{00000000-0005-0000-0000-00007C4E0000}"/>
    <cellStyle name="Normal 22 2 2 3 6" xfId="20130" xr:uid="{00000000-0005-0000-0000-00007D4E0000}"/>
    <cellStyle name="Normal 22 2 2 3 6 2" xfId="20131" xr:uid="{00000000-0005-0000-0000-00007E4E0000}"/>
    <cellStyle name="Normal 22 2 2 3 7" xfId="20132" xr:uid="{00000000-0005-0000-0000-00007F4E0000}"/>
    <cellStyle name="Normal 22 2 2 3 7 2" xfId="20133" xr:uid="{00000000-0005-0000-0000-0000804E0000}"/>
    <cellStyle name="Normal 22 2 2 3 8" xfId="20134" xr:uid="{00000000-0005-0000-0000-0000814E0000}"/>
    <cellStyle name="Normal 22 2 2 4" xfId="20135" xr:uid="{00000000-0005-0000-0000-0000824E0000}"/>
    <cellStyle name="Normal 22 2 2 4 2" xfId="20136" xr:uid="{00000000-0005-0000-0000-0000834E0000}"/>
    <cellStyle name="Normal 22 2 2 4 2 2" xfId="20137" xr:uid="{00000000-0005-0000-0000-0000844E0000}"/>
    <cellStyle name="Normal 22 2 2 4 2 2 2" xfId="20138" xr:uid="{00000000-0005-0000-0000-0000854E0000}"/>
    <cellStyle name="Normal 22 2 2 4 2 3" xfId="20139" xr:uid="{00000000-0005-0000-0000-0000864E0000}"/>
    <cellStyle name="Normal 22 2 2 4 3" xfId="20140" xr:uid="{00000000-0005-0000-0000-0000874E0000}"/>
    <cellStyle name="Normal 22 2 2 4 3 2" xfId="20141" xr:uid="{00000000-0005-0000-0000-0000884E0000}"/>
    <cellStyle name="Normal 22 2 2 4 3 2 2" xfId="20142" xr:uid="{00000000-0005-0000-0000-0000894E0000}"/>
    <cellStyle name="Normal 22 2 2 4 3 3" xfId="20143" xr:uid="{00000000-0005-0000-0000-00008A4E0000}"/>
    <cellStyle name="Normal 22 2 2 4 4" xfId="20144" xr:uid="{00000000-0005-0000-0000-00008B4E0000}"/>
    <cellStyle name="Normal 22 2 2 4 4 2" xfId="20145" xr:uid="{00000000-0005-0000-0000-00008C4E0000}"/>
    <cellStyle name="Normal 22 2 2 4 4 2 2" xfId="20146" xr:uid="{00000000-0005-0000-0000-00008D4E0000}"/>
    <cellStyle name="Normal 22 2 2 4 4 3" xfId="20147" xr:uid="{00000000-0005-0000-0000-00008E4E0000}"/>
    <cellStyle name="Normal 22 2 2 4 5" xfId="20148" xr:uid="{00000000-0005-0000-0000-00008F4E0000}"/>
    <cellStyle name="Normal 22 2 2 4 5 2" xfId="20149" xr:uid="{00000000-0005-0000-0000-0000904E0000}"/>
    <cellStyle name="Normal 22 2 2 4 6" xfId="20150" xr:uid="{00000000-0005-0000-0000-0000914E0000}"/>
    <cellStyle name="Normal 22 2 2 4 6 2" xfId="20151" xr:uid="{00000000-0005-0000-0000-0000924E0000}"/>
    <cellStyle name="Normal 22 2 2 4 7" xfId="20152" xr:uid="{00000000-0005-0000-0000-0000934E0000}"/>
    <cellStyle name="Normal 22 2 2 5" xfId="20153" xr:uid="{00000000-0005-0000-0000-0000944E0000}"/>
    <cellStyle name="Normal 22 2 2 5 2" xfId="20154" xr:uid="{00000000-0005-0000-0000-0000954E0000}"/>
    <cellStyle name="Normal 22 2 2 5 2 2" xfId="20155" xr:uid="{00000000-0005-0000-0000-0000964E0000}"/>
    <cellStyle name="Normal 22 2 2 5 2 2 2" xfId="20156" xr:uid="{00000000-0005-0000-0000-0000974E0000}"/>
    <cellStyle name="Normal 22 2 2 5 2 3" xfId="20157" xr:uid="{00000000-0005-0000-0000-0000984E0000}"/>
    <cellStyle name="Normal 22 2 2 5 3" xfId="20158" xr:uid="{00000000-0005-0000-0000-0000994E0000}"/>
    <cellStyle name="Normal 22 2 2 5 3 2" xfId="20159" xr:uid="{00000000-0005-0000-0000-00009A4E0000}"/>
    <cellStyle name="Normal 22 2 2 5 3 2 2" xfId="20160" xr:uid="{00000000-0005-0000-0000-00009B4E0000}"/>
    <cellStyle name="Normal 22 2 2 5 3 3" xfId="20161" xr:uid="{00000000-0005-0000-0000-00009C4E0000}"/>
    <cellStyle name="Normal 22 2 2 5 4" xfId="20162" xr:uid="{00000000-0005-0000-0000-00009D4E0000}"/>
    <cellStyle name="Normal 22 2 2 5 4 2" xfId="20163" xr:uid="{00000000-0005-0000-0000-00009E4E0000}"/>
    <cellStyle name="Normal 22 2 2 5 4 2 2" xfId="20164" xr:uid="{00000000-0005-0000-0000-00009F4E0000}"/>
    <cellStyle name="Normal 22 2 2 5 4 3" xfId="20165" xr:uid="{00000000-0005-0000-0000-0000A04E0000}"/>
    <cellStyle name="Normal 22 2 2 5 5" xfId="20166" xr:uid="{00000000-0005-0000-0000-0000A14E0000}"/>
    <cellStyle name="Normal 22 2 2 5 5 2" xfId="20167" xr:uid="{00000000-0005-0000-0000-0000A24E0000}"/>
    <cellStyle name="Normal 22 2 2 5 6" xfId="20168" xr:uid="{00000000-0005-0000-0000-0000A34E0000}"/>
    <cellStyle name="Normal 22 2 2 5 6 2" xfId="20169" xr:uid="{00000000-0005-0000-0000-0000A44E0000}"/>
    <cellStyle name="Normal 22 2 2 5 7" xfId="20170" xr:uid="{00000000-0005-0000-0000-0000A54E0000}"/>
    <cellStyle name="Normal 22 2 2 6" xfId="20171" xr:uid="{00000000-0005-0000-0000-0000A64E0000}"/>
    <cellStyle name="Normal 22 2 2 6 2" xfId="20172" xr:uid="{00000000-0005-0000-0000-0000A74E0000}"/>
    <cellStyle name="Normal 22 2 2 6 2 2" xfId="20173" xr:uid="{00000000-0005-0000-0000-0000A84E0000}"/>
    <cellStyle name="Normal 22 2 2 6 3" xfId="20174" xr:uid="{00000000-0005-0000-0000-0000A94E0000}"/>
    <cellStyle name="Normal 22 2 2 7" xfId="20175" xr:uid="{00000000-0005-0000-0000-0000AA4E0000}"/>
    <cellStyle name="Normal 22 2 2 7 2" xfId="20176" xr:uid="{00000000-0005-0000-0000-0000AB4E0000}"/>
    <cellStyle name="Normal 22 2 2 7 2 2" xfId="20177" xr:uid="{00000000-0005-0000-0000-0000AC4E0000}"/>
    <cellStyle name="Normal 22 2 2 7 3" xfId="20178" xr:uid="{00000000-0005-0000-0000-0000AD4E0000}"/>
    <cellStyle name="Normal 22 2 2 8" xfId="20179" xr:uid="{00000000-0005-0000-0000-0000AE4E0000}"/>
    <cellStyle name="Normal 22 2 2 8 2" xfId="20180" xr:uid="{00000000-0005-0000-0000-0000AF4E0000}"/>
    <cellStyle name="Normal 22 2 2 8 2 2" xfId="20181" xr:uid="{00000000-0005-0000-0000-0000B04E0000}"/>
    <cellStyle name="Normal 22 2 2 8 3" xfId="20182" xr:uid="{00000000-0005-0000-0000-0000B14E0000}"/>
    <cellStyle name="Normal 22 2 2 9" xfId="20183" xr:uid="{00000000-0005-0000-0000-0000B24E0000}"/>
    <cellStyle name="Normal 22 2 2 9 2" xfId="20184" xr:uid="{00000000-0005-0000-0000-0000B34E0000}"/>
    <cellStyle name="Normal 22 2 3" xfId="511" xr:uid="{00000000-0005-0000-0000-0000B44E0000}"/>
    <cellStyle name="Normal 22 2 3 10" xfId="20185" xr:uid="{00000000-0005-0000-0000-0000B54E0000}"/>
    <cellStyle name="Normal 22 2 3 10 2" xfId="20186" xr:uid="{00000000-0005-0000-0000-0000B64E0000}"/>
    <cellStyle name="Normal 22 2 3 11" xfId="20187" xr:uid="{00000000-0005-0000-0000-0000B74E0000}"/>
    <cellStyle name="Normal 22 2 3 2" xfId="20188" xr:uid="{00000000-0005-0000-0000-0000B84E0000}"/>
    <cellStyle name="Normal 22 2 3 2 2" xfId="20189" xr:uid="{00000000-0005-0000-0000-0000B94E0000}"/>
    <cellStyle name="Normal 22 2 3 2 2 2" xfId="20190" xr:uid="{00000000-0005-0000-0000-0000BA4E0000}"/>
    <cellStyle name="Normal 22 2 3 2 2 2 2" xfId="20191" xr:uid="{00000000-0005-0000-0000-0000BB4E0000}"/>
    <cellStyle name="Normal 22 2 3 2 2 2 2 2" xfId="20192" xr:uid="{00000000-0005-0000-0000-0000BC4E0000}"/>
    <cellStyle name="Normal 22 2 3 2 2 2 3" xfId="20193" xr:uid="{00000000-0005-0000-0000-0000BD4E0000}"/>
    <cellStyle name="Normal 22 2 3 2 2 3" xfId="20194" xr:uid="{00000000-0005-0000-0000-0000BE4E0000}"/>
    <cellStyle name="Normal 22 2 3 2 2 3 2" xfId="20195" xr:uid="{00000000-0005-0000-0000-0000BF4E0000}"/>
    <cellStyle name="Normal 22 2 3 2 2 3 2 2" xfId="20196" xr:uid="{00000000-0005-0000-0000-0000C04E0000}"/>
    <cellStyle name="Normal 22 2 3 2 2 3 3" xfId="20197" xr:uid="{00000000-0005-0000-0000-0000C14E0000}"/>
    <cellStyle name="Normal 22 2 3 2 2 4" xfId="20198" xr:uid="{00000000-0005-0000-0000-0000C24E0000}"/>
    <cellStyle name="Normal 22 2 3 2 2 4 2" xfId="20199" xr:uid="{00000000-0005-0000-0000-0000C34E0000}"/>
    <cellStyle name="Normal 22 2 3 2 2 4 2 2" xfId="20200" xr:uid="{00000000-0005-0000-0000-0000C44E0000}"/>
    <cellStyle name="Normal 22 2 3 2 2 4 3" xfId="20201" xr:uid="{00000000-0005-0000-0000-0000C54E0000}"/>
    <cellStyle name="Normal 22 2 3 2 2 5" xfId="20202" xr:uid="{00000000-0005-0000-0000-0000C64E0000}"/>
    <cellStyle name="Normal 22 2 3 2 2 5 2" xfId="20203" xr:uid="{00000000-0005-0000-0000-0000C74E0000}"/>
    <cellStyle name="Normal 22 2 3 2 2 6" xfId="20204" xr:uid="{00000000-0005-0000-0000-0000C84E0000}"/>
    <cellStyle name="Normal 22 2 3 2 2 6 2" xfId="20205" xr:uid="{00000000-0005-0000-0000-0000C94E0000}"/>
    <cellStyle name="Normal 22 2 3 2 2 7" xfId="20206" xr:uid="{00000000-0005-0000-0000-0000CA4E0000}"/>
    <cellStyle name="Normal 22 2 3 2 3" xfId="20207" xr:uid="{00000000-0005-0000-0000-0000CB4E0000}"/>
    <cellStyle name="Normal 22 2 3 2 3 2" xfId="20208" xr:uid="{00000000-0005-0000-0000-0000CC4E0000}"/>
    <cellStyle name="Normal 22 2 3 2 3 2 2" xfId="20209" xr:uid="{00000000-0005-0000-0000-0000CD4E0000}"/>
    <cellStyle name="Normal 22 2 3 2 3 2 2 2" xfId="20210" xr:uid="{00000000-0005-0000-0000-0000CE4E0000}"/>
    <cellStyle name="Normal 22 2 3 2 3 2 3" xfId="20211" xr:uid="{00000000-0005-0000-0000-0000CF4E0000}"/>
    <cellStyle name="Normal 22 2 3 2 3 3" xfId="20212" xr:uid="{00000000-0005-0000-0000-0000D04E0000}"/>
    <cellStyle name="Normal 22 2 3 2 3 3 2" xfId="20213" xr:uid="{00000000-0005-0000-0000-0000D14E0000}"/>
    <cellStyle name="Normal 22 2 3 2 3 3 2 2" xfId="20214" xr:uid="{00000000-0005-0000-0000-0000D24E0000}"/>
    <cellStyle name="Normal 22 2 3 2 3 3 3" xfId="20215" xr:uid="{00000000-0005-0000-0000-0000D34E0000}"/>
    <cellStyle name="Normal 22 2 3 2 3 4" xfId="20216" xr:uid="{00000000-0005-0000-0000-0000D44E0000}"/>
    <cellStyle name="Normal 22 2 3 2 3 4 2" xfId="20217" xr:uid="{00000000-0005-0000-0000-0000D54E0000}"/>
    <cellStyle name="Normal 22 2 3 2 3 4 2 2" xfId="20218" xr:uid="{00000000-0005-0000-0000-0000D64E0000}"/>
    <cellStyle name="Normal 22 2 3 2 3 4 3" xfId="20219" xr:uid="{00000000-0005-0000-0000-0000D74E0000}"/>
    <cellStyle name="Normal 22 2 3 2 3 5" xfId="20220" xr:uid="{00000000-0005-0000-0000-0000D84E0000}"/>
    <cellStyle name="Normal 22 2 3 2 3 5 2" xfId="20221" xr:uid="{00000000-0005-0000-0000-0000D94E0000}"/>
    <cellStyle name="Normal 22 2 3 2 3 6" xfId="20222" xr:uid="{00000000-0005-0000-0000-0000DA4E0000}"/>
    <cellStyle name="Normal 22 2 3 2 3 6 2" xfId="20223" xr:uid="{00000000-0005-0000-0000-0000DB4E0000}"/>
    <cellStyle name="Normal 22 2 3 2 3 7" xfId="20224" xr:uid="{00000000-0005-0000-0000-0000DC4E0000}"/>
    <cellStyle name="Normal 22 2 3 2 4" xfId="20225" xr:uid="{00000000-0005-0000-0000-0000DD4E0000}"/>
    <cellStyle name="Normal 22 2 3 2 4 2" xfId="20226" xr:uid="{00000000-0005-0000-0000-0000DE4E0000}"/>
    <cellStyle name="Normal 22 2 3 2 4 2 2" xfId="20227" xr:uid="{00000000-0005-0000-0000-0000DF4E0000}"/>
    <cellStyle name="Normal 22 2 3 2 4 3" xfId="20228" xr:uid="{00000000-0005-0000-0000-0000E04E0000}"/>
    <cellStyle name="Normal 22 2 3 2 5" xfId="20229" xr:uid="{00000000-0005-0000-0000-0000E14E0000}"/>
    <cellStyle name="Normal 22 2 3 2 5 2" xfId="20230" xr:uid="{00000000-0005-0000-0000-0000E24E0000}"/>
    <cellStyle name="Normal 22 2 3 2 5 2 2" xfId="20231" xr:uid="{00000000-0005-0000-0000-0000E34E0000}"/>
    <cellStyle name="Normal 22 2 3 2 5 3" xfId="20232" xr:uid="{00000000-0005-0000-0000-0000E44E0000}"/>
    <cellStyle name="Normal 22 2 3 2 6" xfId="20233" xr:uid="{00000000-0005-0000-0000-0000E54E0000}"/>
    <cellStyle name="Normal 22 2 3 2 6 2" xfId="20234" xr:uid="{00000000-0005-0000-0000-0000E64E0000}"/>
    <cellStyle name="Normal 22 2 3 2 6 2 2" xfId="20235" xr:uid="{00000000-0005-0000-0000-0000E74E0000}"/>
    <cellStyle name="Normal 22 2 3 2 6 3" xfId="20236" xr:uid="{00000000-0005-0000-0000-0000E84E0000}"/>
    <cellStyle name="Normal 22 2 3 2 7" xfId="20237" xr:uid="{00000000-0005-0000-0000-0000E94E0000}"/>
    <cellStyle name="Normal 22 2 3 2 7 2" xfId="20238" xr:uid="{00000000-0005-0000-0000-0000EA4E0000}"/>
    <cellStyle name="Normal 22 2 3 2 8" xfId="20239" xr:uid="{00000000-0005-0000-0000-0000EB4E0000}"/>
    <cellStyle name="Normal 22 2 3 2 8 2" xfId="20240" xr:uid="{00000000-0005-0000-0000-0000EC4E0000}"/>
    <cellStyle name="Normal 22 2 3 2 9" xfId="20241" xr:uid="{00000000-0005-0000-0000-0000ED4E0000}"/>
    <cellStyle name="Normal 22 2 3 3" xfId="20242" xr:uid="{00000000-0005-0000-0000-0000EE4E0000}"/>
    <cellStyle name="Normal 22 2 3 3 2" xfId="20243" xr:uid="{00000000-0005-0000-0000-0000EF4E0000}"/>
    <cellStyle name="Normal 22 2 3 3 2 2" xfId="20244" xr:uid="{00000000-0005-0000-0000-0000F04E0000}"/>
    <cellStyle name="Normal 22 2 3 3 2 2 2" xfId="20245" xr:uid="{00000000-0005-0000-0000-0000F14E0000}"/>
    <cellStyle name="Normal 22 2 3 3 2 2 2 2" xfId="20246" xr:uid="{00000000-0005-0000-0000-0000F24E0000}"/>
    <cellStyle name="Normal 22 2 3 3 2 2 3" xfId="20247" xr:uid="{00000000-0005-0000-0000-0000F34E0000}"/>
    <cellStyle name="Normal 22 2 3 3 2 3" xfId="20248" xr:uid="{00000000-0005-0000-0000-0000F44E0000}"/>
    <cellStyle name="Normal 22 2 3 3 2 3 2" xfId="20249" xr:uid="{00000000-0005-0000-0000-0000F54E0000}"/>
    <cellStyle name="Normal 22 2 3 3 2 3 2 2" xfId="20250" xr:uid="{00000000-0005-0000-0000-0000F64E0000}"/>
    <cellStyle name="Normal 22 2 3 3 2 3 3" xfId="20251" xr:uid="{00000000-0005-0000-0000-0000F74E0000}"/>
    <cellStyle name="Normal 22 2 3 3 2 4" xfId="20252" xr:uid="{00000000-0005-0000-0000-0000F84E0000}"/>
    <cellStyle name="Normal 22 2 3 3 2 4 2" xfId="20253" xr:uid="{00000000-0005-0000-0000-0000F94E0000}"/>
    <cellStyle name="Normal 22 2 3 3 2 4 2 2" xfId="20254" xr:uid="{00000000-0005-0000-0000-0000FA4E0000}"/>
    <cellStyle name="Normal 22 2 3 3 2 4 3" xfId="20255" xr:uid="{00000000-0005-0000-0000-0000FB4E0000}"/>
    <cellStyle name="Normal 22 2 3 3 2 5" xfId="20256" xr:uid="{00000000-0005-0000-0000-0000FC4E0000}"/>
    <cellStyle name="Normal 22 2 3 3 2 5 2" xfId="20257" xr:uid="{00000000-0005-0000-0000-0000FD4E0000}"/>
    <cellStyle name="Normal 22 2 3 3 2 6" xfId="20258" xr:uid="{00000000-0005-0000-0000-0000FE4E0000}"/>
    <cellStyle name="Normal 22 2 3 3 2 6 2" xfId="20259" xr:uid="{00000000-0005-0000-0000-0000FF4E0000}"/>
    <cellStyle name="Normal 22 2 3 3 2 7" xfId="20260" xr:uid="{00000000-0005-0000-0000-0000004F0000}"/>
    <cellStyle name="Normal 22 2 3 3 3" xfId="20261" xr:uid="{00000000-0005-0000-0000-0000014F0000}"/>
    <cellStyle name="Normal 22 2 3 3 3 2" xfId="20262" xr:uid="{00000000-0005-0000-0000-0000024F0000}"/>
    <cellStyle name="Normal 22 2 3 3 3 2 2" xfId="20263" xr:uid="{00000000-0005-0000-0000-0000034F0000}"/>
    <cellStyle name="Normal 22 2 3 3 3 3" xfId="20264" xr:uid="{00000000-0005-0000-0000-0000044F0000}"/>
    <cellStyle name="Normal 22 2 3 3 4" xfId="20265" xr:uid="{00000000-0005-0000-0000-0000054F0000}"/>
    <cellStyle name="Normal 22 2 3 3 4 2" xfId="20266" xr:uid="{00000000-0005-0000-0000-0000064F0000}"/>
    <cellStyle name="Normal 22 2 3 3 4 2 2" xfId="20267" xr:uid="{00000000-0005-0000-0000-0000074F0000}"/>
    <cellStyle name="Normal 22 2 3 3 4 3" xfId="20268" xr:uid="{00000000-0005-0000-0000-0000084F0000}"/>
    <cellStyle name="Normal 22 2 3 3 5" xfId="20269" xr:uid="{00000000-0005-0000-0000-0000094F0000}"/>
    <cellStyle name="Normal 22 2 3 3 5 2" xfId="20270" xr:uid="{00000000-0005-0000-0000-00000A4F0000}"/>
    <cellStyle name="Normal 22 2 3 3 5 2 2" xfId="20271" xr:uid="{00000000-0005-0000-0000-00000B4F0000}"/>
    <cellStyle name="Normal 22 2 3 3 5 3" xfId="20272" xr:uid="{00000000-0005-0000-0000-00000C4F0000}"/>
    <cellStyle name="Normal 22 2 3 3 6" xfId="20273" xr:uid="{00000000-0005-0000-0000-00000D4F0000}"/>
    <cellStyle name="Normal 22 2 3 3 6 2" xfId="20274" xr:uid="{00000000-0005-0000-0000-00000E4F0000}"/>
    <cellStyle name="Normal 22 2 3 3 7" xfId="20275" xr:uid="{00000000-0005-0000-0000-00000F4F0000}"/>
    <cellStyle name="Normal 22 2 3 3 7 2" xfId="20276" xr:uid="{00000000-0005-0000-0000-0000104F0000}"/>
    <cellStyle name="Normal 22 2 3 3 8" xfId="20277" xr:uid="{00000000-0005-0000-0000-0000114F0000}"/>
    <cellStyle name="Normal 22 2 3 4" xfId="20278" xr:uid="{00000000-0005-0000-0000-0000124F0000}"/>
    <cellStyle name="Normal 22 2 3 4 2" xfId="20279" xr:uid="{00000000-0005-0000-0000-0000134F0000}"/>
    <cellStyle name="Normal 22 2 3 4 2 2" xfId="20280" xr:uid="{00000000-0005-0000-0000-0000144F0000}"/>
    <cellStyle name="Normal 22 2 3 4 2 2 2" xfId="20281" xr:uid="{00000000-0005-0000-0000-0000154F0000}"/>
    <cellStyle name="Normal 22 2 3 4 2 3" xfId="20282" xr:uid="{00000000-0005-0000-0000-0000164F0000}"/>
    <cellStyle name="Normal 22 2 3 4 3" xfId="20283" xr:uid="{00000000-0005-0000-0000-0000174F0000}"/>
    <cellStyle name="Normal 22 2 3 4 3 2" xfId="20284" xr:uid="{00000000-0005-0000-0000-0000184F0000}"/>
    <cellStyle name="Normal 22 2 3 4 3 2 2" xfId="20285" xr:uid="{00000000-0005-0000-0000-0000194F0000}"/>
    <cellStyle name="Normal 22 2 3 4 3 3" xfId="20286" xr:uid="{00000000-0005-0000-0000-00001A4F0000}"/>
    <cellStyle name="Normal 22 2 3 4 4" xfId="20287" xr:uid="{00000000-0005-0000-0000-00001B4F0000}"/>
    <cellStyle name="Normal 22 2 3 4 4 2" xfId="20288" xr:uid="{00000000-0005-0000-0000-00001C4F0000}"/>
    <cellStyle name="Normal 22 2 3 4 4 2 2" xfId="20289" xr:uid="{00000000-0005-0000-0000-00001D4F0000}"/>
    <cellStyle name="Normal 22 2 3 4 4 3" xfId="20290" xr:uid="{00000000-0005-0000-0000-00001E4F0000}"/>
    <cellStyle name="Normal 22 2 3 4 5" xfId="20291" xr:uid="{00000000-0005-0000-0000-00001F4F0000}"/>
    <cellStyle name="Normal 22 2 3 4 5 2" xfId="20292" xr:uid="{00000000-0005-0000-0000-0000204F0000}"/>
    <cellStyle name="Normal 22 2 3 4 6" xfId="20293" xr:uid="{00000000-0005-0000-0000-0000214F0000}"/>
    <cellStyle name="Normal 22 2 3 4 6 2" xfId="20294" xr:uid="{00000000-0005-0000-0000-0000224F0000}"/>
    <cellStyle name="Normal 22 2 3 4 7" xfId="20295" xr:uid="{00000000-0005-0000-0000-0000234F0000}"/>
    <cellStyle name="Normal 22 2 3 5" xfId="20296" xr:uid="{00000000-0005-0000-0000-0000244F0000}"/>
    <cellStyle name="Normal 22 2 3 5 2" xfId="20297" xr:uid="{00000000-0005-0000-0000-0000254F0000}"/>
    <cellStyle name="Normal 22 2 3 5 2 2" xfId="20298" xr:uid="{00000000-0005-0000-0000-0000264F0000}"/>
    <cellStyle name="Normal 22 2 3 5 2 2 2" xfId="20299" xr:uid="{00000000-0005-0000-0000-0000274F0000}"/>
    <cellStyle name="Normal 22 2 3 5 2 3" xfId="20300" xr:uid="{00000000-0005-0000-0000-0000284F0000}"/>
    <cellStyle name="Normal 22 2 3 5 3" xfId="20301" xr:uid="{00000000-0005-0000-0000-0000294F0000}"/>
    <cellStyle name="Normal 22 2 3 5 3 2" xfId="20302" xr:uid="{00000000-0005-0000-0000-00002A4F0000}"/>
    <cellStyle name="Normal 22 2 3 5 3 2 2" xfId="20303" xr:uid="{00000000-0005-0000-0000-00002B4F0000}"/>
    <cellStyle name="Normal 22 2 3 5 3 3" xfId="20304" xr:uid="{00000000-0005-0000-0000-00002C4F0000}"/>
    <cellStyle name="Normal 22 2 3 5 4" xfId="20305" xr:uid="{00000000-0005-0000-0000-00002D4F0000}"/>
    <cellStyle name="Normal 22 2 3 5 4 2" xfId="20306" xr:uid="{00000000-0005-0000-0000-00002E4F0000}"/>
    <cellStyle name="Normal 22 2 3 5 4 2 2" xfId="20307" xr:uid="{00000000-0005-0000-0000-00002F4F0000}"/>
    <cellStyle name="Normal 22 2 3 5 4 3" xfId="20308" xr:uid="{00000000-0005-0000-0000-0000304F0000}"/>
    <cellStyle name="Normal 22 2 3 5 5" xfId="20309" xr:uid="{00000000-0005-0000-0000-0000314F0000}"/>
    <cellStyle name="Normal 22 2 3 5 5 2" xfId="20310" xr:uid="{00000000-0005-0000-0000-0000324F0000}"/>
    <cellStyle name="Normal 22 2 3 5 6" xfId="20311" xr:uid="{00000000-0005-0000-0000-0000334F0000}"/>
    <cellStyle name="Normal 22 2 3 5 6 2" xfId="20312" xr:uid="{00000000-0005-0000-0000-0000344F0000}"/>
    <cellStyle name="Normal 22 2 3 5 7" xfId="20313" xr:uid="{00000000-0005-0000-0000-0000354F0000}"/>
    <cellStyle name="Normal 22 2 3 6" xfId="20314" xr:uid="{00000000-0005-0000-0000-0000364F0000}"/>
    <cellStyle name="Normal 22 2 3 6 2" xfId="20315" xr:uid="{00000000-0005-0000-0000-0000374F0000}"/>
    <cellStyle name="Normal 22 2 3 6 2 2" xfId="20316" xr:uid="{00000000-0005-0000-0000-0000384F0000}"/>
    <cellStyle name="Normal 22 2 3 6 3" xfId="20317" xr:uid="{00000000-0005-0000-0000-0000394F0000}"/>
    <cellStyle name="Normal 22 2 3 7" xfId="20318" xr:uid="{00000000-0005-0000-0000-00003A4F0000}"/>
    <cellStyle name="Normal 22 2 3 7 2" xfId="20319" xr:uid="{00000000-0005-0000-0000-00003B4F0000}"/>
    <cellStyle name="Normal 22 2 3 7 2 2" xfId="20320" xr:uid="{00000000-0005-0000-0000-00003C4F0000}"/>
    <cellStyle name="Normal 22 2 3 7 3" xfId="20321" xr:uid="{00000000-0005-0000-0000-00003D4F0000}"/>
    <cellStyle name="Normal 22 2 3 8" xfId="20322" xr:uid="{00000000-0005-0000-0000-00003E4F0000}"/>
    <cellStyle name="Normal 22 2 3 8 2" xfId="20323" xr:uid="{00000000-0005-0000-0000-00003F4F0000}"/>
    <cellStyle name="Normal 22 2 3 8 2 2" xfId="20324" xr:uid="{00000000-0005-0000-0000-0000404F0000}"/>
    <cellStyle name="Normal 22 2 3 8 3" xfId="20325" xr:uid="{00000000-0005-0000-0000-0000414F0000}"/>
    <cellStyle name="Normal 22 2 3 9" xfId="20326" xr:uid="{00000000-0005-0000-0000-0000424F0000}"/>
    <cellStyle name="Normal 22 2 3 9 2" xfId="20327" xr:uid="{00000000-0005-0000-0000-0000434F0000}"/>
    <cellStyle name="Normal 22 2 4" xfId="20328" xr:uid="{00000000-0005-0000-0000-0000444F0000}"/>
    <cellStyle name="Normal 22 2 4 2" xfId="20329" xr:uid="{00000000-0005-0000-0000-0000454F0000}"/>
    <cellStyle name="Normal 22 2 4 2 2" xfId="20330" xr:uid="{00000000-0005-0000-0000-0000464F0000}"/>
    <cellStyle name="Normal 22 2 4 2 2 2" xfId="20331" xr:uid="{00000000-0005-0000-0000-0000474F0000}"/>
    <cellStyle name="Normal 22 2 4 2 2 2 2" xfId="20332" xr:uid="{00000000-0005-0000-0000-0000484F0000}"/>
    <cellStyle name="Normal 22 2 4 2 2 3" xfId="20333" xr:uid="{00000000-0005-0000-0000-0000494F0000}"/>
    <cellStyle name="Normal 22 2 4 2 3" xfId="20334" xr:uid="{00000000-0005-0000-0000-00004A4F0000}"/>
    <cellStyle name="Normal 22 2 4 2 3 2" xfId="20335" xr:uid="{00000000-0005-0000-0000-00004B4F0000}"/>
    <cellStyle name="Normal 22 2 4 2 3 2 2" xfId="20336" xr:uid="{00000000-0005-0000-0000-00004C4F0000}"/>
    <cellStyle name="Normal 22 2 4 2 3 3" xfId="20337" xr:uid="{00000000-0005-0000-0000-00004D4F0000}"/>
    <cellStyle name="Normal 22 2 4 2 4" xfId="20338" xr:uid="{00000000-0005-0000-0000-00004E4F0000}"/>
    <cellStyle name="Normal 22 2 4 2 4 2" xfId="20339" xr:uid="{00000000-0005-0000-0000-00004F4F0000}"/>
    <cellStyle name="Normal 22 2 4 2 4 2 2" xfId="20340" xr:uid="{00000000-0005-0000-0000-0000504F0000}"/>
    <cellStyle name="Normal 22 2 4 2 4 3" xfId="20341" xr:uid="{00000000-0005-0000-0000-0000514F0000}"/>
    <cellStyle name="Normal 22 2 4 2 5" xfId="20342" xr:uid="{00000000-0005-0000-0000-0000524F0000}"/>
    <cellStyle name="Normal 22 2 4 2 5 2" xfId="20343" xr:uid="{00000000-0005-0000-0000-0000534F0000}"/>
    <cellStyle name="Normal 22 2 4 2 6" xfId="20344" xr:uid="{00000000-0005-0000-0000-0000544F0000}"/>
    <cellStyle name="Normal 22 2 4 2 6 2" xfId="20345" xr:uid="{00000000-0005-0000-0000-0000554F0000}"/>
    <cellStyle name="Normal 22 2 4 2 7" xfId="20346" xr:uid="{00000000-0005-0000-0000-0000564F0000}"/>
    <cellStyle name="Normal 22 2 4 3" xfId="20347" xr:uid="{00000000-0005-0000-0000-0000574F0000}"/>
    <cellStyle name="Normal 22 2 4 3 2" xfId="20348" xr:uid="{00000000-0005-0000-0000-0000584F0000}"/>
    <cellStyle name="Normal 22 2 4 3 2 2" xfId="20349" xr:uid="{00000000-0005-0000-0000-0000594F0000}"/>
    <cellStyle name="Normal 22 2 4 3 2 2 2" xfId="20350" xr:uid="{00000000-0005-0000-0000-00005A4F0000}"/>
    <cellStyle name="Normal 22 2 4 3 2 3" xfId="20351" xr:uid="{00000000-0005-0000-0000-00005B4F0000}"/>
    <cellStyle name="Normal 22 2 4 3 3" xfId="20352" xr:uid="{00000000-0005-0000-0000-00005C4F0000}"/>
    <cellStyle name="Normal 22 2 4 3 3 2" xfId="20353" xr:uid="{00000000-0005-0000-0000-00005D4F0000}"/>
    <cellStyle name="Normal 22 2 4 3 3 2 2" xfId="20354" xr:uid="{00000000-0005-0000-0000-00005E4F0000}"/>
    <cellStyle name="Normal 22 2 4 3 3 3" xfId="20355" xr:uid="{00000000-0005-0000-0000-00005F4F0000}"/>
    <cellStyle name="Normal 22 2 4 3 4" xfId="20356" xr:uid="{00000000-0005-0000-0000-0000604F0000}"/>
    <cellStyle name="Normal 22 2 4 3 4 2" xfId="20357" xr:uid="{00000000-0005-0000-0000-0000614F0000}"/>
    <cellStyle name="Normal 22 2 4 3 4 2 2" xfId="20358" xr:uid="{00000000-0005-0000-0000-0000624F0000}"/>
    <cellStyle name="Normal 22 2 4 3 4 3" xfId="20359" xr:uid="{00000000-0005-0000-0000-0000634F0000}"/>
    <cellStyle name="Normal 22 2 4 3 5" xfId="20360" xr:uid="{00000000-0005-0000-0000-0000644F0000}"/>
    <cellStyle name="Normal 22 2 4 3 5 2" xfId="20361" xr:uid="{00000000-0005-0000-0000-0000654F0000}"/>
    <cellStyle name="Normal 22 2 4 3 6" xfId="20362" xr:uid="{00000000-0005-0000-0000-0000664F0000}"/>
    <cellStyle name="Normal 22 2 4 3 6 2" xfId="20363" xr:uid="{00000000-0005-0000-0000-0000674F0000}"/>
    <cellStyle name="Normal 22 2 4 3 7" xfId="20364" xr:uid="{00000000-0005-0000-0000-0000684F0000}"/>
    <cellStyle name="Normal 22 2 4 4" xfId="20365" xr:uid="{00000000-0005-0000-0000-0000694F0000}"/>
    <cellStyle name="Normal 22 2 4 4 2" xfId="20366" xr:uid="{00000000-0005-0000-0000-00006A4F0000}"/>
    <cellStyle name="Normal 22 2 4 4 2 2" xfId="20367" xr:uid="{00000000-0005-0000-0000-00006B4F0000}"/>
    <cellStyle name="Normal 22 2 4 4 3" xfId="20368" xr:uid="{00000000-0005-0000-0000-00006C4F0000}"/>
    <cellStyle name="Normal 22 2 4 5" xfId="20369" xr:uid="{00000000-0005-0000-0000-00006D4F0000}"/>
    <cellStyle name="Normal 22 2 4 5 2" xfId="20370" xr:uid="{00000000-0005-0000-0000-00006E4F0000}"/>
    <cellStyle name="Normal 22 2 4 5 2 2" xfId="20371" xr:uid="{00000000-0005-0000-0000-00006F4F0000}"/>
    <cellStyle name="Normal 22 2 4 5 3" xfId="20372" xr:uid="{00000000-0005-0000-0000-0000704F0000}"/>
    <cellStyle name="Normal 22 2 4 6" xfId="20373" xr:uid="{00000000-0005-0000-0000-0000714F0000}"/>
    <cellStyle name="Normal 22 2 4 6 2" xfId="20374" xr:uid="{00000000-0005-0000-0000-0000724F0000}"/>
    <cellStyle name="Normal 22 2 4 6 2 2" xfId="20375" xr:uid="{00000000-0005-0000-0000-0000734F0000}"/>
    <cellStyle name="Normal 22 2 4 6 3" xfId="20376" xr:uid="{00000000-0005-0000-0000-0000744F0000}"/>
    <cellStyle name="Normal 22 2 4 7" xfId="20377" xr:uid="{00000000-0005-0000-0000-0000754F0000}"/>
    <cellStyle name="Normal 22 2 4 7 2" xfId="20378" xr:uid="{00000000-0005-0000-0000-0000764F0000}"/>
    <cellStyle name="Normal 22 2 4 8" xfId="20379" xr:uid="{00000000-0005-0000-0000-0000774F0000}"/>
    <cellStyle name="Normal 22 2 4 8 2" xfId="20380" xr:uid="{00000000-0005-0000-0000-0000784F0000}"/>
    <cellStyle name="Normal 22 2 4 9" xfId="20381" xr:uid="{00000000-0005-0000-0000-0000794F0000}"/>
    <cellStyle name="Normal 22 2 5" xfId="20382" xr:uid="{00000000-0005-0000-0000-00007A4F0000}"/>
    <cellStyle name="Normal 22 2 5 2" xfId="20383" xr:uid="{00000000-0005-0000-0000-00007B4F0000}"/>
    <cellStyle name="Normal 22 2 5 2 2" xfId="20384" xr:uid="{00000000-0005-0000-0000-00007C4F0000}"/>
    <cellStyle name="Normal 22 2 5 2 2 2" xfId="20385" xr:uid="{00000000-0005-0000-0000-00007D4F0000}"/>
    <cellStyle name="Normal 22 2 5 2 2 2 2" xfId="20386" xr:uid="{00000000-0005-0000-0000-00007E4F0000}"/>
    <cellStyle name="Normal 22 2 5 2 2 3" xfId="20387" xr:uid="{00000000-0005-0000-0000-00007F4F0000}"/>
    <cellStyle name="Normal 22 2 5 2 3" xfId="20388" xr:uid="{00000000-0005-0000-0000-0000804F0000}"/>
    <cellStyle name="Normal 22 2 5 2 3 2" xfId="20389" xr:uid="{00000000-0005-0000-0000-0000814F0000}"/>
    <cellStyle name="Normal 22 2 5 2 3 2 2" xfId="20390" xr:uid="{00000000-0005-0000-0000-0000824F0000}"/>
    <cellStyle name="Normal 22 2 5 2 3 3" xfId="20391" xr:uid="{00000000-0005-0000-0000-0000834F0000}"/>
    <cellStyle name="Normal 22 2 5 2 4" xfId="20392" xr:uid="{00000000-0005-0000-0000-0000844F0000}"/>
    <cellStyle name="Normal 22 2 5 2 4 2" xfId="20393" xr:uid="{00000000-0005-0000-0000-0000854F0000}"/>
    <cellStyle name="Normal 22 2 5 2 4 2 2" xfId="20394" xr:uid="{00000000-0005-0000-0000-0000864F0000}"/>
    <cellStyle name="Normal 22 2 5 2 4 3" xfId="20395" xr:uid="{00000000-0005-0000-0000-0000874F0000}"/>
    <cellStyle name="Normal 22 2 5 2 5" xfId="20396" xr:uid="{00000000-0005-0000-0000-0000884F0000}"/>
    <cellStyle name="Normal 22 2 5 2 5 2" xfId="20397" xr:uid="{00000000-0005-0000-0000-0000894F0000}"/>
    <cellStyle name="Normal 22 2 5 2 6" xfId="20398" xr:uid="{00000000-0005-0000-0000-00008A4F0000}"/>
    <cellStyle name="Normal 22 2 5 2 6 2" xfId="20399" xr:uid="{00000000-0005-0000-0000-00008B4F0000}"/>
    <cellStyle name="Normal 22 2 5 2 7" xfId="20400" xr:uid="{00000000-0005-0000-0000-00008C4F0000}"/>
    <cellStyle name="Normal 22 2 5 3" xfId="20401" xr:uid="{00000000-0005-0000-0000-00008D4F0000}"/>
    <cellStyle name="Normal 22 2 5 3 2" xfId="20402" xr:uid="{00000000-0005-0000-0000-00008E4F0000}"/>
    <cellStyle name="Normal 22 2 5 3 2 2" xfId="20403" xr:uid="{00000000-0005-0000-0000-00008F4F0000}"/>
    <cellStyle name="Normal 22 2 5 3 3" xfId="20404" xr:uid="{00000000-0005-0000-0000-0000904F0000}"/>
    <cellStyle name="Normal 22 2 5 4" xfId="20405" xr:uid="{00000000-0005-0000-0000-0000914F0000}"/>
    <cellStyle name="Normal 22 2 5 4 2" xfId="20406" xr:uid="{00000000-0005-0000-0000-0000924F0000}"/>
    <cellStyle name="Normal 22 2 5 4 2 2" xfId="20407" xr:uid="{00000000-0005-0000-0000-0000934F0000}"/>
    <cellStyle name="Normal 22 2 5 4 3" xfId="20408" xr:uid="{00000000-0005-0000-0000-0000944F0000}"/>
    <cellStyle name="Normal 22 2 5 5" xfId="20409" xr:uid="{00000000-0005-0000-0000-0000954F0000}"/>
    <cellStyle name="Normal 22 2 5 5 2" xfId="20410" xr:uid="{00000000-0005-0000-0000-0000964F0000}"/>
    <cellStyle name="Normal 22 2 5 5 2 2" xfId="20411" xr:uid="{00000000-0005-0000-0000-0000974F0000}"/>
    <cellStyle name="Normal 22 2 5 5 3" xfId="20412" xr:uid="{00000000-0005-0000-0000-0000984F0000}"/>
    <cellStyle name="Normal 22 2 5 6" xfId="20413" xr:uid="{00000000-0005-0000-0000-0000994F0000}"/>
    <cellStyle name="Normal 22 2 5 6 2" xfId="20414" xr:uid="{00000000-0005-0000-0000-00009A4F0000}"/>
    <cellStyle name="Normal 22 2 5 7" xfId="20415" xr:uid="{00000000-0005-0000-0000-00009B4F0000}"/>
    <cellStyle name="Normal 22 2 5 7 2" xfId="20416" xr:uid="{00000000-0005-0000-0000-00009C4F0000}"/>
    <cellStyle name="Normal 22 2 5 8" xfId="20417" xr:uid="{00000000-0005-0000-0000-00009D4F0000}"/>
    <cellStyle name="Normal 22 2 6" xfId="20418" xr:uid="{00000000-0005-0000-0000-00009E4F0000}"/>
    <cellStyle name="Normal 22 2 6 2" xfId="20419" xr:uid="{00000000-0005-0000-0000-00009F4F0000}"/>
    <cellStyle name="Normal 22 2 6 2 2" xfId="20420" xr:uid="{00000000-0005-0000-0000-0000A04F0000}"/>
    <cellStyle name="Normal 22 2 6 2 2 2" xfId="20421" xr:uid="{00000000-0005-0000-0000-0000A14F0000}"/>
    <cellStyle name="Normal 22 2 6 2 3" xfId="20422" xr:uid="{00000000-0005-0000-0000-0000A24F0000}"/>
    <cellStyle name="Normal 22 2 6 3" xfId="20423" xr:uid="{00000000-0005-0000-0000-0000A34F0000}"/>
    <cellStyle name="Normal 22 2 6 3 2" xfId="20424" xr:uid="{00000000-0005-0000-0000-0000A44F0000}"/>
    <cellStyle name="Normal 22 2 6 3 2 2" xfId="20425" xr:uid="{00000000-0005-0000-0000-0000A54F0000}"/>
    <cellStyle name="Normal 22 2 6 3 3" xfId="20426" xr:uid="{00000000-0005-0000-0000-0000A64F0000}"/>
    <cellStyle name="Normal 22 2 6 4" xfId="20427" xr:uid="{00000000-0005-0000-0000-0000A74F0000}"/>
    <cellStyle name="Normal 22 2 6 4 2" xfId="20428" xr:uid="{00000000-0005-0000-0000-0000A84F0000}"/>
    <cellStyle name="Normal 22 2 6 4 2 2" xfId="20429" xr:uid="{00000000-0005-0000-0000-0000A94F0000}"/>
    <cellStyle name="Normal 22 2 6 4 3" xfId="20430" xr:uid="{00000000-0005-0000-0000-0000AA4F0000}"/>
    <cellStyle name="Normal 22 2 6 5" xfId="20431" xr:uid="{00000000-0005-0000-0000-0000AB4F0000}"/>
    <cellStyle name="Normal 22 2 6 5 2" xfId="20432" xr:uid="{00000000-0005-0000-0000-0000AC4F0000}"/>
    <cellStyle name="Normal 22 2 6 6" xfId="20433" xr:uid="{00000000-0005-0000-0000-0000AD4F0000}"/>
    <cellStyle name="Normal 22 2 6 6 2" xfId="20434" xr:uid="{00000000-0005-0000-0000-0000AE4F0000}"/>
    <cellStyle name="Normal 22 2 6 7" xfId="20435" xr:uid="{00000000-0005-0000-0000-0000AF4F0000}"/>
    <cellStyle name="Normal 22 2 7" xfId="20436" xr:uid="{00000000-0005-0000-0000-0000B04F0000}"/>
    <cellStyle name="Normal 22 2 7 2" xfId="20437" xr:uid="{00000000-0005-0000-0000-0000B14F0000}"/>
    <cellStyle name="Normal 22 2 7 2 2" xfId="20438" xr:uid="{00000000-0005-0000-0000-0000B24F0000}"/>
    <cellStyle name="Normal 22 2 7 2 2 2" xfId="20439" xr:uid="{00000000-0005-0000-0000-0000B34F0000}"/>
    <cellStyle name="Normal 22 2 7 2 3" xfId="20440" xr:uid="{00000000-0005-0000-0000-0000B44F0000}"/>
    <cellStyle name="Normal 22 2 7 3" xfId="20441" xr:uid="{00000000-0005-0000-0000-0000B54F0000}"/>
    <cellStyle name="Normal 22 2 7 3 2" xfId="20442" xr:uid="{00000000-0005-0000-0000-0000B64F0000}"/>
    <cellStyle name="Normal 22 2 7 3 2 2" xfId="20443" xr:uid="{00000000-0005-0000-0000-0000B74F0000}"/>
    <cellStyle name="Normal 22 2 7 3 3" xfId="20444" xr:uid="{00000000-0005-0000-0000-0000B84F0000}"/>
    <cellStyle name="Normal 22 2 7 4" xfId="20445" xr:uid="{00000000-0005-0000-0000-0000B94F0000}"/>
    <cellStyle name="Normal 22 2 7 4 2" xfId="20446" xr:uid="{00000000-0005-0000-0000-0000BA4F0000}"/>
    <cellStyle name="Normal 22 2 7 4 2 2" xfId="20447" xr:uid="{00000000-0005-0000-0000-0000BB4F0000}"/>
    <cellStyle name="Normal 22 2 7 4 3" xfId="20448" xr:uid="{00000000-0005-0000-0000-0000BC4F0000}"/>
    <cellStyle name="Normal 22 2 7 5" xfId="20449" xr:uid="{00000000-0005-0000-0000-0000BD4F0000}"/>
    <cellStyle name="Normal 22 2 7 5 2" xfId="20450" xr:uid="{00000000-0005-0000-0000-0000BE4F0000}"/>
    <cellStyle name="Normal 22 2 7 6" xfId="20451" xr:uid="{00000000-0005-0000-0000-0000BF4F0000}"/>
    <cellStyle name="Normal 22 2 7 6 2" xfId="20452" xr:uid="{00000000-0005-0000-0000-0000C04F0000}"/>
    <cellStyle name="Normal 22 2 7 7" xfId="20453" xr:uid="{00000000-0005-0000-0000-0000C14F0000}"/>
    <cellStyle name="Normal 22 2 8" xfId="20454" xr:uid="{00000000-0005-0000-0000-0000C24F0000}"/>
    <cellStyle name="Normal 22 2 8 2" xfId="20455" xr:uid="{00000000-0005-0000-0000-0000C34F0000}"/>
    <cellStyle name="Normal 22 2 8 2 2" xfId="20456" xr:uid="{00000000-0005-0000-0000-0000C44F0000}"/>
    <cellStyle name="Normal 22 2 8 3" xfId="20457" xr:uid="{00000000-0005-0000-0000-0000C54F0000}"/>
    <cellStyle name="Normal 22 2 9" xfId="20458" xr:uid="{00000000-0005-0000-0000-0000C64F0000}"/>
    <cellStyle name="Normal 22 2 9 2" xfId="20459" xr:uid="{00000000-0005-0000-0000-0000C74F0000}"/>
    <cellStyle name="Normal 22 2 9 2 2" xfId="20460" xr:uid="{00000000-0005-0000-0000-0000C84F0000}"/>
    <cellStyle name="Normal 22 2 9 3" xfId="20461" xr:uid="{00000000-0005-0000-0000-0000C94F0000}"/>
    <cellStyle name="Normal 22 2_Confidential Information" xfId="20462" xr:uid="{00000000-0005-0000-0000-0000CA4F0000}"/>
    <cellStyle name="Normal 22 3" xfId="512" xr:uid="{00000000-0005-0000-0000-0000CB4F0000}"/>
    <cellStyle name="Normal 22 3 10" xfId="20463" xr:uid="{00000000-0005-0000-0000-0000CC4F0000}"/>
    <cellStyle name="Normal 22 3 10 2" xfId="20464" xr:uid="{00000000-0005-0000-0000-0000CD4F0000}"/>
    <cellStyle name="Normal 22 3 11" xfId="20465" xr:uid="{00000000-0005-0000-0000-0000CE4F0000}"/>
    <cellStyle name="Normal 22 3 2" xfId="20466" xr:uid="{00000000-0005-0000-0000-0000CF4F0000}"/>
    <cellStyle name="Normal 22 3 2 2" xfId="20467" xr:uid="{00000000-0005-0000-0000-0000D04F0000}"/>
    <cellStyle name="Normal 22 3 2 2 2" xfId="20468" xr:uid="{00000000-0005-0000-0000-0000D14F0000}"/>
    <cellStyle name="Normal 22 3 2 2 2 2" xfId="20469" xr:uid="{00000000-0005-0000-0000-0000D24F0000}"/>
    <cellStyle name="Normal 22 3 2 2 2 2 2" xfId="20470" xr:uid="{00000000-0005-0000-0000-0000D34F0000}"/>
    <cellStyle name="Normal 22 3 2 2 2 3" xfId="20471" xr:uid="{00000000-0005-0000-0000-0000D44F0000}"/>
    <cellStyle name="Normal 22 3 2 2 3" xfId="20472" xr:uid="{00000000-0005-0000-0000-0000D54F0000}"/>
    <cellStyle name="Normal 22 3 2 2 3 2" xfId="20473" xr:uid="{00000000-0005-0000-0000-0000D64F0000}"/>
    <cellStyle name="Normal 22 3 2 2 3 2 2" xfId="20474" xr:uid="{00000000-0005-0000-0000-0000D74F0000}"/>
    <cellStyle name="Normal 22 3 2 2 3 3" xfId="20475" xr:uid="{00000000-0005-0000-0000-0000D84F0000}"/>
    <cellStyle name="Normal 22 3 2 2 4" xfId="20476" xr:uid="{00000000-0005-0000-0000-0000D94F0000}"/>
    <cellStyle name="Normal 22 3 2 2 4 2" xfId="20477" xr:uid="{00000000-0005-0000-0000-0000DA4F0000}"/>
    <cellStyle name="Normal 22 3 2 2 4 2 2" xfId="20478" xr:uid="{00000000-0005-0000-0000-0000DB4F0000}"/>
    <cellStyle name="Normal 22 3 2 2 4 3" xfId="20479" xr:uid="{00000000-0005-0000-0000-0000DC4F0000}"/>
    <cellStyle name="Normal 22 3 2 2 5" xfId="20480" xr:uid="{00000000-0005-0000-0000-0000DD4F0000}"/>
    <cellStyle name="Normal 22 3 2 2 5 2" xfId="20481" xr:uid="{00000000-0005-0000-0000-0000DE4F0000}"/>
    <cellStyle name="Normal 22 3 2 2 6" xfId="20482" xr:uid="{00000000-0005-0000-0000-0000DF4F0000}"/>
    <cellStyle name="Normal 22 3 2 2 6 2" xfId="20483" xr:uid="{00000000-0005-0000-0000-0000E04F0000}"/>
    <cellStyle name="Normal 22 3 2 2 7" xfId="20484" xr:uid="{00000000-0005-0000-0000-0000E14F0000}"/>
    <cellStyle name="Normal 22 3 2 3" xfId="20485" xr:uid="{00000000-0005-0000-0000-0000E24F0000}"/>
    <cellStyle name="Normal 22 3 2 3 2" xfId="20486" xr:uid="{00000000-0005-0000-0000-0000E34F0000}"/>
    <cellStyle name="Normal 22 3 2 3 2 2" xfId="20487" xr:uid="{00000000-0005-0000-0000-0000E44F0000}"/>
    <cellStyle name="Normal 22 3 2 3 2 2 2" xfId="20488" xr:uid="{00000000-0005-0000-0000-0000E54F0000}"/>
    <cellStyle name="Normal 22 3 2 3 2 3" xfId="20489" xr:uid="{00000000-0005-0000-0000-0000E64F0000}"/>
    <cellStyle name="Normal 22 3 2 3 3" xfId="20490" xr:uid="{00000000-0005-0000-0000-0000E74F0000}"/>
    <cellStyle name="Normal 22 3 2 3 3 2" xfId="20491" xr:uid="{00000000-0005-0000-0000-0000E84F0000}"/>
    <cellStyle name="Normal 22 3 2 3 3 2 2" xfId="20492" xr:uid="{00000000-0005-0000-0000-0000E94F0000}"/>
    <cellStyle name="Normal 22 3 2 3 3 3" xfId="20493" xr:uid="{00000000-0005-0000-0000-0000EA4F0000}"/>
    <cellStyle name="Normal 22 3 2 3 4" xfId="20494" xr:uid="{00000000-0005-0000-0000-0000EB4F0000}"/>
    <cellStyle name="Normal 22 3 2 3 4 2" xfId="20495" xr:uid="{00000000-0005-0000-0000-0000EC4F0000}"/>
    <cellStyle name="Normal 22 3 2 3 4 2 2" xfId="20496" xr:uid="{00000000-0005-0000-0000-0000ED4F0000}"/>
    <cellStyle name="Normal 22 3 2 3 4 3" xfId="20497" xr:uid="{00000000-0005-0000-0000-0000EE4F0000}"/>
    <cellStyle name="Normal 22 3 2 3 5" xfId="20498" xr:uid="{00000000-0005-0000-0000-0000EF4F0000}"/>
    <cellStyle name="Normal 22 3 2 3 5 2" xfId="20499" xr:uid="{00000000-0005-0000-0000-0000F04F0000}"/>
    <cellStyle name="Normal 22 3 2 3 6" xfId="20500" xr:uid="{00000000-0005-0000-0000-0000F14F0000}"/>
    <cellStyle name="Normal 22 3 2 3 6 2" xfId="20501" xr:uid="{00000000-0005-0000-0000-0000F24F0000}"/>
    <cellStyle name="Normal 22 3 2 3 7" xfId="20502" xr:uid="{00000000-0005-0000-0000-0000F34F0000}"/>
    <cellStyle name="Normal 22 3 2 4" xfId="20503" xr:uid="{00000000-0005-0000-0000-0000F44F0000}"/>
    <cellStyle name="Normal 22 3 2 4 2" xfId="20504" xr:uid="{00000000-0005-0000-0000-0000F54F0000}"/>
    <cellStyle name="Normal 22 3 2 4 2 2" xfId="20505" xr:uid="{00000000-0005-0000-0000-0000F64F0000}"/>
    <cellStyle name="Normal 22 3 2 4 3" xfId="20506" xr:uid="{00000000-0005-0000-0000-0000F74F0000}"/>
    <cellStyle name="Normal 22 3 2 5" xfId="20507" xr:uid="{00000000-0005-0000-0000-0000F84F0000}"/>
    <cellStyle name="Normal 22 3 2 5 2" xfId="20508" xr:uid="{00000000-0005-0000-0000-0000F94F0000}"/>
    <cellStyle name="Normal 22 3 2 5 2 2" xfId="20509" xr:uid="{00000000-0005-0000-0000-0000FA4F0000}"/>
    <cellStyle name="Normal 22 3 2 5 3" xfId="20510" xr:uid="{00000000-0005-0000-0000-0000FB4F0000}"/>
    <cellStyle name="Normal 22 3 2 6" xfId="20511" xr:uid="{00000000-0005-0000-0000-0000FC4F0000}"/>
    <cellStyle name="Normal 22 3 2 6 2" xfId="20512" xr:uid="{00000000-0005-0000-0000-0000FD4F0000}"/>
    <cellStyle name="Normal 22 3 2 6 2 2" xfId="20513" xr:uid="{00000000-0005-0000-0000-0000FE4F0000}"/>
    <cellStyle name="Normal 22 3 2 6 3" xfId="20514" xr:uid="{00000000-0005-0000-0000-0000FF4F0000}"/>
    <cellStyle name="Normal 22 3 2 7" xfId="20515" xr:uid="{00000000-0005-0000-0000-000000500000}"/>
    <cellStyle name="Normal 22 3 2 7 2" xfId="20516" xr:uid="{00000000-0005-0000-0000-000001500000}"/>
    <cellStyle name="Normal 22 3 2 8" xfId="20517" xr:uid="{00000000-0005-0000-0000-000002500000}"/>
    <cellStyle name="Normal 22 3 2 8 2" xfId="20518" xr:uid="{00000000-0005-0000-0000-000003500000}"/>
    <cellStyle name="Normal 22 3 2 9" xfId="20519" xr:uid="{00000000-0005-0000-0000-000004500000}"/>
    <cellStyle name="Normal 22 3 3" xfId="20520" xr:uid="{00000000-0005-0000-0000-000005500000}"/>
    <cellStyle name="Normal 22 3 3 2" xfId="20521" xr:uid="{00000000-0005-0000-0000-000006500000}"/>
    <cellStyle name="Normal 22 3 3 2 2" xfId="20522" xr:uid="{00000000-0005-0000-0000-000007500000}"/>
    <cellStyle name="Normal 22 3 3 2 2 2" xfId="20523" xr:uid="{00000000-0005-0000-0000-000008500000}"/>
    <cellStyle name="Normal 22 3 3 2 2 2 2" xfId="20524" xr:uid="{00000000-0005-0000-0000-000009500000}"/>
    <cellStyle name="Normal 22 3 3 2 2 3" xfId="20525" xr:uid="{00000000-0005-0000-0000-00000A500000}"/>
    <cellStyle name="Normal 22 3 3 2 3" xfId="20526" xr:uid="{00000000-0005-0000-0000-00000B500000}"/>
    <cellStyle name="Normal 22 3 3 2 3 2" xfId="20527" xr:uid="{00000000-0005-0000-0000-00000C500000}"/>
    <cellStyle name="Normal 22 3 3 2 3 2 2" xfId="20528" xr:uid="{00000000-0005-0000-0000-00000D500000}"/>
    <cellStyle name="Normal 22 3 3 2 3 3" xfId="20529" xr:uid="{00000000-0005-0000-0000-00000E500000}"/>
    <cellStyle name="Normal 22 3 3 2 4" xfId="20530" xr:uid="{00000000-0005-0000-0000-00000F500000}"/>
    <cellStyle name="Normal 22 3 3 2 4 2" xfId="20531" xr:uid="{00000000-0005-0000-0000-000010500000}"/>
    <cellStyle name="Normal 22 3 3 2 4 2 2" xfId="20532" xr:uid="{00000000-0005-0000-0000-000011500000}"/>
    <cellStyle name="Normal 22 3 3 2 4 3" xfId="20533" xr:uid="{00000000-0005-0000-0000-000012500000}"/>
    <cellStyle name="Normal 22 3 3 2 5" xfId="20534" xr:uid="{00000000-0005-0000-0000-000013500000}"/>
    <cellStyle name="Normal 22 3 3 2 5 2" xfId="20535" xr:uid="{00000000-0005-0000-0000-000014500000}"/>
    <cellStyle name="Normal 22 3 3 2 6" xfId="20536" xr:uid="{00000000-0005-0000-0000-000015500000}"/>
    <cellStyle name="Normal 22 3 3 2 6 2" xfId="20537" xr:uid="{00000000-0005-0000-0000-000016500000}"/>
    <cellStyle name="Normal 22 3 3 2 7" xfId="20538" xr:uid="{00000000-0005-0000-0000-000017500000}"/>
    <cellStyle name="Normal 22 3 3 3" xfId="20539" xr:uid="{00000000-0005-0000-0000-000018500000}"/>
    <cellStyle name="Normal 22 3 3 3 2" xfId="20540" xr:uid="{00000000-0005-0000-0000-000019500000}"/>
    <cellStyle name="Normal 22 3 3 3 2 2" xfId="20541" xr:uid="{00000000-0005-0000-0000-00001A500000}"/>
    <cellStyle name="Normal 22 3 3 3 3" xfId="20542" xr:uid="{00000000-0005-0000-0000-00001B500000}"/>
    <cellStyle name="Normal 22 3 3 4" xfId="20543" xr:uid="{00000000-0005-0000-0000-00001C500000}"/>
    <cellStyle name="Normal 22 3 3 4 2" xfId="20544" xr:uid="{00000000-0005-0000-0000-00001D500000}"/>
    <cellStyle name="Normal 22 3 3 4 2 2" xfId="20545" xr:uid="{00000000-0005-0000-0000-00001E500000}"/>
    <cellStyle name="Normal 22 3 3 4 3" xfId="20546" xr:uid="{00000000-0005-0000-0000-00001F500000}"/>
    <cellStyle name="Normal 22 3 3 5" xfId="20547" xr:uid="{00000000-0005-0000-0000-000020500000}"/>
    <cellStyle name="Normal 22 3 3 5 2" xfId="20548" xr:uid="{00000000-0005-0000-0000-000021500000}"/>
    <cellStyle name="Normal 22 3 3 5 2 2" xfId="20549" xr:uid="{00000000-0005-0000-0000-000022500000}"/>
    <cellStyle name="Normal 22 3 3 5 3" xfId="20550" xr:uid="{00000000-0005-0000-0000-000023500000}"/>
    <cellStyle name="Normal 22 3 3 6" xfId="20551" xr:uid="{00000000-0005-0000-0000-000024500000}"/>
    <cellStyle name="Normal 22 3 3 6 2" xfId="20552" xr:uid="{00000000-0005-0000-0000-000025500000}"/>
    <cellStyle name="Normal 22 3 3 7" xfId="20553" xr:uid="{00000000-0005-0000-0000-000026500000}"/>
    <cellStyle name="Normal 22 3 3 7 2" xfId="20554" xr:uid="{00000000-0005-0000-0000-000027500000}"/>
    <cellStyle name="Normal 22 3 3 8" xfId="20555" xr:uid="{00000000-0005-0000-0000-000028500000}"/>
    <cellStyle name="Normal 22 3 4" xfId="20556" xr:uid="{00000000-0005-0000-0000-000029500000}"/>
    <cellStyle name="Normal 22 3 4 2" xfId="20557" xr:uid="{00000000-0005-0000-0000-00002A500000}"/>
    <cellStyle name="Normal 22 3 4 2 2" xfId="20558" xr:uid="{00000000-0005-0000-0000-00002B500000}"/>
    <cellStyle name="Normal 22 3 4 2 2 2" xfId="20559" xr:uid="{00000000-0005-0000-0000-00002C500000}"/>
    <cellStyle name="Normal 22 3 4 2 3" xfId="20560" xr:uid="{00000000-0005-0000-0000-00002D500000}"/>
    <cellStyle name="Normal 22 3 4 3" xfId="20561" xr:uid="{00000000-0005-0000-0000-00002E500000}"/>
    <cellStyle name="Normal 22 3 4 3 2" xfId="20562" xr:uid="{00000000-0005-0000-0000-00002F500000}"/>
    <cellStyle name="Normal 22 3 4 3 2 2" xfId="20563" xr:uid="{00000000-0005-0000-0000-000030500000}"/>
    <cellStyle name="Normal 22 3 4 3 3" xfId="20564" xr:uid="{00000000-0005-0000-0000-000031500000}"/>
    <cellStyle name="Normal 22 3 4 4" xfId="20565" xr:uid="{00000000-0005-0000-0000-000032500000}"/>
    <cellStyle name="Normal 22 3 4 4 2" xfId="20566" xr:uid="{00000000-0005-0000-0000-000033500000}"/>
    <cellStyle name="Normal 22 3 4 4 2 2" xfId="20567" xr:uid="{00000000-0005-0000-0000-000034500000}"/>
    <cellStyle name="Normal 22 3 4 4 3" xfId="20568" xr:uid="{00000000-0005-0000-0000-000035500000}"/>
    <cellStyle name="Normal 22 3 4 5" xfId="20569" xr:uid="{00000000-0005-0000-0000-000036500000}"/>
    <cellStyle name="Normal 22 3 4 5 2" xfId="20570" xr:uid="{00000000-0005-0000-0000-000037500000}"/>
    <cellStyle name="Normal 22 3 4 6" xfId="20571" xr:uid="{00000000-0005-0000-0000-000038500000}"/>
    <cellStyle name="Normal 22 3 4 6 2" xfId="20572" xr:uid="{00000000-0005-0000-0000-000039500000}"/>
    <cellStyle name="Normal 22 3 4 7" xfId="20573" xr:uid="{00000000-0005-0000-0000-00003A500000}"/>
    <cellStyle name="Normal 22 3 5" xfId="20574" xr:uid="{00000000-0005-0000-0000-00003B500000}"/>
    <cellStyle name="Normal 22 3 5 2" xfId="20575" xr:uid="{00000000-0005-0000-0000-00003C500000}"/>
    <cellStyle name="Normal 22 3 5 2 2" xfId="20576" xr:uid="{00000000-0005-0000-0000-00003D500000}"/>
    <cellStyle name="Normal 22 3 5 2 2 2" xfId="20577" xr:uid="{00000000-0005-0000-0000-00003E500000}"/>
    <cellStyle name="Normal 22 3 5 2 3" xfId="20578" xr:uid="{00000000-0005-0000-0000-00003F500000}"/>
    <cellStyle name="Normal 22 3 5 3" xfId="20579" xr:uid="{00000000-0005-0000-0000-000040500000}"/>
    <cellStyle name="Normal 22 3 5 3 2" xfId="20580" xr:uid="{00000000-0005-0000-0000-000041500000}"/>
    <cellStyle name="Normal 22 3 5 3 2 2" xfId="20581" xr:uid="{00000000-0005-0000-0000-000042500000}"/>
    <cellStyle name="Normal 22 3 5 3 3" xfId="20582" xr:uid="{00000000-0005-0000-0000-000043500000}"/>
    <cellStyle name="Normal 22 3 5 4" xfId="20583" xr:uid="{00000000-0005-0000-0000-000044500000}"/>
    <cellStyle name="Normal 22 3 5 4 2" xfId="20584" xr:uid="{00000000-0005-0000-0000-000045500000}"/>
    <cellStyle name="Normal 22 3 5 4 2 2" xfId="20585" xr:uid="{00000000-0005-0000-0000-000046500000}"/>
    <cellStyle name="Normal 22 3 5 4 3" xfId="20586" xr:uid="{00000000-0005-0000-0000-000047500000}"/>
    <cellStyle name="Normal 22 3 5 5" xfId="20587" xr:uid="{00000000-0005-0000-0000-000048500000}"/>
    <cellStyle name="Normal 22 3 5 5 2" xfId="20588" xr:uid="{00000000-0005-0000-0000-000049500000}"/>
    <cellStyle name="Normal 22 3 5 6" xfId="20589" xr:uid="{00000000-0005-0000-0000-00004A500000}"/>
    <cellStyle name="Normal 22 3 5 6 2" xfId="20590" xr:uid="{00000000-0005-0000-0000-00004B500000}"/>
    <cellStyle name="Normal 22 3 5 7" xfId="20591" xr:uid="{00000000-0005-0000-0000-00004C500000}"/>
    <cellStyle name="Normal 22 3 6" xfId="20592" xr:uid="{00000000-0005-0000-0000-00004D500000}"/>
    <cellStyle name="Normal 22 3 6 2" xfId="20593" xr:uid="{00000000-0005-0000-0000-00004E500000}"/>
    <cellStyle name="Normal 22 3 6 2 2" xfId="20594" xr:uid="{00000000-0005-0000-0000-00004F500000}"/>
    <cellStyle name="Normal 22 3 6 3" xfId="20595" xr:uid="{00000000-0005-0000-0000-000050500000}"/>
    <cellStyle name="Normal 22 3 7" xfId="20596" xr:uid="{00000000-0005-0000-0000-000051500000}"/>
    <cellStyle name="Normal 22 3 7 2" xfId="20597" xr:uid="{00000000-0005-0000-0000-000052500000}"/>
    <cellStyle name="Normal 22 3 7 2 2" xfId="20598" xr:uid="{00000000-0005-0000-0000-000053500000}"/>
    <cellStyle name="Normal 22 3 7 3" xfId="20599" xr:uid="{00000000-0005-0000-0000-000054500000}"/>
    <cellStyle name="Normal 22 3 8" xfId="20600" xr:uid="{00000000-0005-0000-0000-000055500000}"/>
    <cellStyle name="Normal 22 3 8 2" xfId="20601" xr:uid="{00000000-0005-0000-0000-000056500000}"/>
    <cellStyle name="Normal 22 3 8 2 2" xfId="20602" xr:uid="{00000000-0005-0000-0000-000057500000}"/>
    <cellStyle name="Normal 22 3 8 3" xfId="20603" xr:uid="{00000000-0005-0000-0000-000058500000}"/>
    <cellStyle name="Normal 22 3 9" xfId="20604" xr:uid="{00000000-0005-0000-0000-000059500000}"/>
    <cellStyle name="Normal 22 3 9 2" xfId="20605" xr:uid="{00000000-0005-0000-0000-00005A500000}"/>
    <cellStyle name="Normal 22 4" xfId="513" xr:uid="{00000000-0005-0000-0000-00005B500000}"/>
    <cellStyle name="Normal 22 4 10" xfId="20606" xr:uid="{00000000-0005-0000-0000-00005C500000}"/>
    <cellStyle name="Normal 22 4 10 2" xfId="20607" xr:uid="{00000000-0005-0000-0000-00005D500000}"/>
    <cellStyle name="Normal 22 4 11" xfId="20608" xr:uid="{00000000-0005-0000-0000-00005E500000}"/>
    <cellStyle name="Normal 22 4 2" xfId="20609" xr:uid="{00000000-0005-0000-0000-00005F500000}"/>
    <cellStyle name="Normal 22 4 2 2" xfId="20610" xr:uid="{00000000-0005-0000-0000-000060500000}"/>
    <cellStyle name="Normal 22 4 2 2 2" xfId="20611" xr:uid="{00000000-0005-0000-0000-000061500000}"/>
    <cellStyle name="Normal 22 4 2 2 2 2" xfId="20612" xr:uid="{00000000-0005-0000-0000-000062500000}"/>
    <cellStyle name="Normal 22 4 2 2 2 2 2" xfId="20613" xr:uid="{00000000-0005-0000-0000-000063500000}"/>
    <cellStyle name="Normal 22 4 2 2 2 3" xfId="20614" xr:uid="{00000000-0005-0000-0000-000064500000}"/>
    <cellStyle name="Normal 22 4 2 2 3" xfId="20615" xr:uid="{00000000-0005-0000-0000-000065500000}"/>
    <cellStyle name="Normal 22 4 2 2 3 2" xfId="20616" xr:uid="{00000000-0005-0000-0000-000066500000}"/>
    <cellStyle name="Normal 22 4 2 2 3 2 2" xfId="20617" xr:uid="{00000000-0005-0000-0000-000067500000}"/>
    <cellStyle name="Normal 22 4 2 2 3 3" xfId="20618" xr:uid="{00000000-0005-0000-0000-000068500000}"/>
    <cellStyle name="Normal 22 4 2 2 4" xfId="20619" xr:uid="{00000000-0005-0000-0000-000069500000}"/>
    <cellStyle name="Normal 22 4 2 2 4 2" xfId="20620" xr:uid="{00000000-0005-0000-0000-00006A500000}"/>
    <cellStyle name="Normal 22 4 2 2 4 2 2" xfId="20621" xr:uid="{00000000-0005-0000-0000-00006B500000}"/>
    <cellStyle name="Normal 22 4 2 2 4 3" xfId="20622" xr:uid="{00000000-0005-0000-0000-00006C500000}"/>
    <cellStyle name="Normal 22 4 2 2 5" xfId="20623" xr:uid="{00000000-0005-0000-0000-00006D500000}"/>
    <cellStyle name="Normal 22 4 2 2 5 2" xfId="20624" xr:uid="{00000000-0005-0000-0000-00006E500000}"/>
    <cellStyle name="Normal 22 4 2 2 6" xfId="20625" xr:uid="{00000000-0005-0000-0000-00006F500000}"/>
    <cellStyle name="Normal 22 4 2 2 6 2" xfId="20626" xr:uid="{00000000-0005-0000-0000-000070500000}"/>
    <cellStyle name="Normal 22 4 2 2 7" xfId="20627" xr:uid="{00000000-0005-0000-0000-000071500000}"/>
    <cellStyle name="Normal 22 4 2 3" xfId="20628" xr:uid="{00000000-0005-0000-0000-000072500000}"/>
    <cellStyle name="Normal 22 4 2 3 2" xfId="20629" xr:uid="{00000000-0005-0000-0000-000073500000}"/>
    <cellStyle name="Normal 22 4 2 3 2 2" xfId="20630" xr:uid="{00000000-0005-0000-0000-000074500000}"/>
    <cellStyle name="Normal 22 4 2 3 2 2 2" xfId="20631" xr:uid="{00000000-0005-0000-0000-000075500000}"/>
    <cellStyle name="Normal 22 4 2 3 2 3" xfId="20632" xr:uid="{00000000-0005-0000-0000-000076500000}"/>
    <cellStyle name="Normal 22 4 2 3 3" xfId="20633" xr:uid="{00000000-0005-0000-0000-000077500000}"/>
    <cellStyle name="Normal 22 4 2 3 3 2" xfId="20634" xr:uid="{00000000-0005-0000-0000-000078500000}"/>
    <cellStyle name="Normal 22 4 2 3 3 2 2" xfId="20635" xr:uid="{00000000-0005-0000-0000-000079500000}"/>
    <cellStyle name="Normal 22 4 2 3 3 3" xfId="20636" xr:uid="{00000000-0005-0000-0000-00007A500000}"/>
    <cellStyle name="Normal 22 4 2 3 4" xfId="20637" xr:uid="{00000000-0005-0000-0000-00007B500000}"/>
    <cellStyle name="Normal 22 4 2 3 4 2" xfId="20638" xr:uid="{00000000-0005-0000-0000-00007C500000}"/>
    <cellStyle name="Normal 22 4 2 3 4 2 2" xfId="20639" xr:uid="{00000000-0005-0000-0000-00007D500000}"/>
    <cellStyle name="Normal 22 4 2 3 4 3" xfId="20640" xr:uid="{00000000-0005-0000-0000-00007E500000}"/>
    <cellStyle name="Normal 22 4 2 3 5" xfId="20641" xr:uid="{00000000-0005-0000-0000-00007F500000}"/>
    <cellStyle name="Normal 22 4 2 3 5 2" xfId="20642" xr:uid="{00000000-0005-0000-0000-000080500000}"/>
    <cellStyle name="Normal 22 4 2 3 6" xfId="20643" xr:uid="{00000000-0005-0000-0000-000081500000}"/>
    <cellStyle name="Normal 22 4 2 3 6 2" xfId="20644" xr:uid="{00000000-0005-0000-0000-000082500000}"/>
    <cellStyle name="Normal 22 4 2 3 7" xfId="20645" xr:uid="{00000000-0005-0000-0000-000083500000}"/>
    <cellStyle name="Normal 22 4 2 4" xfId="20646" xr:uid="{00000000-0005-0000-0000-000084500000}"/>
    <cellStyle name="Normal 22 4 2 4 2" xfId="20647" xr:uid="{00000000-0005-0000-0000-000085500000}"/>
    <cellStyle name="Normal 22 4 2 4 2 2" xfId="20648" xr:uid="{00000000-0005-0000-0000-000086500000}"/>
    <cellStyle name="Normal 22 4 2 4 3" xfId="20649" xr:uid="{00000000-0005-0000-0000-000087500000}"/>
    <cellStyle name="Normal 22 4 2 5" xfId="20650" xr:uid="{00000000-0005-0000-0000-000088500000}"/>
    <cellStyle name="Normal 22 4 2 5 2" xfId="20651" xr:uid="{00000000-0005-0000-0000-000089500000}"/>
    <cellStyle name="Normal 22 4 2 5 2 2" xfId="20652" xr:uid="{00000000-0005-0000-0000-00008A500000}"/>
    <cellStyle name="Normal 22 4 2 5 3" xfId="20653" xr:uid="{00000000-0005-0000-0000-00008B500000}"/>
    <cellStyle name="Normal 22 4 2 6" xfId="20654" xr:uid="{00000000-0005-0000-0000-00008C500000}"/>
    <cellStyle name="Normal 22 4 2 6 2" xfId="20655" xr:uid="{00000000-0005-0000-0000-00008D500000}"/>
    <cellStyle name="Normal 22 4 2 6 2 2" xfId="20656" xr:uid="{00000000-0005-0000-0000-00008E500000}"/>
    <cellStyle name="Normal 22 4 2 6 3" xfId="20657" xr:uid="{00000000-0005-0000-0000-00008F500000}"/>
    <cellStyle name="Normal 22 4 2 7" xfId="20658" xr:uid="{00000000-0005-0000-0000-000090500000}"/>
    <cellStyle name="Normal 22 4 2 7 2" xfId="20659" xr:uid="{00000000-0005-0000-0000-000091500000}"/>
    <cellStyle name="Normal 22 4 2 8" xfId="20660" xr:uid="{00000000-0005-0000-0000-000092500000}"/>
    <cellStyle name="Normal 22 4 2 8 2" xfId="20661" xr:uid="{00000000-0005-0000-0000-000093500000}"/>
    <cellStyle name="Normal 22 4 2 9" xfId="20662" xr:uid="{00000000-0005-0000-0000-000094500000}"/>
    <cellStyle name="Normal 22 4 3" xfId="20663" xr:uid="{00000000-0005-0000-0000-000095500000}"/>
    <cellStyle name="Normal 22 4 3 2" xfId="20664" xr:uid="{00000000-0005-0000-0000-000096500000}"/>
    <cellStyle name="Normal 22 4 3 2 2" xfId="20665" xr:uid="{00000000-0005-0000-0000-000097500000}"/>
    <cellStyle name="Normal 22 4 3 2 2 2" xfId="20666" xr:uid="{00000000-0005-0000-0000-000098500000}"/>
    <cellStyle name="Normal 22 4 3 2 2 2 2" xfId="20667" xr:uid="{00000000-0005-0000-0000-000099500000}"/>
    <cellStyle name="Normal 22 4 3 2 2 3" xfId="20668" xr:uid="{00000000-0005-0000-0000-00009A500000}"/>
    <cellStyle name="Normal 22 4 3 2 3" xfId="20669" xr:uid="{00000000-0005-0000-0000-00009B500000}"/>
    <cellStyle name="Normal 22 4 3 2 3 2" xfId="20670" xr:uid="{00000000-0005-0000-0000-00009C500000}"/>
    <cellStyle name="Normal 22 4 3 2 3 2 2" xfId="20671" xr:uid="{00000000-0005-0000-0000-00009D500000}"/>
    <cellStyle name="Normal 22 4 3 2 3 3" xfId="20672" xr:uid="{00000000-0005-0000-0000-00009E500000}"/>
    <cellStyle name="Normal 22 4 3 2 4" xfId="20673" xr:uid="{00000000-0005-0000-0000-00009F500000}"/>
    <cellStyle name="Normal 22 4 3 2 4 2" xfId="20674" xr:uid="{00000000-0005-0000-0000-0000A0500000}"/>
    <cellStyle name="Normal 22 4 3 2 4 2 2" xfId="20675" xr:uid="{00000000-0005-0000-0000-0000A1500000}"/>
    <cellStyle name="Normal 22 4 3 2 4 3" xfId="20676" xr:uid="{00000000-0005-0000-0000-0000A2500000}"/>
    <cellStyle name="Normal 22 4 3 2 5" xfId="20677" xr:uid="{00000000-0005-0000-0000-0000A3500000}"/>
    <cellStyle name="Normal 22 4 3 2 5 2" xfId="20678" xr:uid="{00000000-0005-0000-0000-0000A4500000}"/>
    <cellStyle name="Normal 22 4 3 2 6" xfId="20679" xr:uid="{00000000-0005-0000-0000-0000A5500000}"/>
    <cellStyle name="Normal 22 4 3 2 6 2" xfId="20680" xr:uid="{00000000-0005-0000-0000-0000A6500000}"/>
    <cellStyle name="Normal 22 4 3 2 7" xfId="20681" xr:uid="{00000000-0005-0000-0000-0000A7500000}"/>
    <cellStyle name="Normal 22 4 3 3" xfId="20682" xr:uid="{00000000-0005-0000-0000-0000A8500000}"/>
    <cellStyle name="Normal 22 4 3 3 2" xfId="20683" xr:uid="{00000000-0005-0000-0000-0000A9500000}"/>
    <cellStyle name="Normal 22 4 3 3 2 2" xfId="20684" xr:uid="{00000000-0005-0000-0000-0000AA500000}"/>
    <cellStyle name="Normal 22 4 3 3 3" xfId="20685" xr:uid="{00000000-0005-0000-0000-0000AB500000}"/>
    <cellStyle name="Normal 22 4 3 4" xfId="20686" xr:uid="{00000000-0005-0000-0000-0000AC500000}"/>
    <cellStyle name="Normal 22 4 3 4 2" xfId="20687" xr:uid="{00000000-0005-0000-0000-0000AD500000}"/>
    <cellStyle name="Normal 22 4 3 4 2 2" xfId="20688" xr:uid="{00000000-0005-0000-0000-0000AE500000}"/>
    <cellStyle name="Normal 22 4 3 4 3" xfId="20689" xr:uid="{00000000-0005-0000-0000-0000AF500000}"/>
    <cellStyle name="Normal 22 4 3 5" xfId="20690" xr:uid="{00000000-0005-0000-0000-0000B0500000}"/>
    <cellStyle name="Normal 22 4 3 5 2" xfId="20691" xr:uid="{00000000-0005-0000-0000-0000B1500000}"/>
    <cellStyle name="Normal 22 4 3 5 2 2" xfId="20692" xr:uid="{00000000-0005-0000-0000-0000B2500000}"/>
    <cellStyle name="Normal 22 4 3 5 3" xfId="20693" xr:uid="{00000000-0005-0000-0000-0000B3500000}"/>
    <cellStyle name="Normal 22 4 3 6" xfId="20694" xr:uid="{00000000-0005-0000-0000-0000B4500000}"/>
    <cellStyle name="Normal 22 4 3 6 2" xfId="20695" xr:uid="{00000000-0005-0000-0000-0000B5500000}"/>
    <cellStyle name="Normal 22 4 3 7" xfId="20696" xr:uid="{00000000-0005-0000-0000-0000B6500000}"/>
    <cellStyle name="Normal 22 4 3 7 2" xfId="20697" xr:uid="{00000000-0005-0000-0000-0000B7500000}"/>
    <cellStyle name="Normal 22 4 3 8" xfId="20698" xr:uid="{00000000-0005-0000-0000-0000B8500000}"/>
    <cellStyle name="Normal 22 4 4" xfId="20699" xr:uid="{00000000-0005-0000-0000-0000B9500000}"/>
    <cellStyle name="Normal 22 4 4 2" xfId="20700" xr:uid="{00000000-0005-0000-0000-0000BA500000}"/>
    <cellStyle name="Normal 22 4 4 2 2" xfId="20701" xr:uid="{00000000-0005-0000-0000-0000BB500000}"/>
    <cellStyle name="Normal 22 4 4 2 2 2" xfId="20702" xr:uid="{00000000-0005-0000-0000-0000BC500000}"/>
    <cellStyle name="Normal 22 4 4 2 3" xfId="20703" xr:uid="{00000000-0005-0000-0000-0000BD500000}"/>
    <cellStyle name="Normal 22 4 4 3" xfId="20704" xr:uid="{00000000-0005-0000-0000-0000BE500000}"/>
    <cellStyle name="Normal 22 4 4 3 2" xfId="20705" xr:uid="{00000000-0005-0000-0000-0000BF500000}"/>
    <cellStyle name="Normal 22 4 4 3 2 2" xfId="20706" xr:uid="{00000000-0005-0000-0000-0000C0500000}"/>
    <cellStyle name="Normal 22 4 4 3 3" xfId="20707" xr:uid="{00000000-0005-0000-0000-0000C1500000}"/>
    <cellStyle name="Normal 22 4 4 4" xfId="20708" xr:uid="{00000000-0005-0000-0000-0000C2500000}"/>
    <cellStyle name="Normal 22 4 4 4 2" xfId="20709" xr:uid="{00000000-0005-0000-0000-0000C3500000}"/>
    <cellStyle name="Normal 22 4 4 4 2 2" xfId="20710" xr:uid="{00000000-0005-0000-0000-0000C4500000}"/>
    <cellStyle name="Normal 22 4 4 4 3" xfId="20711" xr:uid="{00000000-0005-0000-0000-0000C5500000}"/>
    <cellStyle name="Normal 22 4 4 5" xfId="20712" xr:uid="{00000000-0005-0000-0000-0000C6500000}"/>
    <cellStyle name="Normal 22 4 4 5 2" xfId="20713" xr:uid="{00000000-0005-0000-0000-0000C7500000}"/>
    <cellStyle name="Normal 22 4 4 6" xfId="20714" xr:uid="{00000000-0005-0000-0000-0000C8500000}"/>
    <cellStyle name="Normal 22 4 4 6 2" xfId="20715" xr:uid="{00000000-0005-0000-0000-0000C9500000}"/>
    <cellStyle name="Normal 22 4 4 7" xfId="20716" xr:uid="{00000000-0005-0000-0000-0000CA500000}"/>
    <cellStyle name="Normal 22 4 5" xfId="20717" xr:uid="{00000000-0005-0000-0000-0000CB500000}"/>
    <cellStyle name="Normal 22 4 5 2" xfId="20718" xr:uid="{00000000-0005-0000-0000-0000CC500000}"/>
    <cellStyle name="Normal 22 4 5 2 2" xfId="20719" xr:uid="{00000000-0005-0000-0000-0000CD500000}"/>
    <cellStyle name="Normal 22 4 5 2 2 2" xfId="20720" xr:uid="{00000000-0005-0000-0000-0000CE500000}"/>
    <cellStyle name="Normal 22 4 5 2 3" xfId="20721" xr:uid="{00000000-0005-0000-0000-0000CF500000}"/>
    <cellStyle name="Normal 22 4 5 3" xfId="20722" xr:uid="{00000000-0005-0000-0000-0000D0500000}"/>
    <cellStyle name="Normal 22 4 5 3 2" xfId="20723" xr:uid="{00000000-0005-0000-0000-0000D1500000}"/>
    <cellStyle name="Normal 22 4 5 3 2 2" xfId="20724" xr:uid="{00000000-0005-0000-0000-0000D2500000}"/>
    <cellStyle name="Normal 22 4 5 3 3" xfId="20725" xr:uid="{00000000-0005-0000-0000-0000D3500000}"/>
    <cellStyle name="Normal 22 4 5 4" xfId="20726" xr:uid="{00000000-0005-0000-0000-0000D4500000}"/>
    <cellStyle name="Normal 22 4 5 4 2" xfId="20727" xr:uid="{00000000-0005-0000-0000-0000D5500000}"/>
    <cellStyle name="Normal 22 4 5 4 2 2" xfId="20728" xr:uid="{00000000-0005-0000-0000-0000D6500000}"/>
    <cellStyle name="Normal 22 4 5 4 3" xfId="20729" xr:uid="{00000000-0005-0000-0000-0000D7500000}"/>
    <cellStyle name="Normal 22 4 5 5" xfId="20730" xr:uid="{00000000-0005-0000-0000-0000D8500000}"/>
    <cellStyle name="Normal 22 4 5 5 2" xfId="20731" xr:uid="{00000000-0005-0000-0000-0000D9500000}"/>
    <cellStyle name="Normal 22 4 5 6" xfId="20732" xr:uid="{00000000-0005-0000-0000-0000DA500000}"/>
    <cellStyle name="Normal 22 4 5 6 2" xfId="20733" xr:uid="{00000000-0005-0000-0000-0000DB500000}"/>
    <cellStyle name="Normal 22 4 5 7" xfId="20734" xr:uid="{00000000-0005-0000-0000-0000DC500000}"/>
    <cellStyle name="Normal 22 4 6" xfId="20735" xr:uid="{00000000-0005-0000-0000-0000DD500000}"/>
    <cellStyle name="Normal 22 4 6 2" xfId="20736" xr:uid="{00000000-0005-0000-0000-0000DE500000}"/>
    <cellStyle name="Normal 22 4 6 2 2" xfId="20737" xr:uid="{00000000-0005-0000-0000-0000DF500000}"/>
    <cellStyle name="Normal 22 4 6 3" xfId="20738" xr:uid="{00000000-0005-0000-0000-0000E0500000}"/>
    <cellStyle name="Normal 22 4 7" xfId="20739" xr:uid="{00000000-0005-0000-0000-0000E1500000}"/>
    <cellStyle name="Normal 22 4 7 2" xfId="20740" xr:uid="{00000000-0005-0000-0000-0000E2500000}"/>
    <cellStyle name="Normal 22 4 7 2 2" xfId="20741" xr:uid="{00000000-0005-0000-0000-0000E3500000}"/>
    <cellStyle name="Normal 22 4 7 3" xfId="20742" xr:uid="{00000000-0005-0000-0000-0000E4500000}"/>
    <cellStyle name="Normal 22 4 8" xfId="20743" xr:uid="{00000000-0005-0000-0000-0000E5500000}"/>
    <cellStyle name="Normal 22 4 8 2" xfId="20744" xr:uid="{00000000-0005-0000-0000-0000E6500000}"/>
    <cellStyle name="Normal 22 4 8 2 2" xfId="20745" xr:uid="{00000000-0005-0000-0000-0000E7500000}"/>
    <cellStyle name="Normal 22 4 8 3" xfId="20746" xr:uid="{00000000-0005-0000-0000-0000E8500000}"/>
    <cellStyle name="Normal 22 4 9" xfId="20747" xr:uid="{00000000-0005-0000-0000-0000E9500000}"/>
    <cellStyle name="Normal 22 4 9 2" xfId="20748" xr:uid="{00000000-0005-0000-0000-0000EA500000}"/>
    <cellStyle name="Normal 22 5" xfId="20749" xr:uid="{00000000-0005-0000-0000-0000EB500000}"/>
    <cellStyle name="Normal 22 5 2" xfId="20750" xr:uid="{00000000-0005-0000-0000-0000EC500000}"/>
    <cellStyle name="Normal 22 5 2 2" xfId="20751" xr:uid="{00000000-0005-0000-0000-0000ED500000}"/>
    <cellStyle name="Normal 22 5 2 2 2" xfId="20752" xr:uid="{00000000-0005-0000-0000-0000EE500000}"/>
    <cellStyle name="Normal 22 5 2 2 2 2" xfId="20753" xr:uid="{00000000-0005-0000-0000-0000EF500000}"/>
    <cellStyle name="Normal 22 5 2 2 3" xfId="20754" xr:uid="{00000000-0005-0000-0000-0000F0500000}"/>
    <cellStyle name="Normal 22 5 2 3" xfId="20755" xr:uid="{00000000-0005-0000-0000-0000F1500000}"/>
    <cellStyle name="Normal 22 5 2 3 2" xfId="20756" xr:uid="{00000000-0005-0000-0000-0000F2500000}"/>
    <cellStyle name="Normal 22 5 2 3 2 2" xfId="20757" xr:uid="{00000000-0005-0000-0000-0000F3500000}"/>
    <cellStyle name="Normal 22 5 2 3 3" xfId="20758" xr:uid="{00000000-0005-0000-0000-0000F4500000}"/>
    <cellStyle name="Normal 22 5 2 4" xfId="20759" xr:uid="{00000000-0005-0000-0000-0000F5500000}"/>
    <cellStyle name="Normal 22 5 2 4 2" xfId="20760" xr:uid="{00000000-0005-0000-0000-0000F6500000}"/>
    <cellStyle name="Normal 22 5 2 4 2 2" xfId="20761" xr:uid="{00000000-0005-0000-0000-0000F7500000}"/>
    <cellStyle name="Normal 22 5 2 4 3" xfId="20762" xr:uid="{00000000-0005-0000-0000-0000F8500000}"/>
    <cellStyle name="Normal 22 5 2 5" xfId="20763" xr:uid="{00000000-0005-0000-0000-0000F9500000}"/>
    <cellStyle name="Normal 22 5 2 5 2" xfId="20764" xr:uid="{00000000-0005-0000-0000-0000FA500000}"/>
    <cellStyle name="Normal 22 5 2 6" xfId="20765" xr:uid="{00000000-0005-0000-0000-0000FB500000}"/>
    <cellStyle name="Normal 22 5 2 6 2" xfId="20766" xr:uid="{00000000-0005-0000-0000-0000FC500000}"/>
    <cellStyle name="Normal 22 5 2 7" xfId="20767" xr:uid="{00000000-0005-0000-0000-0000FD500000}"/>
    <cellStyle name="Normal 22 5 3" xfId="20768" xr:uid="{00000000-0005-0000-0000-0000FE500000}"/>
    <cellStyle name="Normal 22 5 3 2" xfId="20769" xr:uid="{00000000-0005-0000-0000-0000FF500000}"/>
    <cellStyle name="Normal 22 5 3 2 2" xfId="20770" xr:uid="{00000000-0005-0000-0000-000000510000}"/>
    <cellStyle name="Normal 22 5 3 2 2 2" xfId="20771" xr:uid="{00000000-0005-0000-0000-000001510000}"/>
    <cellStyle name="Normal 22 5 3 2 3" xfId="20772" xr:uid="{00000000-0005-0000-0000-000002510000}"/>
    <cellStyle name="Normal 22 5 3 3" xfId="20773" xr:uid="{00000000-0005-0000-0000-000003510000}"/>
    <cellStyle name="Normal 22 5 3 3 2" xfId="20774" xr:uid="{00000000-0005-0000-0000-000004510000}"/>
    <cellStyle name="Normal 22 5 3 3 2 2" xfId="20775" xr:uid="{00000000-0005-0000-0000-000005510000}"/>
    <cellStyle name="Normal 22 5 3 3 3" xfId="20776" xr:uid="{00000000-0005-0000-0000-000006510000}"/>
    <cellStyle name="Normal 22 5 3 4" xfId="20777" xr:uid="{00000000-0005-0000-0000-000007510000}"/>
    <cellStyle name="Normal 22 5 3 4 2" xfId="20778" xr:uid="{00000000-0005-0000-0000-000008510000}"/>
    <cellStyle name="Normal 22 5 3 4 2 2" xfId="20779" xr:uid="{00000000-0005-0000-0000-000009510000}"/>
    <cellStyle name="Normal 22 5 3 4 3" xfId="20780" xr:uid="{00000000-0005-0000-0000-00000A510000}"/>
    <cellStyle name="Normal 22 5 3 5" xfId="20781" xr:uid="{00000000-0005-0000-0000-00000B510000}"/>
    <cellStyle name="Normal 22 5 3 5 2" xfId="20782" xr:uid="{00000000-0005-0000-0000-00000C510000}"/>
    <cellStyle name="Normal 22 5 3 6" xfId="20783" xr:uid="{00000000-0005-0000-0000-00000D510000}"/>
    <cellStyle name="Normal 22 5 3 6 2" xfId="20784" xr:uid="{00000000-0005-0000-0000-00000E510000}"/>
    <cellStyle name="Normal 22 5 3 7" xfId="20785" xr:uid="{00000000-0005-0000-0000-00000F510000}"/>
    <cellStyle name="Normal 22 5 4" xfId="20786" xr:uid="{00000000-0005-0000-0000-000010510000}"/>
    <cellStyle name="Normal 22 5 4 2" xfId="20787" xr:uid="{00000000-0005-0000-0000-000011510000}"/>
    <cellStyle name="Normal 22 5 4 2 2" xfId="20788" xr:uid="{00000000-0005-0000-0000-000012510000}"/>
    <cellStyle name="Normal 22 5 4 3" xfId="20789" xr:uid="{00000000-0005-0000-0000-000013510000}"/>
    <cellStyle name="Normal 22 5 5" xfId="20790" xr:uid="{00000000-0005-0000-0000-000014510000}"/>
    <cellStyle name="Normal 22 5 5 2" xfId="20791" xr:uid="{00000000-0005-0000-0000-000015510000}"/>
    <cellStyle name="Normal 22 5 5 2 2" xfId="20792" xr:uid="{00000000-0005-0000-0000-000016510000}"/>
    <cellStyle name="Normal 22 5 5 3" xfId="20793" xr:uid="{00000000-0005-0000-0000-000017510000}"/>
    <cellStyle name="Normal 22 5 6" xfId="20794" xr:uid="{00000000-0005-0000-0000-000018510000}"/>
    <cellStyle name="Normal 22 5 6 2" xfId="20795" xr:uid="{00000000-0005-0000-0000-000019510000}"/>
    <cellStyle name="Normal 22 5 6 2 2" xfId="20796" xr:uid="{00000000-0005-0000-0000-00001A510000}"/>
    <cellStyle name="Normal 22 5 6 3" xfId="20797" xr:uid="{00000000-0005-0000-0000-00001B510000}"/>
    <cellStyle name="Normal 22 5 7" xfId="20798" xr:uid="{00000000-0005-0000-0000-00001C510000}"/>
    <cellStyle name="Normal 22 5 7 2" xfId="20799" xr:uid="{00000000-0005-0000-0000-00001D510000}"/>
    <cellStyle name="Normal 22 5 8" xfId="20800" xr:uid="{00000000-0005-0000-0000-00001E510000}"/>
    <cellStyle name="Normal 22 5 8 2" xfId="20801" xr:uid="{00000000-0005-0000-0000-00001F510000}"/>
    <cellStyle name="Normal 22 5 9" xfId="20802" xr:uid="{00000000-0005-0000-0000-000020510000}"/>
    <cellStyle name="Normal 22 6" xfId="20803" xr:uid="{00000000-0005-0000-0000-000021510000}"/>
    <cellStyle name="Normal 22 6 2" xfId="20804" xr:uid="{00000000-0005-0000-0000-000022510000}"/>
    <cellStyle name="Normal 22 6 2 2" xfId="20805" xr:uid="{00000000-0005-0000-0000-000023510000}"/>
    <cellStyle name="Normal 22 6 2 2 2" xfId="20806" xr:uid="{00000000-0005-0000-0000-000024510000}"/>
    <cellStyle name="Normal 22 6 2 2 2 2" xfId="20807" xr:uid="{00000000-0005-0000-0000-000025510000}"/>
    <cellStyle name="Normal 22 6 2 2 3" xfId="20808" xr:uid="{00000000-0005-0000-0000-000026510000}"/>
    <cellStyle name="Normal 22 6 2 3" xfId="20809" xr:uid="{00000000-0005-0000-0000-000027510000}"/>
    <cellStyle name="Normal 22 6 2 3 2" xfId="20810" xr:uid="{00000000-0005-0000-0000-000028510000}"/>
    <cellStyle name="Normal 22 6 2 3 2 2" xfId="20811" xr:uid="{00000000-0005-0000-0000-000029510000}"/>
    <cellStyle name="Normal 22 6 2 3 3" xfId="20812" xr:uid="{00000000-0005-0000-0000-00002A510000}"/>
    <cellStyle name="Normal 22 6 2 4" xfId="20813" xr:uid="{00000000-0005-0000-0000-00002B510000}"/>
    <cellStyle name="Normal 22 6 2 4 2" xfId="20814" xr:uid="{00000000-0005-0000-0000-00002C510000}"/>
    <cellStyle name="Normal 22 6 2 4 2 2" xfId="20815" xr:uid="{00000000-0005-0000-0000-00002D510000}"/>
    <cellStyle name="Normal 22 6 2 4 3" xfId="20816" xr:uid="{00000000-0005-0000-0000-00002E510000}"/>
    <cellStyle name="Normal 22 6 2 5" xfId="20817" xr:uid="{00000000-0005-0000-0000-00002F510000}"/>
    <cellStyle name="Normal 22 6 2 5 2" xfId="20818" xr:uid="{00000000-0005-0000-0000-000030510000}"/>
    <cellStyle name="Normal 22 6 2 6" xfId="20819" xr:uid="{00000000-0005-0000-0000-000031510000}"/>
    <cellStyle name="Normal 22 6 2 6 2" xfId="20820" xr:uid="{00000000-0005-0000-0000-000032510000}"/>
    <cellStyle name="Normal 22 6 2 7" xfId="20821" xr:uid="{00000000-0005-0000-0000-000033510000}"/>
    <cellStyle name="Normal 22 6 3" xfId="20822" xr:uid="{00000000-0005-0000-0000-000034510000}"/>
    <cellStyle name="Normal 22 6 3 2" xfId="20823" xr:uid="{00000000-0005-0000-0000-000035510000}"/>
    <cellStyle name="Normal 22 6 3 2 2" xfId="20824" xr:uid="{00000000-0005-0000-0000-000036510000}"/>
    <cellStyle name="Normal 22 6 3 3" xfId="20825" xr:uid="{00000000-0005-0000-0000-000037510000}"/>
    <cellStyle name="Normal 22 6 4" xfId="20826" xr:uid="{00000000-0005-0000-0000-000038510000}"/>
    <cellStyle name="Normal 22 6 4 2" xfId="20827" xr:uid="{00000000-0005-0000-0000-000039510000}"/>
    <cellStyle name="Normal 22 6 4 2 2" xfId="20828" xr:uid="{00000000-0005-0000-0000-00003A510000}"/>
    <cellStyle name="Normal 22 6 4 3" xfId="20829" xr:uid="{00000000-0005-0000-0000-00003B510000}"/>
    <cellStyle name="Normal 22 6 5" xfId="20830" xr:uid="{00000000-0005-0000-0000-00003C510000}"/>
    <cellStyle name="Normal 22 6 5 2" xfId="20831" xr:uid="{00000000-0005-0000-0000-00003D510000}"/>
    <cellStyle name="Normal 22 6 5 2 2" xfId="20832" xr:uid="{00000000-0005-0000-0000-00003E510000}"/>
    <cellStyle name="Normal 22 6 5 3" xfId="20833" xr:uid="{00000000-0005-0000-0000-00003F510000}"/>
    <cellStyle name="Normal 22 6 6" xfId="20834" xr:uid="{00000000-0005-0000-0000-000040510000}"/>
    <cellStyle name="Normal 22 6 6 2" xfId="20835" xr:uid="{00000000-0005-0000-0000-000041510000}"/>
    <cellStyle name="Normal 22 6 7" xfId="20836" xr:uid="{00000000-0005-0000-0000-000042510000}"/>
    <cellStyle name="Normal 22 6 7 2" xfId="20837" xr:uid="{00000000-0005-0000-0000-000043510000}"/>
    <cellStyle name="Normal 22 6 8" xfId="20838" xr:uid="{00000000-0005-0000-0000-000044510000}"/>
    <cellStyle name="Normal 22 7" xfId="20839" xr:uid="{00000000-0005-0000-0000-000045510000}"/>
    <cellStyle name="Normal 22 7 2" xfId="20840" xr:uid="{00000000-0005-0000-0000-000046510000}"/>
    <cellStyle name="Normal 22 7 2 2" xfId="20841" xr:uid="{00000000-0005-0000-0000-000047510000}"/>
    <cellStyle name="Normal 22 7 2 2 2" xfId="20842" xr:uid="{00000000-0005-0000-0000-000048510000}"/>
    <cellStyle name="Normal 22 7 2 3" xfId="20843" xr:uid="{00000000-0005-0000-0000-000049510000}"/>
    <cellStyle name="Normal 22 7 3" xfId="20844" xr:uid="{00000000-0005-0000-0000-00004A510000}"/>
    <cellStyle name="Normal 22 7 3 2" xfId="20845" xr:uid="{00000000-0005-0000-0000-00004B510000}"/>
    <cellStyle name="Normal 22 7 3 2 2" xfId="20846" xr:uid="{00000000-0005-0000-0000-00004C510000}"/>
    <cellStyle name="Normal 22 7 3 3" xfId="20847" xr:uid="{00000000-0005-0000-0000-00004D510000}"/>
    <cellStyle name="Normal 22 7 4" xfId="20848" xr:uid="{00000000-0005-0000-0000-00004E510000}"/>
    <cellStyle name="Normal 22 7 4 2" xfId="20849" xr:uid="{00000000-0005-0000-0000-00004F510000}"/>
    <cellStyle name="Normal 22 7 4 2 2" xfId="20850" xr:uid="{00000000-0005-0000-0000-000050510000}"/>
    <cellStyle name="Normal 22 7 4 3" xfId="20851" xr:uid="{00000000-0005-0000-0000-000051510000}"/>
    <cellStyle name="Normal 22 7 5" xfId="20852" xr:uid="{00000000-0005-0000-0000-000052510000}"/>
    <cellStyle name="Normal 22 7 5 2" xfId="20853" xr:uid="{00000000-0005-0000-0000-000053510000}"/>
    <cellStyle name="Normal 22 7 6" xfId="20854" xr:uid="{00000000-0005-0000-0000-000054510000}"/>
    <cellStyle name="Normal 22 7 6 2" xfId="20855" xr:uid="{00000000-0005-0000-0000-000055510000}"/>
    <cellStyle name="Normal 22 7 7" xfId="20856" xr:uid="{00000000-0005-0000-0000-000056510000}"/>
    <cellStyle name="Normal 22 8" xfId="20857" xr:uid="{00000000-0005-0000-0000-000057510000}"/>
    <cellStyle name="Normal 22 8 2" xfId="20858" xr:uid="{00000000-0005-0000-0000-000058510000}"/>
    <cellStyle name="Normal 22 8 2 2" xfId="20859" xr:uid="{00000000-0005-0000-0000-000059510000}"/>
    <cellStyle name="Normal 22 8 2 2 2" xfId="20860" xr:uid="{00000000-0005-0000-0000-00005A510000}"/>
    <cellStyle name="Normal 22 8 2 3" xfId="20861" xr:uid="{00000000-0005-0000-0000-00005B510000}"/>
    <cellStyle name="Normal 22 8 3" xfId="20862" xr:uid="{00000000-0005-0000-0000-00005C510000}"/>
    <cellStyle name="Normal 22 8 3 2" xfId="20863" xr:uid="{00000000-0005-0000-0000-00005D510000}"/>
    <cellStyle name="Normal 22 8 3 2 2" xfId="20864" xr:uid="{00000000-0005-0000-0000-00005E510000}"/>
    <cellStyle name="Normal 22 8 3 3" xfId="20865" xr:uid="{00000000-0005-0000-0000-00005F510000}"/>
    <cellStyle name="Normal 22 8 4" xfId="20866" xr:uid="{00000000-0005-0000-0000-000060510000}"/>
    <cellStyle name="Normal 22 8 4 2" xfId="20867" xr:uid="{00000000-0005-0000-0000-000061510000}"/>
    <cellStyle name="Normal 22 8 4 2 2" xfId="20868" xr:uid="{00000000-0005-0000-0000-000062510000}"/>
    <cellStyle name="Normal 22 8 4 3" xfId="20869" xr:uid="{00000000-0005-0000-0000-000063510000}"/>
    <cellStyle name="Normal 22 8 5" xfId="20870" xr:uid="{00000000-0005-0000-0000-000064510000}"/>
    <cellStyle name="Normal 22 8 5 2" xfId="20871" xr:uid="{00000000-0005-0000-0000-000065510000}"/>
    <cellStyle name="Normal 22 8 6" xfId="20872" xr:uid="{00000000-0005-0000-0000-000066510000}"/>
    <cellStyle name="Normal 22 8 6 2" xfId="20873" xr:uid="{00000000-0005-0000-0000-000067510000}"/>
    <cellStyle name="Normal 22 8 7" xfId="20874" xr:uid="{00000000-0005-0000-0000-000068510000}"/>
    <cellStyle name="Normal 22 9" xfId="20875" xr:uid="{00000000-0005-0000-0000-000069510000}"/>
    <cellStyle name="Normal 22 9 2" xfId="20876" xr:uid="{00000000-0005-0000-0000-00006A510000}"/>
    <cellStyle name="Normal 22 9 2 2" xfId="20877" xr:uid="{00000000-0005-0000-0000-00006B510000}"/>
    <cellStyle name="Normal 22 9 3" xfId="20878" xr:uid="{00000000-0005-0000-0000-00006C510000}"/>
    <cellStyle name="Normal 22_Confidential Information" xfId="20879" xr:uid="{00000000-0005-0000-0000-00006D510000}"/>
    <cellStyle name="Normal 23" xfId="514" xr:uid="{00000000-0005-0000-0000-00006E510000}"/>
    <cellStyle name="Normal 23 10" xfId="20880" xr:uid="{00000000-0005-0000-0000-00006F510000}"/>
    <cellStyle name="Normal 23 10 2" xfId="20881" xr:uid="{00000000-0005-0000-0000-000070510000}"/>
    <cellStyle name="Normal 23 10 2 2" xfId="20882" xr:uid="{00000000-0005-0000-0000-000071510000}"/>
    <cellStyle name="Normal 23 10 3" xfId="20883" xr:uid="{00000000-0005-0000-0000-000072510000}"/>
    <cellStyle name="Normal 23 11" xfId="20884" xr:uid="{00000000-0005-0000-0000-000073510000}"/>
    <cellStyle name="Normal 23 11 2" xfId="20885" xr:uid="{00000000-0005-0000-0000-000074510000}"/>
    <cellStyle name="Normal 23 12" xfId="20886" xr:uid="{00000000-0005-0000-0000-000075510000}"/>
    <cellStyle name="Normal 23 12 2" xfId="20887" xr:uid="{00000000-0005-0000-0000-000076510000}"/>
    <cellStyle name="Normal 23 13" xfId="20888" xr:uid="{00000000-0005-0000-0000-000077510000}"/>
    <cellStyle name="Normal 23 2" xfId="515" xr:uid="{00000000-0005-0000-0000-000078510000}"/>
    <cellStyle name="Normal 23 2 10" xfId="20889" xr:uid="{00000000-0005-0000-0000-000079510000}"/>
    <cellStyle name="Normal 23 2 10 2" xfId="20890" xr:uid="{00000000-0005-0000-0000-00007A510000}"/>
    <cellStyle name="Normal 23 2 11" xfId="20891" xr:uid="{00000000-0005-0000-0000-00007B510000}"/>
    <cellStyle name="Normal 23 2 2" xfId="20892" xr:uid="{00000000-0005-0000-0000-00007C510000}"/>
    <cellStyle name="Normal 23 2 2 2" xfId="20893" xr:uid="{00000000-0005-0000-0000-00007D510000}"/>
    <cellStyle name="Normal 23 2 2 2 2" xfId="20894" xr:uid="{00000000-0005-0000-0000-00007E510000}"/>
    <cellStyle name="Normal 23 2 2 2 2 2" xfId="20895" xr:uid="{00000000-0005-0000-0000-00007F510000}"/>
    <cellStyle name="Normal 23 2 2 2 2 2 2" xfId="20896" xr:uid="{00000000-0005-0000-0000-000080510000}"/>
    <cellStyle name="Normal 23 2 2 2 2 3" xfId="20897" xr:uid="{00000000-0005-0000-0000-000081510000}"/>
    <cellStyle name="Normal 23 2 2 2 3" xfId="20898" xr:uid="{00000000-0005-0000-0000-000082510000}"/>
    <cellStyle name="Normal 23 2 2 2 3 2" xfId="20899" xr:uid="{00000000-0005-0000-0000-000083510000}"/>
    <cellStyle name="Normal 23 2 2 2 3 2 2" xfId="20900" xr:uid="{00000000-0005-0000-0000-000084510000}"/>
    <cellStyle name="Normal 23 2 2 2 3 3" xfId="20901" xr:uid="{00000000-0005-0000-0000-000085510000}"/>
    <cellStyle name="Normal 23 2 2 2 4" xfId="20902" xr:uid="{00000000-0005-0000-0000-000086510000}"/>
    <cellStyle name="Normal 23 2 2 2 4 2" xfId="20903" xr:uid="{00000000-0005-0000-0000-000087510000}"/>
    <cellStyle name="Normal 23 2 2 2 4 2 2" xfId="20904" xr:uid="{00000000-0005-0000-0000-000088510000}"/>
    <cellStyle name="Normal 23 2 2 2 4 3" xfId="20905" xr:uid="{00000000-0005-0000-0000-000089510000}"/>
    <cellStyle name="Normal 23 2 2 2 5" xfId="20906" xr:uid="{00000000-0005-0000-0000-00008A510000}"/>
    <cellStyle name="Normal 23 2 2 2 5 2" xfId="20907" xr:uid="{00000000-0005-0000-0000-00008B510000}"/>
    <cellStyle name="Normal 23 2 2 2 6" xfId="20908" xr:uid="{00000000-0005-0000-0000-00008C510000}"/>
    <cellStyle name="Normal 23 2 2 2 6 2" xfId="20909" xr:uid="{00000000-0005-0000-0000-00008D510000}"/>
    <cellStyle name="Normal 23 2 2 2 7" xfId="20910" xr:uid="{00000000-0005-0000-0000-00008E510000}"/>
    <cellStyle name="Normal 23 2 2 3" xfId="20911" xr:uid="{00000000-0005-0000-0000-00008F510000}"/>
    <cellStyle name="Normal 23 2 2 3 2" xfId="20912" xr:uid="{00000000-0005-0000-0000-000090510000}"/>
    <cellStyle name="Normal 23 2 2 3 2 2" xfId="20913" xr:uid="{00000000-0005-0000-0000-000091510000}"/>
    <cellStyle name="Normal 23 2 2 3 2 2 2" xfId="20914" xr:uid="{00000000-0005-0000-0000-000092510000}"/>
    <cellStyle name="Normal 23 2 2 3 2 3" xfId="20915" xr:uid="{00000000-0005-0000-0000-000093510000}"/>
    <cellStyle name="Normal 23 2 2 3 3" xfId="20916" xr:uid="{00000000-0005-0000-0000-000094510000}"/>
    <cellStyle name="Normal 23 2 2 3 3 2" xfId="20917" xr:uid="{00000000-0005-0000-0000-000095510000}"/>
    <cellStyle name="Normal 23 2 2 3 3 2 2" xfId="20918" xr:uid="{00000000-0005-0000-0000-000096510000}"/>
    <cellStyle name="Normal 23 2 2 3 3 3" xfId="20919" xr:uid="{00000000-0005-0000-0000-000097510000}"/>
    <cellStyle name="Normal 23 2 2 3 4" xfId="20920" xr:uid="{00000000-0005-0000-0000-000098510000}"/>
    <cellStyle name="Normal 23 2 2 3 4 2" xfId="20921" xr:uid="{00000000-0005-0000-0000-000099510000}"/>
    <cellStyle name="Normal 23 2 2 3 4 2 2" xfId="20922" xr:uid="{00000000-0005-0000-0000-00009A510000}"/>
    <cellStyle name="Normal 23 2 2 3 4 3" xfId="20923" xr:uid="{00000000-0005-0000-0000-00009B510000}"/>
    <cellStyle name="Normal 23 2 2 3 5" xfId="20924" xr:uid="{00000000-0005-0000-0000-00009C510000}"/>
    <cellStyle name="Normal 23 2 2 3 5 2" xfId="20925" xr:uid="{00000000-0005-0000-0000-00009D510000}"/>
    <cellStyle name="Normal 23 2 2 3 6" xfId="20926" xr:uid="{00000000-0005-0000-0000-00009E510000}"/>
    <cellStyle name="Normal 23 2 2 3 6 2" xfId="20927" xr:uid="{00000000-0005-0000-0000-00009F510000}"/>
    <cellStyle name="Normal 23 2 2 3 7" xfId="20928" xr:uid="{00000000-0005-0000-0000-0000A0510000}"/>
    <cellStyle name="Normal 23 2 2 4" xfId="20929" xr:uid="{00000000-0005-0000-0000-0000A1510000}"/>
    <cellStyle name="Normal 23 2 2 4 2" xfId="20930" xr:uid="{00000000-0005-0000-0000-0000A2510000}"/>
    <cellStyle name="Normal 23 2 2 4 2 2" xfId="20931" xr:uid="{00000000-0005-0000-0000-0000A3510000}"/>
    <cellStyle name="Normal 23 2 2 4 3" xfId="20932" xr:uid="{00000000-0005-0000-0000-0000A4510000}"/>
    <cellStyle name="Normal 23 2 2 5" xfId="20933" xr:uid="{00000000-0005-0000-0000-0000A5510000}"/>
    <cellStyle name="Normal 23 2 2 5 2" xfId="20934" xr:uid="{00000000-0005-0000-0000-0000A6510000}"/>
    <cellStyle name="Normal 23 2 2 5 2 2" xfId="20935" xr:uid="{00000000-0005-0000-0000-0000A7510000}"/>
    <cellStyle name="Normal 23 2 2 5 3" xfId="20936" xr:uid="{00000000-0005-0000-0000-0000A8510000}"/>
    <cellStyle name="Normal 23 2 2 6" xfId="20937" xr:uid="{00000000-0005-0000-0000-0000A9510000}"/>
    <cellStyle name="Normal 23 2 2 6 2" xfId="20938" xr:uid="{00000000-0005-0000-0000-0000AA510000}"/>
    <cellStyle name="Normal 23 2 2 6 2 2" xfId="20939" xr:uid="{00000000-0005-0000-0000-0000AB510000}"/>
    <cellStyle name="Normal 23 2 2 6 3" xfId="20940" xr:uid="{00000000-0005-0000-0000-0000AC510000}"/>
    <cellStyle name="Normal 23 2 2 7" xfId="20941" xr:uid="{00000000-0005-0000-0000-0000AD510000}"/>
    <cellStyle name="Normal 23 2 2 7 2" xfId="20942" xr:uid="{00000000-0005-0000-0000-0000AE510000}"/>
    <cellStyle name="Normal 23 2 2 8" xfId="20943" xr:uid="{00000000-0005-0000-0000-0000AF510000}"/>
    <cellStyle name="Normal 23 2 2 8 2" xfId="20944" xr:uid="{00000000-0005-0000-0000-0000B0510000}"/>
    <cellStyle name="Normal 23 2 2 9" xfId="20945" xr:uid="{00000000-0005-0000-0000-0000B1510000}"/>
    <cellStyle name="Normal 23 2 3" xfId="20946" xr:uid="{00000000-0005-0000-0000-0000B2510000}"/>
    <cellStyle name="Normal 23 2 3 2" xfId="20947" xr:uid="{00000000-0005-0000-0000-0000B3510000}"/>
    <cellStyle name="Normal 23 2 3 2 2" xfId="20948" xr:uid="{00000000-0005-0000-0000-0000B4510000}"/>
    <cellStyle name="Normal 23 2 3 2 2 2" xfId="20949" xr:uid="{00000000-0005-0000-0000-0000B5510000}"/>
    <cellStyle name="Normal 23 2 3 2 2 2 2" xfId="20950" xr:uid="{00000000-0005-0000-0000-0000B6510000}"/>
    <cellStyle name="Normal 23 2 3 2 2 3" xfId="20951" xr:uid="{00000000-0005-0000-0000-0000B7510000}"/>
    <cellStyle name="Normal 23 2 3 2 3" xfId="20952" xr:uid="{00000000-0005-0000-0000-0000B8510000}"/>
    <cellStyle name="Normal 23 2 3 2 3 2" xfId="20953" xr:uid="{00000000-0005-0000-0000-0000B9510000}"/>
    <cellStyle name="Normal 23 2 3 2 3 2 2" xfId="20954" xr:uid="{00000000-0005-0000-0000-0000BA510000}"/>
    <cellStyle name="Normal 23 2 3 2 3 3" xfId="20955" xr:uid="{00000000-0005-0000-0000-0000BB510000}"/>
    <cellStyle name="Normal 23 2 3 2 4" xfId="20956" xr:uid="{00000000-0005-0000-0000-0000BC510000}"/>
    <cellStyle name="Normal 23 2 3 2 4 2" xfId="20957" xr:uid="{00000000-0005-0000-0000-0000BD510000}"/>
    <cellStyle name="Normal 23 2 3 2 4 2 2" xfId="20958" xr:uid="{00000000-0005-0000-0000-0000BE510000}"/>
    <cellStyle name="Normal 23 2 3 2 4 3" xfId="20959" xr:uid="{00000000-0005-0000-0000-0000BF510000}"/>
    <cellStyle name="Normal 23 2 3 2 5" xfId="20960" xr:uid="{00000000-0005-0000-0000-0000C0510000}"/>
    <cellStyle name="Normal 23 2 3 2 5 2" xfId="20961" xr:uid="{00000000-0005-0000-0000-0000C1510000}"/>
    <cellStyle name="Normal 23 2 3 2 6" xfId="20962" xr:uid="{00000000-0005-0000-0000-0000C2510000}"/>
    <cellStyle name="Normal 23 2 3 2 6 2" xfId="20963" xr:uid="{00000000-0005-0000-0000-0000C3510000}"/>
    <cellStyle name="Normal 23 2 3 2 7" xfId="20964" xr:uid="{00000000-0005-0000-0000-0000C4510000}"/>
    <cellStyle name="Normal 23 2 3 3" xfId="20965" xr:uid="{00000000-0005-0000-0000-0000C5510000}"/>
    <cellStyle name="Normal 23 2 3 3 2" xfId="20966" xr:uid="{00000000-0005-0000-0000-0000C6510000}"/>
    <cellStyle name="Normal 23 2 3 3 2 2" xfId="20967" xr:uid="{00000000-0005-0000-0000-0000C7510000}"/>
    <cellStyle name="Normal 23 2 3 3 3" xfId="20968" xr:uid="{00000000-0005-0000-0000-0000C8510000}"/>
    <cellStyle name="Normal 23 2 3 4" xfId="20969" xr:uid="{00000000-0005-0000-0000-0000C9510000}"/>
    <cellStyle name="Normal 23 2 3 4 2" xfId="20970" xr:uid="{00000000-0005-0000-0000-0000CA510000}"/>
    <cellStyle name="Normal 23 2 3 4 2 2" xfId="20971" xr:uid="{00000000-0005-0000-0000-0000CB510000}"/>
    <cellStyle name="Normal 23 2 3 4 3" xfId="20972" xr:uid="{00000000-0005-0000-0000-0000CC510000}"/>
    <cellStyle name="Normal 23 2 3 5" xfId="20973" xr:uid="{00000000-0005-0000-0000-0000CD510000}"/>
    <cellStyle name="Normal 23 2 3 5 2" xfId="20974" xr:uid="{00000000-0005-0000-0000-0000CE510000}"/>
    <cellStyle name="Normal 23 2 3 5 2 2" xfId="20975" xr:uid="{00000000-0005-0000-0000-0000CF510000}"/>
    <cellStyle name="Normal 23 2 3 5 3" xfId="20976" xr:uid="{00000000-0005-0000-0000-0000D0510000}"/>
    <cellStyle name="Normal 23 2 3 6" xfId="20977" xr:uid="{00000000-0005-0000-0000-0000D1510000}"/>
    <cellStyle name="Normal 23 2 3 6 2" xfId="20978" xr:uid="{00000000-0005-0000-0000-0000D2510000}"/>
    <cellStyle name="Normal 23 2 3 7" xfId="20979" xr:uid="{00000000-0005-0000-0000-0000D3510000}"/>
    <cellStyle name="Normal 23 2 3 7 2" xfId="20980" xr:uid="{00000000-0005-0000-0000-0000D4510000}"/>
    <cellStyle name="Normal 23 2 3 8" xfId="20981" xr:uid="{00000000-0005-0000-0000-0000D5510000}"/>
    <cellStyle name="Normal 23 2 4" xfId="20982" xr:uid="{00000000-0005-0000-0000-0000D6510000}"/>
    <cellStyle name="Normal 23 2 4 2" xfId="20983" xr:uid="{00000000-0005-0000-0000-0000D7510000}"/>
    <cellStyle name="Normal 23 2 4 2 2" xfId="20984" xr:uid="{00000000-0005-0000-0000-0000D8510000}"/>
    <cellStyle name="Normal 23 2 4 2 2 2" xfId="20985" xr:uid="{00000000-0005-0000-0000-0000D9510000}"/>
    <cellStyle name="Normal 23 2 4 2 3" xfId="20986" xr:uid="{00000000-0005-0000-0000-0000DA510000}"/>
    <cellStyle name="Normal 23 2 4 3" xfId="20987" xr:uid="{00000000-0005-0000-0000-0000DB510000}"/>
    <cellStyle name="Normal 23 2 4 3 2" xfId="20988" xr:uid="{00000000-0005-0000-0000-0000DC510000}"/>
    <cellStyle name="Normal 23 2 4 3 2 2" xfId="20989" xr:uid="{00000000-0005-0000-0000-0000DD510000}"/>
    <cellStyle name="Normal 23 2 4 3 3" xfId="20990" xr:uid="{00000000-0005-0000-0000-0000DE510000}"/>
    <cellStyle name="Normal 23 2 4 4" xfId="20991" xr:uid="{00000000-0005-0000-0000-0000DF510000}"/>
    <cellStyle name="Normal 23 2 4 4 2" xfId="20992" xr:uid="{00000000-0005-0000-0000-0000E0510000}"/>
    <cellStyle name="Normal 23 2 4 4 2 2" xfId="20993" xr:uid="{00000000-0005-0000-0000-0000E1510000}"/>
    <cellStyle name="Normal 23 2 4 4 3" xfId="20994" xr:uid="{00000000-0005-0000-0000-0000E2510000}"/>
    <cellStyle name="Normal 23 2 4 5" xfId="20995" xr:uid="{00000000-0005-0000-0000-0000E3510000}"/>
    <cellStyle name="Normal 23 2 4 5 2" xfId="20996" xr:uid="{00000000-0005-0000-0000-0000E4510000}"/>
    <cellStyle name="Normal 23 2 4 6" xfId="20997" xr:uid="{00000000-0005-0000-0000-0000E5510000}"/>
    <cellStyle name="Normal 23 2 4 6 2" xfId="20998" xr:uid="{00000000-0005-0000-0000-0000E6510000}"/>
    <cellStyle name="Normal 23 2 4 7" xfId="20999" xr:uid="{00000000-0005-0000-0000-0000E7510000}"/>
    <cellStyle name="Normal 23 2 5" xfId="21000" xr:uid="{00000000-0005-0000-0000-0000E8510000}"/>
    <cellStyle name="Normal 23 2 5 2" xfId="21001" xr:uid="{00000000-0005-0000-0000-0000E9510000}"/>
    <cellStyle name="Normal 23 2 5 2 2" xfId="21002" xr:uid="{00000000-0005-0000-0000-0000EA510000}"/>
    <cellStyle name="Normal 23 2 5 2 2 2" xfId="21003" xr:uid="{00000000-0005-0000-0000-0000EB510000}"/>
    <cellStyle name="Normal 23 2 5 2 3" xfId="21004" xr:uid="{00000000-0005-0000-0000-0000EC510000}"/>
    <cellStyle name="Normal 23 2 5 3" xfId="21005" xr:uid="{00000000-0005-0000-0000-0000ED510000}"/>
    <cellStyle name="Normal 23 2 5 3 2" xfId="21006" xr:uid="{00000000-0005-0000-0000-0000EE510000}"/>
    <cellStyle name="Normal 23 2 5 3 2 2" xfId="21007" xr:uid="{00000000-0005-0000-0000-0000EF510000}"/>
    <cellStyle name="Normal 23 2 5 3 3" xfId="21008" xr:uid="{00000000-0005-0000-0000-0000F0510000}"/>
    <cellStyle name="Normal 23 2 5 4" xfId="21009" xr:uid="{00000000-0005-0000-0000-0000F1510000}"/>
    <cellStyle name="Normal 23 2 5 4 2" xfId="21010" xr:uid="{00000000-0005-0000-0000-0000F2510000}"/>
    <cellStyle name="Normal 23 2 5 4 2 2" xfId="21011" xr:uid="{00000000-0005-0000-0000-0000F3510000}"/>
    <cellStyle name="Normal 23 2 5 4 3" xfId="21012" xr:uid="{00000000-0005-0000-0000-0000F4510000}"/>
    <cellStyle name="Normal 23 2 5 5" xfId="21013" xr:uid="{00000000-0005-0000-0000-0000F5510000}"/>
    <cellStyle name="Normal 23 2 5 5 2" xfId="21014" xr:uid="{00000000-0005-0000-0000-0000F6510000}"/>
    <cellStyle name="Normal 23 2 5 6" xfId="21015" xr:uid="{00000000-0005-0000-0000-0000F7510000}"/>
    <cellStyle name="Normal 23 2 5 6 2" xfId="21016" xr:uid="{00000000-0005-0000-0000-0000F8510000}"/>
    <cellStyle name="Normal 23 2 5 7" xfId="21017" xr:uid="{00000000-0005-0000-0000-0000F9510000}"/>
    <cellStyle name="Normal 23 2 6" xfId="21018" xr:uid="{00000000-0005-0000-0000-0000FA510000}"/>
    <cellStyle name="Normal 23 2 6 2" xfId="21019" xr:uid="{00000000-0005-0000-0000-0000FB510000}"/>
    <cellStyle name="Normal 23 2 6 2 2" xfId="21020" xr:uid="{00000000-0005-0000-0000-0000FC510000}"/>
    <cellStyle name="Normal 23 2 6 3" xfId="21021" xr:uid="{00000000-0005-0000-0000-0000FD510000}"/>
    <cellStyle name="Normal 23 2 7" xfId="21022" xr:uid="{00000000-0005-0000-0000-0000FE510000}"/>
    <cellStyle name="Normal 23 2 7 2" xfId="21023" xr:uid="{00000000-0005-0000-0000-0000FF510000}"/>
    <cellStyle name="Normal 23 2 7 2 2" xfId="21024" xr:uid="{00000000-0005-0000-0000-000000520000}"/>
    <cellStyle name="Normal 23 2 7 3" xfId="21025" xr:uid="{00000000-0005-0000-0000-000001520000}"/>
    <cellStyle name="Normal 23 2 8" xfId="21026" xr:uid="{00000000-0005-0000-0000-000002520000}"/>
    <cellStyle name="Normal 23 2 8 2" xfId="21027" xr:uid="{00000000-0005-0000-0000-000003520000}"/>
    <cellStyle name="Normal 23 2 8 2 2" xfId="21028" xr:uid="{00000000-0005-0000-0000-000004520000}"/>
    <cellStyle name="Normal 23 2 8 3" xfId="21029" xr:uid="{00000000-0005-0000-0000-000005520000}"/>
    <cellStyle name="Normal 23 2 9" xfId="21030" xr:uid="{00000000-0005-0000-0000-000006520000}"/>
    <cellStyle name="Normal 23 2 9 2" xfId="21031" xr:uid="{00000000-0005-0000-0000-000007520000}"/>
    <cellStyle name="Normal 23 3" xfId="516" xr:uid="{00000000-0005-0000-0000-000008520000}"/>
    <cellStyle name="Normal 23 3 10" xfId="21032" xr:uid="{00000000-0005-0000-0000-000009520000}"/>
    <cellStyle name="Normal 23 3 10 2" xfId="21033" xr:uid="{00000000-0005-0000-0000-00000A520000}"/>
    <cellStyle name="Normal 23 3 11" xfId="21034" xr:uid="{00000000-0005-0000-0000-00000B520000}"/>
    <cellStyle name="Normal 23 3 2" xfId="21035" xr:uid="{00000000-0005-0000-0000-00000C520000}"/>
    <cellStyle name="Normal 23 3 2 2" xfId="21036" xr:uid="{00000000-0005-0000-0000-00000D520000}"/>
    <cellStyle name="Normal 23 3 2 2 2" xfId="21037" xr:uid="{00000000-0005-0000-0000-00000E520000}"/>
    <cellStyle name="Normal 23 3 2 2 2 2" xfId="21038" xr:uid="{00000000-0005-0000-0000-00000F520000}"/>
    <cellStyle name="Normal 23 3 2 2 2 2 2" xfId="21039" xr:uid="{00000000-0005-0000-0000-000010520000}"/>
    <cellStyle name="Normal 23 3 2 2 2 3" xfId="21040" xr:uid="{00000000-0005-0000-0000-000011520000}"/>
    <cellStyle name="Normal 23 3 2 2 3" xfId="21041" xr:uid="{00000000-0005-0000-0000-000012520000}"/>
    <cellStyle name="Normal 23 3 2 2 3 2" xfId="21042" xr:uid="{00000000-0005-0000-0000-000013520000}"/>
    <cellStyle name="Normal 23 3 2 2 3 2 2" xfId="21043" xr:uid="{00000000-0005-0000-0000-000014520000}"/>
    <cellStyle name="Normal 23 3 2 2 3 3" xfId="21044" xr:uid="{00000000-0005-0000-0000-000015520000}"/>
    <cellStyle name="Normal 23 3 2 2 4" xfId="21045" xr:uid="{00000000-0005-0000-0000-000016520000}"/>
    <cellStyle name="Normal 23 3 2 2 4 2" xfId="21046" xr:uid="{00000000-0005-0000-0000-000017520000}"/>
    <cellStyle name="Normal 23 3 2 2 4 2 2" xfId="21047" xr:uid="{00000000-0005-0000-0000-000018520000}"/>
    <cellStyle name="Normal 23 3 2 2 4 3" xfId="21048" xr:uid="{00000000-0005-0000-0000-000019520000}"/>
    <cellStyle name="Normal 23 3 2 2 5" xfId="21049" xr:uid="{00000000-0005-0000-0000-00001A520000}"/>
    <cellStyle name="Normal 23 3 2 2 5 2" xfId="21050" xr:uid="{00000000-0005-0000-0000-00001B520000}"/>
    <cellStyle name="Normal 23 3 2 2 6" xfId="21051" xr:uid="{00000000-0005-0000-0000-00001C520000}"/>
    <cellStyle name="Normal 23 3 2 2 6 2" xfId="21052" xr:uid="{00000000-0005-0000-0000-00001D520000}"/>
    <cellStyle name="Normal 23 3 2 2 7" xfId="21053" xr:uid="{00000000-0005-0000-0000-00001E520000}"/>
    <cellStyle name="Normal 23 3 2 3" xfId="21054" xr:uid="{00000000-0005-0000-0000-00001F520000}"/>
    <cellStyle name="Normal 23 3 2 3 2" xfId="21055" xr:uid="{00000000-0005-0000-0000-000020520000}"/>
    <cellStyle name="Normal 23 3 2 3 2 2" xfId="21056" xr:uid="{00000000-0005-0000-0000-000021520000}"/>
    <cellStyle name="Normal 23 3 2 3 2 2 2" xfId="21057" xr:uid="{00000000-0005-0000-0000-000022520000}"/>
    <cellStyle name="Normal 23 3 2 3 2 3" xfId="21058" xr:uid="{00000000-0005-0000-0000-000023520000}"/>
    <cellStyle name="Normal 23 3 2 3 3" xfId="21059" xr:uid="{00000000-0005-0000-0000-000024520000}"/>
    <cellStyle name="Normal 23 3 2 3 3 2" xfId="21060" xr:uid="{00000000-0005-0000-0000-000025520000}"/>
    <cellStyle name="Normal 23 3 2 3 3 2 2" xfId="21061" xr:uid="{00000000-0005-0000-0000-000026520000}"/>
    <cellStyle name="Normal 23 3 2 3 3 3" xfId="21062" xr:uid="{00000000-0005-0000-0000-000027520000}"/>
    <cellStyle name="Normal 23 3 2 3 4" xfId="21063" xr:uid="{00000000-0005-0000-0000-000028520000}"/>
    <cellStyle name="Normal 23 3 2 3 4 2" xfId="21064" xr:uid="{00000000-0005-0000-0000-000029520000}"/>
    <cellStyle name="Normal 23 3 2 3 4 2 2" xfId="21065" xr:uid="{00000000-0005-0000-0000-00002A520000}"/>
    <cellStyle name="Normal 23 3 2 3 4 3" xfId="21066" xr:uid="{00000000-0005-0000-0000-00002B520000}"/>
    <cellStyle name="Normal 23 3 2 3 5" xfId="21067" xr:uid="{00000000-0005-0000-0000-00002C520000}"/>
    <cellStyle name="Normal 23 3 2 3 5 2" xfId="21068" xr:uid="{00000000-0005-0000-0000-00002D520000}"/>
    <cellStyle name="Normal 23 3 2 3 6" xfId="21069" xr:uid="{00000000-0005-0000-0000-00002E520000}"/>
    <cellStyle name="Normal 23 3 2 3 6 2" xfId="21070" xr:uid="{00000000-0005-0000-0000-00002F520000}"/>
    <cellStyle name="Normal 23 3 2 3 7" xfId="21071" xr:uid="{00000000-0005-0000-0000-000030520000}"/>
    <cellStyle name="Normal 23 3 2 4" xfId="21072" xr:uid="{00000000-0005-0000-0000-000031520000}"/>
    <cellStyle name="Normal 23 3 2 4 2" xfId="21073" xr:uid="{00000000-0005-0000-0000-000032520000}"/>
    <cellStyle name="Normal 23 3 2 4 2 2" xfId="21074" xr:uid="{00000000-0005-0000-0000-000033520000}"/>
    <cellStyle name="Normal 23 3 2 4 3" xfId="21075" xr:uid="{00000000-0005-0000-0000-000034520000}"/>
    <cellStyle name="Normal 23 3 2 5" xfId="21076" xr:uid="{00000000-0005-0000-0000-000035520000}"/>
    <cellStyle name="Normal 23 3 2 5 2" xfId="21077" xr:uid="{00000000-0005-0000-0000-000036520000}"/>
    <cellStyle name="Normal 23 3 2 5 2 2" xfId="21078" xr:uid="{00000000-0005-0000-0000-000037520000}"/>
    <cellStyle name="Normal 23 3 2 5 3" xfId="21079" xr:uid="{00000000-0005-0000-0000-000038520000}"/>
    <cellStyle name="Normal 23 3 2 6" xfId="21080" xr:uid="{00000000-0005-0000-0000-000039520000}"/>
    <cellStyle name="Normal 23 3 2 6 2" xfId="21081" xr:uid="{00000000-0005-0000-0000-00003A520000}"/>
    <cellStyle name="Normal 23 3 2 6 2 2" xfId="21082" xr:uid="{00000000-0005-0000-0000-00003B520000}"/>
    <cellStyle name="Normal 23 3 2 6 3" xfId="21083" xr:uid="{00000000-0005-0000-0000-00003C520000}"/>
    <cellStyle name="Normal 23 3 2 7" xfId="21084" xr:uid="{00000000-0005-0000-0000-00003D520000}"/>
    <cellStyle name="Normal 23 3 2 7 2" xfId="21085" xr:uid="{00000000-0005-0000-0000-00003E520000}"/>
    <cellStyle name="Normal 23 3 2 8" xfId="21086" xr:uid="{00000000-0005-0000-0000-00003F520000}"/>
    <cellStyle name="Normal 23 3 2 8 2" xfId="21087" xr:uid="{00000000-0005-0000-0000-000040520000}"/>
    <cellStyle name="Normal 23 3 2 9" xfId="21088" xr:uid="{00000000-0005-0000-0000-000041520000}"/>
    <cellStyle name="Normal 23 3 3" xfId="21089" xr:uid="{00000000-0005-0000-0000-000042520000}"/>
    <cellStyle name="Normal 23 3 3 2" xfId="21090" xr:uid="{00000000-0005-0000-0000-000043520000}"/>
    <cellStyle name="Normal 23 3 3 2 2" xfId="21091" xr:uid="{00000000-0005-0000-0000-000044520000}"/>
    <cellStyle name="Normal 23 3 3 2 2 2" xfId="21092" xr:uid="{00000000-0005-0000-0000-000045520000}"/>
    <cellStyle name="Normal 23 3 3 2 2 2 2" xfId="21093" xr:uid="{00000000-0005-0000-0000-000046520000}"/>
    <cellStyle name="Normal 23 3 3 2 2 3" xfId="21094" xr:uid="{00000000-0005-0000-0000-000047520000}"/>
    <cellStyle name="Normal 23 3 3 2 3" xfId="21095" xr:uid="{00000000-0005-0000-0000-000048520000}"/>
    <cellStyle name="Normal 23 3 3 2 3 2" xfId="21096" xr:uid="{00000000-0005-0000-0000-000049520000}"/>
    <cellStyle name="Normal 23 3 3 2 3 2 2" xfId="21097" xr:uid="{00000000-0005-0000-0000-00004A520000}"/>
    <cellStyle name="Normal 23 3 3 2 3 3" xfId="21098" xr:uid="{00000000-0005-0000-0000-00004B520000}"/>
    <cellStyle name="Normal 23 3 3 2 4" xfId="21099" xr:uid="{00000000-0005-0000-0000-00004C520000}"/>
    <cellStyle name="Normal 23 3 3 2 4 2" xfId="21100" xr:uid="{00000000-0005-0000-0000-00004D520000}"/>
    <cellStyle name="Normal 23 3 3 2 4 2 2" xfId="21101" xr:uid="{00000000-0005-0000-0000-00004E520000}"/>
    <cellStyle name="Normal 23 3 3 2 4 3" xfId="21102" xr:uid="{00000000-0005-0000-0000-00004F520000}"/>
    <cellStyle name="Normal 23 3 3 2 5" xfId="21103" xr:uid="{00000000-0005-0000-0000-000050520000}"/>
    <cellStyle name="Normal 23 3 3 2 5 2" xfId="21104" xr:uid="{00000000-0005-0000-0000-000051520000}"/>
    <cellStyle name="Normal 23 3 3 2 6" xfId="21105" xr:uid="{00000000-0005-0000-0000-000052520000}"/>
    <cellStyle name="Normal 23 3 3 2 6 2" xfId="21106" xr:uid="{00000000-0005-0000-0000-000053520000}"/>
    <cellStyle name="Normal 23 3 3 2 7" xfId="21107" xr:uid="{00000000-0005-0000-0000-000054520000}"/>
    <cellStyle name="Normal 23 3 3 3" xfId="21108" xr:uid="{00000000-0005-0000-0000-000055520000}"/>
    <cellStyle name="Normal 23 3 3 3 2" xfId="21109" xr:uid="{00000000-0005-0000-0000-000056520000}"/>
    <cellStyle name="Normal 23 3 3 3 2 2" xfId="21110" xr:uid="{00000000-0005-0000-0000-000057520000}"/>
    <cellStyle name="Normal 23 3 3 3 3" xfId="21111" xr:uid="{00000000-0005-0000-0000-000058520000}"/>
    <cellStyle name="Normal 23 3 3 4" xfId="21112" xr:uid="{00000000-0005-0000-0000-000059520000}"/>
    <cellStyle name="Normal 23 3 3 4 2" xfId="21113" xr:uid="{00000000-0005-0000-0000-00005A520000}"/>
    <cellStyle name="Normal 23 3 3 4 2 2" xfId="21114" xr:uid="{00000000-0005-0000-0000-00005B520000}"/>
    <cellStyle name="Normal 23 3 3 4 3" xfId="21115" xr:uid="{00000000-0005-0000-0000-00005C520000}"/>
    <cellStyle name="Normal 23 3 3 5" xfId="21116" xr:uid="{00000000-0005-0000-0000-00005D520000}"/>
    <cellStyle name="Normal 23 3 3 5 2" xfId="21117" xr:uid="{00000000-0005-0000-0000-00005E520000}"/>
    <cellStyle name="Normal 23 3 3 5 2 2" xfId="21118" xr:uid="{00000000-0005-0000-0000-00005F520000}"/>
    <cellStyle name="Normal 23 3 3 5 3" xfId="21119" xr:uid="{00000000-0005-0000-0000-000060520000}"/>
    <cellStyle name="Normal 23 3 3 6" xfId="21120" xr:uid="{00000000-0005-0000-0000-000061520000}"/>
    <cellStyle name="Normal 23 3 3 6 2" xfId="21121" xr:uid="{00000000-0005-0000-0000-000062520000}"/>
    <cellStyle name="Normal 23 3 3 7" xfId="21122" xr:uid="{00000000-0005-0000-0000-000063520000}"/>
    <cellStyle name="Normal 23 3 3 7 2" xfId="21123" xr:uid="{00000000-0005-0000-0000-000064520000}"/>
    <cellStyle name="Normal 23 3 3 8" xfId="21124" xr:uid="{00000000-0005-0000-0000-000065520000}"/>
    <cellStyle name="Normal 23 3 4" xfId="21125" xr:uid="{00000000-0005-0000-0000-000066520000}"/>
    <cellStyle name="Normal 23 3 4 2" xfId="21126" xr:uid="{00000000-0005-0000-0000-000067520000}"/>
    <cellStyle name="Normal 23 3 4 2 2" xfId="21127" xr:uid="{00000000-0005-0000-0000-000068520000}"/>
    <cellStyle name="Normal 23 3 4 2 2 2" xfId="21128" xr:uid="{00000000-0005-0000-0000-000069520000}"/>
    <cellStyle name="Normal 23 3 4 2 3" xfId="21129" xr:uid="{00000000-0005-0000-0000-00006A520000}"/>
    <cellStyle name="Normal 23 3 4 3" xfId="21130" xr:uid="{00000000-0005-0000-0000-00006B520000}"/>
    <cellStyle name="Normal 23 3 4 3 2" xfId="21131" xr:uid="{00000000-0005-0000-0000-00006C520000}"/>
    <cellStyle name="Normal 23 3 4 3 2 2" xfId="21132" xr:uid="{00000000-0005-0000-0000-00006D520000}"/>
    <cellStyle name="Normal 23 3 4 3 3" xfId="21133" xr:uid="{00000000-0005-0000-0000-00006E520000}"/>
    <cellStyle name="Normal 23 3 4 4" xfId="21134" xr:uid="{00000000-0005-0000-0000-00006F520000}"/>
    <cellStyle name="Normal 23 3 4 4 2" xfId="21135" xr:uid="{00000000-0005-0000-0000-000070520000}"/>
    <cellStyle name="Normal 23 3 4 4 2 2" xfId="21136" xr:uid="{00000000-0005-0000-0000-000071520000}"/>
    <cellStyle name="Normal 23 3 4 4 3" xfId="21137" xr:uid="{00000000-0005-0000-0000-000072520000}"/>
    <cellStyle name="Normal 23 3 4 5" xfId="21138" xr:uid="{00000000-0005-0000-0000-000073520000}"/>
    <cellStyle name="Normal 23 3 4 5 2" xfId="21139" xr:uid="{00000000-0005-0000-0000-000074520000}"/>
    <cellStyle name="Normal 23 3 4 6" xfId="21140" xr:uid="{00000000-0005-0000-0000-000075520000}"/>
    <cellStyle name="Normal 23 3 4 6 2" xfId="21141" xr:uid="{00000000-0005-0000-0000-000076520000}"/>
    <cellStyle name="Normal 23 3 4 7" xfId="21142" xr:uid="{00000000-0005-0000-0000-000077520000}"/>
    <cellStyle name="Normal 23 3 5" xfId="21143" xr:uid="{00000000-0005-0000-0000-000078520000}"/>
    <cellStyle name="Normal 23 3 5 2" xfId="21144" xr:uid="{00000000-0005-0000-0000-000079520000}"/>
    <cellStyle name="Normal 23 3 5 2 2" xfId="21145" xr:uid="{00000000-0005-0000-0000-00007A520000}"/>
    <cellStyle name="Normal 23 3 5 2 2 2" xfId="21146" xr:uid="{00000000-0005-0000-0000-00007B520000}"/>
    <cellStyle name="Normal 23 3 5 2 3" xfId="21147" xr:uid="{00000000-0005-0000-0000-00007C520000}"/>
    <cellStyle name="Normal 23 3 5 3" xfId="21148" xr:uid="{00000000-0005-0000-0000-00007D520000}"/>
    <cellStyle name="Normal 23 3 5 3 2" xfId="21149" xr:uid="{00000000-0005-0000-0000-00007E520000}"/>
    <cellStyle name="Normal 23 3 5 3 2 2" xfId="21150" xr:uid="{00000000-0005-0000-0000-00007F520000}"/>
    <cellStyle name="Normal 23 3 5 3 3" xfId="21151" xr:uid="{00000000-0005-0000-0000-000080520000}"/>
    <cellStyle name="Normal 23 3 5 4" xfId="21152" xr:uid="{00000000-0005-0000-0000-000081520000}"/>
    <cellStyle name="Normal 23 3 5 4 2" xfId="21153" xr:uid="{00000000-0005-0000-0000-000082520000}"/>
    <cellStyle name="Normal 23 3 5 4 2 2" xfId="21154" xr:uid="{00000000-0005-0000-0000-000083520000}"/>
    <cellStyle name="Normal 23 3 5 4 3" xfId="21155" xr:uid="{00000000-0005-0000-0000-000084520000}"/>
    <cellStyle name="Normal 23 3 5 5" xfId="21156" xr:uid="{00000000-0005-0000-0000-000085520000}"/>
    <cellStyle name="Normal 23 3 5 5 2" xfId="21157" xr:uid="{00000000-0005-0000-0000-000086520000}"/>
    <cellStyle name="Normal 23 3 5 6" xfId="21158" xr:uid="{00000000-0005-0000-0000-000087520000}"/>
    <cellStyle name="Normal 23 3 5 6 2" xfId="21159" xr:uid="{00000000-0005-0000-0000-000088520000}"/>
    <cellStyle name="Normal 23 3 5 7" xfId="21160" xr:uid="{00000000-0005-0000-0000-000089520000}"/>
    <cellStyle name="Normal 23 3 6" xfId="21161" xr:uid="{00000000-0005-0000-0000-00008A520000}"/>
    <cellStyle name="Normal 23 3 6 2" xfId="21162" xr:uid="{00000000-0005-0000-0000-00008B520000}"/>
    <cellStyle name="Normal 23 3 6 2 2" xfId="21163" xr:uid="{00000000-0005-0000-0000-00008C520000}"/>
    <cellStyle name="Normal 23 3 6 3" xfId="21164" xr:uid="{00000000-0005-0000-0000-00008D520000}"/>
    <cellStyle name="Normal 23 3 7" xfId="21165" xr:uid="{00000000-0005-0000-0000-00008E520000}"/>
    <cellStyle name="Normal 23 3 7 2" xfId="21166" xr:uid="{00000000-0005-0000-0000-00008F520000}"/>
    <cellStyle name="Normal 23 3 7 2 2" xfId="21167" xr:uid="{00000000-0005-0000-0000-000090520000}"/>
    <cellStyle name="Normal 23 3 7 3" xfId="21168" xr:uid="{00000000-0005-0000-0000-000091520000}"/>
    <cellStyle name="Normal 23 3 8" xfId="21169" xr:uid="{00000000-0005-0000-0000-000092520000}"/>
    <cellStyle name="Normal 23 3 8 2" xfId="21170" xr:uid="{00000000-0005-0000-0000-000093520000}"/>
    <cellStyle name="Normal 23 3 8 2 2" xfId="21171" xr:uid="{00000000-0005-0000-0000-000094520000}"/>
    <cellStyle name="Normal 23 3 8 3" xfId="21172" xr:uid="{00000000-0005-0000-0000-000095520000}"/>
    <cellStyle name="Normal 23 3 9" xfId="21173" xr:uid="{00000000-0005-0000-0000-000096520000}"/>
    <cellStyle name="Normal 23 3 9 2" xfId="21174" xr:uid="{00000000-0005-0000-0000-000097520000}"/>
    <cellStyle name="Normal 23 4" xfId="21175" xr:uid="{00000000-0005-0000-0000-000098520000}"/>
    <cellStyle name="Normal 23 4 2" xfId="21176" xr:uid="{00000000-0005-0000-0000-000099520000}"/>
    <cellStyle name="Normal 23 4 2 2" xfId="21177" xr:uid="{00000000-0005-0000-0000-00009A520000}"/>
    <cellStyle name="Normal 23 4 2 2 2" xfId="21178" xr:uid="{00000000-0005-0000-0000-00009B520000}"/>
    <cellStyle name="Normal 23 4 2 2 2 2" xfId="21179" xr:uid="{00000000-0005-0000-0000-00009C520000}"/>
    <cellStyle name="Normal 23 4 2 2 3" xfId="21180" xr:uid="{00000000-0005-0000-0000-00009D520000}"/>
    <cellStyle name="Normal 23 4 2 3" xfId="21181" xr:uid="{00000000-0005-0000-0000-00009E520000}"/>
    <cellStyle name="Normal 23 4 2 3 2" xfId="21182" xr:uid="{00000000-0005-0000-0000-00009F520000}"/>
    <cellStyle name="Normal 23 4 2 3 2 2" xfId="21183" xr:uid="{00000000-0005-0000-0000-0000A0520000}"/>
    <cellStyle name="Normal 23 4 2 3 3" xfId="21184" xr:uid="{00000000-0005-0000-0000-0000A1520000}"/>
    <cellStyle name="Normal 23 4 2 4" xfId="21185" xr:uid="{00000000-0005-0000-0000-0000A2520000}"/>
    <cellStyle name="Normal 23 4 2 4 2" xfId="21186" xr:uid="{00000000-0005-0000-0000-0000A3520000}"/>
    <cellStyle name="Normal 23 4 2 4 2 2" xfId="21187" xr:uid="{00000000-0005-0000-0000-0000A4520000}"/>
    <cellStyle name="Normal 23 4 2 4 3" xfId="21188" xr:uid="{00000000-0005-0000-0000-0000A5520000}"/>
    <cellStyle name="Normal 23 4 2 5" xfId="21189" xr:uid="{00000000-0005-0000-0000-0000A6520000}"/>
    <cellStyle name="Normal 23 4 2 5 2" xfId="21190" xr:uid="{00000000-0005-0000-0000-0000A7520000}"/>
    <cellStyle name="Normal 23 4 2 6" xfId="21191" xr:uid="{00000000-0005-0000-0000-0000A8520000}"/>
    <cellStyle name="Normal 23 4 2 6 2" xfId="21192" xr:uid="{00000000-0005-0000-0000-0000A9520000}"/>
    <cellStyle name="Normal 23 4 2 7" xfId="21193" xr:uid="{00000000-0005-0000-0000-0000AA520000}"/>
    <cellStyle name="Normal 23 4 3" xfId="21194" xr:uid="{00000000-0005-0000-0000-0000AB520000}"/>
    <cellStyle name="Normal 23 4 3 2" xfId="21195" xr:uid="{00000000-0005-0000-0000-0000AC520000}"/>
    <cellStyle name="Normal 23 4 3 2 2" xfId="21196" xr:uid="{00000000-0005-0000-0000-0000AD520000}"/>
    <cellStyle name="Normal 23 4 3 2 2 2" xfId="21197" xr:uid="{00000000-0005-0000-0000-0000AE520000}"/>
    <cellStyle name="Normal 23 4 3 2 3" xfId="21198" xr:uid="{00000000-0005-0000-0000-0000AF520000}"/>
    <cellStyle name="Normal 23 4 3 3" xfId="21199" xr:uid="{00000000-0005-0000-0000-0000B0520000}"/>
    <cellStyle name="Normal 23 4 3 3 2" xfId="21200" xr:uid="{00000000-0005-0000-0000-0000B1520000}"/>
    <cellStyle name="Normal 23 4 3 3 2 2" xfId="21201" xr:uid="{00000000-0005-0000-0000-0000B2520000}"/>
    <cellStyle name="Normal 23 4 3 3 3" xfId="21202" xr:uid="{00000000-0005-0000-0000-0000B3520000}"/>
    <cellStyle name="Normal 23 4 3 4" xfId="21203" xr:uid="{00000000-0005-0000-0000-0000B4520000}"/>
    <cellStyle name="Normal 23 4 3 4 2" xfId="21204" xr:uid="{00000000-0005-0000-0000-0000B5520000}"/>
    <cellStyle name="Normal 23 4 3 4 2 2" xfId="21205" xr:uid="{00000000-0005-0000-0000-0000B6520000}"/>
    <cellStyle name="Normal 23 4 3 4 3" xfId="21206" xr:uid="{00000000-0005-0000-0000-0000B7520000}"/>
    <cellStyle name="Normal 23 4 3 5" xfId="21207" xr:uid="{00000000-0005-0000-0000-0000B8520000}"/>
    <cellStyle name="Normal 23 4 3 5 2" xfId="21208" xr:uid="{00000000-0005-0000-0000-0000B9520000}"/>
    <cellStyle name="Normal 23 4 3 6" xfId="21209" xr:uid="{00000000-0005-0000-0000-0000BA520000}"/>
    <cellStyle name="Normal 23 4 3 6 2" xfId="21210" xr:uid="{00000000-0005-0000-0000-0000BB520000}"/>
    <cellStyle name="Normal 23 4 3 7" xfId="21211" xr:uid="{00000000-0005-0000-0000-0000BC520000}"/>
    <cellStyle name="Normal 23 4 4" xfId="21212" xr:uid="{00000000-0005-0000-0000-0000BD520000}"/>
    <cellStyle name="Normal 23 4 4 2" xfId="21213" xr:uid="{00000000-0005-0000-0000-0000BE520000}"/>
    <cellStyle name="Normal 23 4 4 2 2" xfId="21214" xr:uid="{00000000-0005-0000-0000-0000BF520000}"/>
    <cellStyle name="Normal 23 4 4 3" xfId="21215" xr:uid="{00000000-0005-0000-0000-0000C0520000}"/>
    <cellStyle name="Normal 23 4 5" xfId="21216" xr:uid="{00000000-0005-0000-0000-0000C1520000}"/>
    <cellStyle name="Normal 23 4 5 2" xfId="21217" xr:uid="{00000000-0005-0000-0000-0000C2520000}"/>
    <cellStyle name="Normal 23 4 5 2 2" xfId="21218" xr:uid="{00000000-0005-0000-0000-0000C3520000}"/>
    <cellStyle name="Normal 23 4 5 3" xfId="21219" xr:uid="{00000000-0005-0000-0000-0000C4520000}"/>
    <cellStyle name="Normal 23 4 6" xfId="21220" xr:uid="{00000000-0005-0000-0000-0000C5520000}"/>
    <cellStyle name="Normal 23 4 6 2" xfId="21221" xr:uid="{00000000-0005-0000-0000-0000C6520000}"/>
    <cellStyle name="Normal 23 4 6 2 2" xfId="21222" xr:uid="{00000000-0005-0000-0000-0000C7520000}"/>
    <cellStyle name="Normal 23 4 6 3" xfId="21223" xr:uid="{00000000-0005-0000-0000-0000C8520000}"/>
    <cellStyle name="Normal 23 4 7" xfId="21224" xr:uid="{00000000-0005-0000-0000-0000C9520000}"/>
    <cellStyle name="Normal 23 4 7 2" xfId="21225" xr:uid="{00000000-0005-0000-0000-0000CA520000}"/>
    <cellStyle name="Normal 23 4 8" xfId="21226" xr:uid="{00000000-0005-0000-0000-0000CB520000}"/>
    <cellStyle name="Normal 23 4 8 2" xfId="21227" xr:uid="{00000000-0005-0000-0000-0000CC520000}"/>
    <cellStyle name="Normal 23 4 9" xfId="21228" xr:uid="{00000000-0005-0000-0000-0000CD520000}"/>
    <cellStyle name="Normal 23 5" xfId="21229" xr:uid="{00000000-0005-0000-0000-0000CE520000}"/>
    <cellStyle name="Normal 23 5 2" xfId="21230" xr:uid="{00000000-0005-0000-0000-0000CF520000}"/>
    <cellStyle name="Normal 23 5 2 2" xfId="21231" xr:uid="{00000000-0005-0000-0000-0000D0520000}"/>
    <cellStyle name="Normal 23 5 2 2 2" xfId="21232" xr:uid="{00000000-0005-0000-0000-0000D1520000}"/>
    <cellStyle name="Normal 23 5 2 2 2 2" xfId="21233" xr:uid="{00000000-0005-0000-0000-0000D2520000}"/>
    <cellStyle name="Normal 23 5 2 2 3" xfId="21234" xr:uid="{00000000-0005-0000-0000-0000D3520000}"/>
    <cellStyle name="Normal 23 5 2 3" xfId="21235" xr:uid="{00000000-0005-0000-0000-0000D4520000}"/>
    <cellStyle name="Normal 23 5 2 3 2" xfId="21236" xr:uid="{00000000-0005-0000-0000-0000D5520000}"/>
    <cellStyle name="Normal 23 5 2 3 2 2" xfId="21237" xr:uid="{00000000-0005-0000-0000-0000D6520000}"/>
    <cellStyle name="Normal 23 5 2 3 3" xfId="21238" xr:uid="{00000000-0005-0000-0000-0000D7520000}"/>
    <cellStyle name="Normal 23 5 2 4" xfId="21239" xr:uid="{00000000-0005-0000-0000-0000D8520000}"/>
    <cellStyle name="Normal 23 5 2 4 2" xfId="21240" xr:uid="{00000000-0005-0000-0000-0000D9520000}"/>
    <cellStyle name="Normal 23 5 2 4 2 2" xfId="21241" xr:uid="{00000000-0005-0000-0000-0000DA520000}"/>
    <cellStyle name="Normal 23 5 2 4 3" xfId="21242" xr:uid="{00000000-0005-0000-0000-0000DB520000}"/>
    <cellStyle name="Normal 23 5 2 5" xfId="21243" xr:uid="{00000000-0005-0000-0000-0000DC520000}"/>
    <cellStyle name="Normal 23 5 2 5 2" xfId="21244" xr:uid="{00000000-0005-0000-0000-0000DD520000}"/>
    <cellStyle name="Normal 23 5 2 6" xfId="21245" xr:uid="{00000000-0005-0000-0000-0000DE520000}"/>
    <cellStyle name="Normal 23 5 2 6 2" xfId="21246" xr:uid="{00000000-0005-0000-0000-0000DF520000}"/>
    <cellStyle name="Normal 23 5 2 7" xfId="21247" xr:uid="{00000000-0005-0000-0000-0000E0520000}"/>
    <cellStyle name="Normal 23 5 3" xfId="21248" xr:uid="{00000000-0005-0000-0000-0000E1520000}"/>
    <cellStyle name="Normal 23 5 3 2" xfId="21249" xr:uid="{00000000-0005-0000-0000-0000E2520000}"/>
    <cellStyle name="Normal 23 5 3 2 2" xfId="21250" xr:uid="{00000000-0005-0000-0000-0000E3520000}"/>
    <cellStyle name="Normal 23 5 3 3" xfId="21251" xr:uid="{00000000-0005-0000-0000-0000E4520000}"/>
    <cellStyle name="Normal 23 5 4" xfId="21252" xr:uid="{00000000-0005-0000-0000-0000E5520000}"/>
    <cellStyle name="Normal 23 5 4 2" xfId="21253" xr:uid="{00000000-0005-0000-0000-0000E6520000}"/>
    <cellStyle name="Normal 23 5 4 2 2" xfId="21254" xr:uid="{00000000-0005-0000-0000-0000E7520000}"/>
    <cellStyle name="Normal 23 5 4 3" xfId="21255" xr:uid="{00000000-0005-0000-0000-0000E8520000}"/>
    <cellStyle name="Normal 23 5 5" xfId="21256" xr:uid="{00000000-0005-0000-0000-0000E9520000}"/>
    <cellStyle name="Normal 23 5 5 2" xfId="21257" xr:uid="{00000000-0005-0000-0000-0000EA520000}"/>
    <cellStyle name="Normal 23 5 5 2 2" xfId="21258" xr:uid="{00000000-0005-0000-0000-0000EB520000}"/>
    <cellStyle name="Normal 23 5 5 3" xfId="21259" xr:uid="{00000000-0005-0000-0000-0000EC520000}"/>
    <cellStyle name="Normal 23 5 6" xfId="21260" xr:uid="{00000000-0005-0000-0000-0000ED520000}"/>
    <cellStyle name="Normal 23 5 6 2" xfId="21261" xr:uid="{00000000-0005-0000-0000-0000EE520000}"/>
    <cellStyle name="Normal 23 5 7" xfId="21262" xr:uid="{00000000-0005-0000-0000-0000EF520000}"/>
    <cellStyle name="Normal 23 5 7 2" xfId="21263" xr:uid="{00000000-0005-0000-0000-0000F0520000}"/>
    <cellStyle name="Normal 23 5 8" xfId="21264" xr:uid="{00000000-0005-0000-0000-0000F1520000}"/>
    <cellStyle name="Normal 23 6" xfId="21265" xr:uid="{00000000-0005-0000-0000-0000F2520000}"/>
    <cellStyle name="Normal 23 6 2" xfId="21266" xr:uid="{00000000-0005-0000-0000-0000F3520000}"/>
    <cellStyle name="Normal 23 6 2 2" xfId="21267" xr:uid="{00000000-0005-0000-0000-0000F4520000}"/>
    <cellStyle name="Normal 23 6 2 2 2" xfId="21268" xr:uid="{00000000-0005-0000-0000-0000F5520000}"/>
    <cellStyle name="Normal 23 6 2 3" xfId="21269" xr:uid="{00000000-0005-0000-0000-0000F6520000}"/>
    <cellStyle name="Normal 23 6 3" xfId="21270" xr:uid="{00000000-0005-0000-0000-0000F7520000}"/>
    <cellStyle name="Normal 23 6 3 2" xfId="21271" xr:uid="{00000000-0005-0000-0000-0000F8520000}"/>
    <cellStyle name="Normal 23 6 3 2 2" xfId="21272" xr:uid="{00000000-0005-0000-0000-0000F9520000}"/>
    <cellStyle name="Normal 23 6 3 3" xfId="21273" xr:uid="{00000000-0005-0000-0000-0000FA520000}"/>
    <cellStyle name="Normal 23 6 4" xfId="21274" xr:uid="{00000000-0005-0000-0000-0000FB520000}"/>
    <cellStyle name="Normal 23 6 4 2" xfId="21275" xr:uid="{00000000-0005-0000-0000-0000FC520000}"/>
    <cellStyle name="Normal 23 6 4 2 2" xfId="21276" xr:uid="{00000000-0005-0000-0000-0000FD520000}"/>
    <cellStyle name="Normal 23 6 4 3" xfId="21277" xr:uid="{00000000-0005-0000-0000-0000FE520000}"/>
    <cellStyle name="Normal 23 6 5" xfId="21278" xr:uid="{00000000-0005-0000-0000-0000FF520000}"/>
    <cellStyle name="Normal 23 6 5 2" xfId="21279" xr:uid="{00000000-0005-0000-0000-000000530000}"/>
    <cellStyle name="Normal 23 6 6" xfId="21280" xr:uid="{00000000-0005-0000-0000-000001530000}"/>
    <cellStyle name="Normal 23 6 6 2" xfId="21281" xr:uid="{00000000-0005-0000-0000-000002530000}"/>
    <cellStyle name="Normal 23 6 7" xfId="21282" xr:uid="{00000000-0005-0000-0000-000003530000}"/>
    <cellStyle name="Normal 23 7" xfId="21283" xr:uid="{00000000-0005-0000-0000-000004530000}"/>
    <cellStyle name="Normal 23 7 2" xfId="21284" xr:uid="{00000000-0005-0000-0000-000005530000}"/>
    <cellStyle name="Normal 23 7 2 2" xfId="21285" xr:uid="{00000000-0005-0000-0000-000006530000}"/>
    <cellStyle name="Normal 23 7 2 2 2" xfId="21286" xr:uid="{00000000-0005-0000-0000-000007530000}"/>
    <cellStyle name="Normal 23 7 2 3" xfId="21287" xr:uid="{00000000-0005-0000-0000-000008530000}"/>
    <cellStyle name="Normal 23 7 3" xfId="21288" xr:uid="{00000000-0005-0000-0000-000009530000}"/>
    <cellStyle name="Normal 23 7 3 2" xfId="21289" xr:uid="{00000000-0005-0000-0000-00000A530000}"/>
    <cellStyle name="Normal 23 7 3 2 2" xfId="21290" xr:uid="{00000000-0005-0000-0000-00000B530000}"/>
    <cellStyle name="Normal 23 7 3 3" xfId="21291" xr:uid="{00000000-0005-0000-0000-00000C530000}"/>
    <cellStyle name="Normal 23 7 4" xfId="21292" xr:uid="{00000000-0005-0000-0000-00000D530000}"/>
    <cellStyle name="Normal 23 7 4 2" xfId="21293" xr:uid="{00000000-0005-0000-0000-00000E530000}"/>
    <cellStyle name="Normal 23 7 4 2 2" xfId="21294" xr:uid="{00000000-0005-0000-0000-00000F530000}"/>
    <cellStyle name="Normal 23 7 4 3" xfId="21295" xr:uid="{00000000-0005-0000-0000-000010530000}"/>
    <cellStyle name="Normal 23 7 5" xfId="21296" xr:uid="{00000000-0005-0000-0000-000011530000}"/>
    <cellStyle name="Normal 23 7 5 2" xfId="21297" xr:uid="{00000000-0005-0000-0000-000012530000}"/>
    <cellStyle name="Normal 23 7 6" xfId="21298" xr:uid="{00000000-0005-0000-0000-000013530000}"/>
    <cellStyle name="Normal 23 7 6 2" xfId="21299" xr:uid="{00000000-0005-0000-0000-000014530000}"/>
    <cellStyle name="Normal 23 7 7" xfId="21300" xr:uid="{00000000-0005-0000-0000-000015530000}"/>
    <cellStyle name="Normal 23 8" xfId="21301" xr:uid="{00000000-0005-0000-0000-000016530000}"/>
    <cellStyle name="Normal 23 8 2" xfId="21302" xr:uid="{00000000-0005-0000-0000-000017530000}"/>
    <cellStyle name="Normal 23 8 2 2" xfId="21303" xr:uid="{00000000-0005-0000-0000-000018530000}"/>
    <cellStyle name="Normal 23 8 3" xfId="21304" xr:uid="{00000000-0005-0000-0000-000019530000}"/>
    <cellStyle name="Normal 23 9" xfId="21305" xr:uid="{00000000-0005-0000-0000-00001A530000}"/>
    <cellStyle name="Normal 23 9 2" xfId="21306" xr:uid="{00000000-0005-0000-0000-00001B530000}"/>
    <cellStyle name="Normal 23 9 2 2" xfId="21307" xr:uid="{00000000-0005-0000-0000-00001C530000}"/>
    <cellStyle name="Normal 23 9 3" xfId="21308" xr:uid="{00000000-0005-0000-0000-00001D530000}"/>
    <cellStyle name="Normal 23_Confidential Information" xfId="21309" xr:uid="{00000000-0005-0000-0000-00001E530000}"/>
    <cellStyle name="Normal 24" xfId="517" xr:uid="{00000000-0005-0000-0000-00001F530000}"/>
    <cellStyle name="Normal 24 10" xfId="21310" xr:uid="{00000000-0005-0000-0000-000020530000}"/>
    <cellStyle name="Normal 24 10 2" xfId="21311" xr:uid="{00000000-0005-0000-0000-000021530000}"/>
    <cellStyle name="Normal 24 10 2 2" xfId="21312" xr:uid="{00000000-0005-0000-0000-000022530000}"/>
    <cellStyle name="Normal 24 10 3" xfId="21313" xr:uid="{00000000-0005-0000-0000-000023530000}"/>
    <cellStyle name="Normal 24 11" xfId="21314" xr:uid="{00000000-0005-0000-0000-000024530000}"/>
    <cellStyle name="Normal 24 11 2" xfId="21315" xr:uid="{00000000-0005-0000-0000-000025530000}"/>
    <cellStyle name="Normal 24 12" xfId="21316" xr:uid="{00000000-0005-0000-0000-000026530000}"/>
    <cellStyle name="Normal 24 12 2" xfId="21317" xr:uid="{00000000-0005-0000-0000-000027530000}"/>
    <cellStyle name="Normal 24 13" xfId="21318" xr:uid="{00000000-0005-0000-0000-000028530000}"/>
    <cellStyle name="Normal 24 2" xfId="518" xr:uid="{00000000-0005-0000-0000-000029530000}"/>
    <cellStyle name="Normal 24 2 10" xfId="21319" xr:uid="{00000000-0005-0000-0000-00002A530000}"/>
    <cellStyle name="Normal 24 2 10 2" xfId="21320" xr:uid="{00000000-0005-0000-0000-00002B530000}"/>
    <cellStyle name="Normal 24 2 11" xfId="21321" xr:uid="{00000000-0005-0000-0000-00002C530000}"/>
    <cellStyle name="Normal 24 2 2" xfId="21322" xr:uid="{00000000-0005-0000-0000-00002D530000}"/>
    <cellStyle name="Normal 24 2 2 2" xfId="21323" xr:uid="{00000000-0005-0000-0000-00002E530000}"/>
    <cellStyle name="Normal 24 2 2 2 2" xfId="21324" xr:uid="{00000000-0005-0000-0000-00002F530000}"/>
    <cellStyle name="Normal 24 2 2 2 2 2" xfId="21325" xr:uid="{00000000-0005-0000-0000-000030530000}"/>
    <cellStyle name="Normal 24 2 2 2 2 2 2" xfId="21326" xr:uid="{00000000-0005-0000-0000-000031530000}"/>
    <cellStyle name="Normal 24 2 2 2 2 3" xfId="21327" xr:uid="{00000000-0005-0000-0000-000032530000}"/>
    <cellStyle name="Normal 24 2 2 2 3" xfId="21328" xr:uid="{00000000-0005-0000-0000-000033530000}"/>
    <cellStyle name="Normal 24 2 2 2 3 2" xfId="21329" xr:uid="{00000000-0005-0000-0000-000034530000}"/>
    <cellStyle name="Normal 24 2 2 2 3 2 2" xfId="21330" xr:uid="{00000000-0005-0000-0000-000035530000}"/>
    <cellStyle name="Normal 24 2 2 2 3 3" xfId="21331" xr:uid="{00000000-0005-0000-0000-000036530000}"/>
    <cellStyle name="Normal 24 2 2 2 4" xfId="21332" xr:uid="{00000000-0005-0000-0000-000037530000}"/>
    <cellStyle name="Normal 24 2 2 2 4 2" xfId="21333" xr:uid="{00000000-0005-0000-0000-000038530000}"/>
    <cellStyle name="Normal 24 2 2 2 4 2 2" xfId="21334" xr:uid="{00000000-0005-0000-0000-000039530000}"/>
    <cellStyle name="Normal 24 2 2 2 4 3" xfId="21335" xr:uid="{00000000-0005-0000-0000-00003A530000}"/>
    <cellStyle name="Normal 24 2 2 2 5" xfId="21336" xr:uid="{00000000-0005-0000-0000-00003B530000}"/>
    <cellStyle name="Normal 24 2 2 2 5 2" xfId="21337" xr:uid="{00000000-0005-0000-0000-00003C530000}"/>
    <cellStyle name="Normal 24 2 2 2 6" xfId="21338" xr:uid="{00000000-0005-0000-0000-00003D530000}"/>
    <cellStyle name="Normal 24 2 2 2 6 2" xfId="21339" xr:uid="{00000000-0005-0000-0000-00003E530000}"/>
    <cellStyle name="Normal 24 2 2 2 7" xfId="21340" xr:uid="{00000000-0005-0000-0000-00003F530000}"/>
    <cellStyle name="Normal 24 2 2 3" xfId="21341" xr:uid="{00000000-0005-0000-0000-000040530000}"/>
    <cellStyle name="Normal 24 2 2 3 2" xfId="21342" xr:uid="{00000000-0005-0000-0000-000041530000}"/>
    <cellStyle name="Normal 24 2 2 3 2 2" xfId="21343" xr:uid="{00000000-0005-0000-0000-000042530000}"/>
    <cellStyle name="Normal 24 2 2 3 2 2 2" xfId="21344" xr:uid="{00000000-0005-0000-0000-000043530000}"/>
    <cellStyle name="Normal 24 2 2 3 2 3" xfId="21345" xr:uid="{00000000-0005-0000-0000-000044530000}"/>
    <cellStyle name="Normal 24 2 2 3 3" xfId="21346" xr:uid="{00000000-0005-0000-0000-000045530000}"/>
    <cellStyle name="Normal 24 2 2 3 3 2" xfId="21347" xr:uid="{00000000-0005-0000-0000-000046530000}"/>
    <cellStyle name="Normal 24 2 2 3 3 2 2" xfId="21348" xr:uid="{00000000-0005-0000-0000-000047530000}"/>
    <cellStyle name="Normal 24 2 2 3 3 3" xfId="21349" xr:uid="{00000000-0005-0000-0000-000048530000}"/>
    <cellStyle name="Normal 24 2 2 3 4" xfId="21350" xr:uid="{00000000-0005-0000-0000-000049530000}"/>
    <cellStyle name="Normal 24 2 2 3 4 2" xfId="21351" xr:uid="{00000000-0005-0000-0000-00004A530000}"/>
    <cellStyle name="Normal 24 2 2 3 4 2 2" xfId="21352" xr:uid="{00000000-0005-0000-0000-00004B530000}"/>
    <cellStyle name="Normal 24 2 2 3 4 3" xfId="21353" xr:uid="{00000000-0005-0000-0000-00004C530000}"/>
    <cellStyle name="Normal 24 2 2 3 5" xfId="21354" xr:uid="{00000000-0005-0000-0000-00004D530000}"/>
    <cellStyle name="Normal 24 2 2 3 5 2" xfId="21355" xr:uid="{00000000-0005-0000-0000-00004E530000}"/>
    <cellStyle name="Normal 24 2 2 3 6" xfId="21356" xr:uid="{00000000-0005-0000-0000-00004F530000}"/>
    <cellStyle name="Normal 24 2 2 3 6 2" xfId="21357" xr:uid="{00000000-0005-0000-0000-000050530000}"/>
    <cellStyle name="Normal 24 2 2 3 7" xfId="21358" xr:uid="{00000000-0005-0000-0000-000051530000}"/>
    <cellStyle name="Normal 24 2 2 4" xfId="21359" xr:uid="{00000000-0005-0000-0000-000052530000}"/>
    <cellStyle name="Normal 24 2 2 4 2" xfId="21360" xr:uid="{00000000-0005-0000-0000-000053530000}"/>
    <cellStyle name="Normal 24 2 2 4 2 2" xfId="21361" xr:uid="{00000000-0005-0000-0000-000054530000}"/>
    <cellStyle name="Normal 24 2 2 4 3" xfId="21362" xr:uid="{00000000-0005-0000-0000-000055530000}"/>
    <cellStyle name="Normal 24 2 2 5" xfId="21363" xr:uid="{00000000-0005-0000-0000-000056530000}"/>
    <cellStyle name="Normal 24 2 2 5 2" xfId="21364" xr:uid="{00000000-0005-0000-0000-000057530000}"/>
    <cellStyle name="Normal 24 2 2 5 2 2" xfId="21365" xr:uid="{00000000-0005-0000-0000-000058530000}"/>
    <cellStyle name="Normal 24 2 2 5 3" xfId="21366" xr:uid="{00000000-0005-0000-0000-000059530000}"/>
    <cellStyle name="Normal 24 2 2 6" xfId="21367" xr:uid="{00000000-0005-0000-0000-00005A530000}"/>
    <cellStyle name="Normal 24 2 2 6 2" xfId="21368" xr:uid="{00000000-0005-0000-0000-00005B530000}"/>
    <cellStyle name="Normal 24 2 2 6 2 2" xfId="21369" xr:uid="{00000000-0005-0000-0000-00005C530000}"/>
    <cellStyle name="Normal 24 2 2 6 3" xfId="21370" xr:uid="{00000000-0005-0000-0000-00005D530000}"/>
    <cellStyle name="Normal 24 2 2 7" xfId="21371" xr:uid="{00000000-0005-0000-0000-00005E530000}"/>
    <cellStyle name="Normal 24 2 2 7 2" xfId="21372" xr:uid="{00000000-0005-0000-0000-00005F530000}"/>
    <cellStyle name="Normal 24 2 2 8" xfId="21373" xr:uid="{00000000-0005-0000-0000-000060530000}"/>
    <cellStyle name="Normal 24 2 2 8 2" xfId="21374" xr:uid="{00000000-0005-0000-0000-000061530000}"/>
    <cellStyle name="Normal 24 2 2 9" xfId="21375" xr:uid="{00000000-0005-0000-0000-000062530000}"/>
    <cellStyle name="Normal 24 2 3" xfId="21376" xr:uid="{00000000-0005-0000-0000-000063530000}"/>
    <cellStyle name="Normal 24 2 3 2" xfId="21377" xr:uid="{00000000-0005-0000-0000-000064530000}"/>
    <cellStyle name="Normal 24 2 3 2 2" xfId="21378" xr:uid="{00000000-0005-0000-0000-000065530000}"/>
    <cellStyle name="Normal 24 2 3 2 2 2" xfId="21379" xr:uid="{00000000-0005-0000-0000-000066530000}"/>
    <cellStyle name="Normal 24 2 3 2 2 2 2" xfId="21380" xr:uid="{00000000-0005-0000-0000-000067530000}"/>
    <cellStyle name="Normal 24 2 3 2 2 3" xfId="21381" xr:uid="{00000000-0005-0000-0000-000068530000}"/>
    <cellStyle name="Normal 24 2 3 2 3" xfId="21382" xr:uid="{00000000-0005-0000-0000-000069530000}"/>
    <cellStyle name="Normal 24 2 3 2 3 2" xfId="21383" xr:uid="{00000000-0005-0000-0000-00006A530000}"/>
    <cellStyle name="Normal 24 2 3 2 3 2 2" xfId="21384" xr:uid="{00000000-0005-0000-0000-00006B530000}"/>
    <cellStyle name="Normal 24 2 3 2 3 3" xfId="21385" xr:uid="{00000000-0005-0000-0000-00006C530000}"/>
    <cellStyle name="Normal 24 2 3 2 4" xfId="21386" xr:uid="{00000000-0005-0000-0000-00006D530000}"/>
    <cellStyle name="Normal 24 2 3 2 4 2" xfId="21387" xr:uid="{00000000-0005-0000-0000-00006E530000}"/>
    <cellStyle name="Normal 24 2 3 2 4 2 2" xfId="21388" xr:uid="{00000000-0005-0000-0000-00006F530000}"/>
    <cellStyle name="Normal 24 2 3 2 4 3" xfId="21389" xr:uid="{00000000-0005-0000-0000-000070530000}"/>
    <cellStyle name="Normal 24 2 3 2 5" xfId="21390" xr:uid="{00000000-0005-0000-0000-000071530000}"/>
    <cellStyle name="Normal 24 2 3 2 5 2" xfId="21391" xr:uid="{00000000-0005-0000-0000-000072530000}"/>
    <cellStyle name="Normal 24 2 3 2 6" xfId="21392" xr:uid="{00000000-0005-0000-0000-000073530000}"/>
    <cellStyle name="Normal 24 2 3 2 6 2" xfId="21393" xr:uid="{00000000-0005-0000-0000-000074530000}"/>
    <cellStyle name="Normal 24 2 3 2 7" xfId="21394" xr:uid="{00000000-0005-0000-0000-000075530000}"/>
    <cellStyle name="Normal 24 2 3 3" xfId="21395" xr:uid="{00000000-0005-0000-0000-000076530000}"/>
    <cellStyle name="Normal 24 2 3 3 2" xfId="21396" xr:uid="{00000000-0005-0000-0000-000077530000}"/>
    <cellStyle name="Normal 24 2 3 3 2 2" xfId="21397" xr:uid="{00000000-0005-0000-0000-000078530000}"/>
    <cellStyle name="Normal 24 2 3 3 3" xfId="21398" xr:uid="{00000000-0005-0000-0000-000079530000}"/>
    <cellStyle name="Normal 24 2 3 4" xfId="21399" xr:uid="{00000000-0005-0000-0000-00007A530000}"/>
    <cellStyle name="Normal 24 2 3 4 2" xfId="21400" xr:uid="{00000000-0005-0000-0000-00007B530000}"/>
    <cellStyle name="Normal 24 2 3 4 2 2" xfId="21401" xr:uid="{00000000-0005-0000-0000-00007C530000}"/>
    <cellStyle name="Normal 24 2 3 4 3" xfId="21402" xr:uid="{00000000-0005-0000-0000-00007D530000}"/>
    <cellStyle name="Normal 24 2 3 5" xfId="21403" xr:uid="{00000000-0005-0000-0000-00007E530000}"/>
    <cellStyle name="Normal 24 2 3 5 2" xfId="21404" xr:uid="{00000000-0005-0000-0000-00007F530000}"/>
    <cellStyle name="Normal 24 2 3 5 2 2" xfId="21405" xr:uid="{00000000-0005-0000-0000-000080530000}"/>
    <cellStyle name="Normal 24 2 3 5 3" xfId="21406" xr:uid="{00000000-0005-0000-0000-000081530000}"/>
    <cellStyle name="Normal 24 2 3 6" xfId="21407" xr:uid="{00000000-0005-0000-0000-000082530000}"/>
    <cellStyle name="Normal 24 2 3 6 2" xfId="21408" xr:uid="{00000000-0005-0000-0000-000083530000}"/>
    <cellStyle name="Normal 24 2 3 7" xfId="21409" xr:uid="{00000000-0005-0000-0000-000084530000}"/>
    <cellStyle name="Normal 24 2 3 7 2" xfId="21410" xr:uid="{00000000-0005-0000-0000-000085530000}"/>
    <cellStyle name="Normal 24 2 3 8" xfId="21411" xr:uid="{00000000-0005-0000-0000-000086530000}"/>
    <cellStyle name="Normal 24 2 4" xfId="21412" xr:uid="{00000000-0005-0000-0000-000087530000}"/>
    <cellStyle name="Normal 24 2 4 2" xfId="21413" xr:uid="{00000000-0005-0000-0000-000088530000}"/>
    <cellStyle name="Normal 24 2 4 2 2" xfId="21414" xr:uid="{00000000-0005-0000-0000-000089530000}"/>
    <cellStyle name="Normal 24 2 4 2 2 2" xfId="21415" xr:uid="{00000000-0005-0000-0000-00008A530000}"/>
    <cellStyle name="Normal 24 2 4 2 3" xfId="21416" xr:uid="{00000000-0005-0000-0000-00008B530000}"/>
    <cellStyle name="Normal 24 2 4 3" xfId="21417" xr:uid="{00000000-0005-0000-0000-00008C530000}"/>
    <cellStyle name="Normal 24 2 4 3 2" xfId="21418" xr:uid="{00000000-0005-0000-0000-00008D530000}"/>
    <cellStyle name="Normal 24 2 4 3 2 2" xfId="21419" xr:uid="{00000000-0005-0000-0000-00008E530000}"/>
    <cellStyle name="Normal 24 2 4 3 3" xfId="21420" xr:uid="{00000000-0005-0000-0000-00008F530000}"/>
    <cellStyle name="Normal 24 2 4 4" xfId="21421" xr:uid="{00000000-0005-0000-0000-000090530000}"/>
    <cellStyle name="Normal 24 2 4 4 2" xfId="21422" xr:uid="{00000000-0005-0000-0000-000091530000}"/>
    <cellStyle name="Normal 24 2 4 4 2 2" xfId="21423" xr:uid="{00000000-0005-0000-0000-000092530000}"/>
    <cellStyle name="Normal 24 2 4 4 3" xfId="21424" xr:uid="{00000000-0005-0000-0000-000093530000}"/>
    <cellStyle name="Normal 24 2 4 5" xfId="21425" xr:uid="{00000000-0005-0000-0000-000094530000}"/>
    <cellStyle name="Normal 24 2 4 5 2" xfId="21426" xr:uid="{00000000-0005-0000-0000-000095530000}"/>
    <cellStyle name="Normal 24 2 4 6" xfId="21427" xr:uid="{00000000-0005-0000-0000-000096530000}"/>
    <cellStyle name="Normal 24 2 4 6 2" xfId="21428" xr:uid="{00000000-0005-0000-0000-000097530000}"/>
    <cellStyle name="Normal 24 2 4 7" xfId="21429" xr:uid="{00000000-0005-0000-0000-000098530000}"/>
    <cellStyle name="Normal 24 2 5" xfId="21430" xr:uid="{00000000-0005-0000-0000-000099530000}"/>
    <cellStyle name="Normal 24 2 5 2" xfId="21431" xr:uid="{00000000-0005-0000-0000-00009A530000}"/>
    <cellStyle name="Normal 24 2 5 2 2" xfId="21432" xr:uid="{00000000-0005-0000-0000-00009B530000}"/>
    <cellStyle name="Normal 24 2 5 2 2 2" xfId="21433" xr:uid="{00000000-0005-0000-0000-00009C530000}"/>
    <cellStyle name="Normal 24 2 5 2 3" xfId="21434" xr:uid="{00000000-0005-0000-0000-00009D530000}"/>
    <cellStyle name="Normal 24 2 5 3" xfId="21435" xr:uid="{00000000-0005-0000-0000-00009E530000}"/>
    <cellStyle name="Normal 24 2 5 3 2" xfId="21436" xr:uid="{00000000-0005-0000-0000-00009F530000}"/>
    <cellStyle name="Normal 24 2 5 3 2 2" xfId="21437" xr:uid="{00000000-0005-0000-0000-0000A0530000}"/>
    <cellStyle name="Normal 24 2 5 3 3" xfId="21438" xr:uid="{00000000-0005-0000-0000-0000A1530000}"/>
    <cellStyle name="Normal 24 2 5 4" xfId="21439" xr:uid="{00000000-0005-0000-0000-0000A2530000}"/>
    <cellStyle name="Normal 24 2 5 4 2" xfId="21440" xr:uid="{00000000-0005-0000-0000-0000A3530000}"/>
    <cellStyle name="Normal 24 2 5 4 2 2" xfId="21441" xr:uid="{00000000-0005-0000-0000-0000A4530000}"/>
    <cellStyle name="Normal 24 2 5 4 3" xfId="21442" xr:uid="{00000000-0005-0000-0000-0000A5530000}"/>
    <cellStyle name="Normal 24 2 5 5" xfId="21443" xr:uid="{00000000-0005-0000-0000-0000A6530000}"/>
    <cellStyle name="Normal 24 2 5 5 2" xfId="21444" xr:uid="{00000000-0005-0000-0000-0000A7530000}"/>
    <cellStyle name="Normal 24 2 5 6" xfId="21445" xr:uid="{00000000-0005-0000-0000-0000A8530000}"/>
    <cellStyle name="Normal 24 2 5 6 2" xfId="21446" xr:uid="{00000000-0005-0000-0000-0000A9530000}"/>
    <cellStyle name="Normal 24 2 5 7" xfId="21447" xr:uid="{00000000-0005-0000-0000-0000AA530000}"/>
    <cellStyle name="Normal 24 2 6" xfId="21448" xr:uid="{00000000-0005-0000-0000-0000AB530000}"/>
    <cellStyle name="Normal 24 2 6 2" xfId="21449" xr:uid="{00000000-0005-0000-0000-0000AC530000}"/>
    <cellStyle name="Normal 24 2 6 2 2" xfId="21450" xr:uid="{00000000-0005-0000-0000-0000AD530000}"/>
    <cellStyle name="Normal 24 2 6 3" xfId="21451" xr:uid="{00000000-0005-0000-0000-0000AE530000}"/>
    <cellStyle name="Normal 24 2 7" xfId="21452" xr:uid="{00000000-0005-0000-0000-0000AF530000}"/>
    <cellStyle name="Normal 24 2 7 2" xfId="21453" xr:uid="{00000000-0005-0000-0000-0000B0530000}"/>
    <cellStyle name="Normal 24 2 7 2 2" xfId="21454" xr:uid="{00000000-0005-0000-0000-0000B1530000}"/>
    <cellStyle name="Normal 24 2 7 3" xfId="21455" xr:uid="{00000000-0005-0000-0000-0000B2530000}"/>
    <cellStyle name="Normal 24 2 8" xfId="21456" xr:uid="{00000000-0005-0000-0000-0000B3530000}"/>
    <cellStyle name="Normal 24 2 8 2" xfId="21457" xr:uid="{00000000-0005-0000-0000-0000B4530000}"/>
    <cellStyle name="Normal 24 2 8 2 2" xfId="21458" xr:uid="{00000000-0005-0000-0000-0000B5530000}"/>
    <cellStyle name="Normal 24 2 8 3" xfId="21459" xr:uid="{00000000-0005-0000-0000-0000B6530000}"/>
    <cellStyle name="Normal 24 2 9" xfId="21460" xr:uid="{00000000-0005-0000-0000-0000B7530000}"/>
    <cellStyle name="Normal 24 2 9 2" xfId="21461" xr:uid="{00000000-0005-0000-0000-0000B8530000}"/>
    <cellStyle name="Normal 24 3" xfId="519" xr:uid="{00000000-0005-0000-0000-0000B9530000}"/>
    <cellStyle name="Normal 24 3 10" xfId="21462" xr:uid="{00000000-0005-0000-0000-0000BA530000}"/>
    <cellStyle name="Normal 24 3 10 2" xfId="21463" xr:uid="{00000000-0005-0000-0000-0000BB530000}"/>
    <cellStyle name="Normal 24 3 11" xfId="21464" xr:uid="{00000000-0005-0000-0000-0000BC530000}"/>
    <cellStyle name="Normal 24 3 2" xfId="21465" xr:uid="{00000000-0005-0000-0000-0000BD530000}"/>
    <cellStyle name="Normal 24 3 2 2" xfId="21466" xr:uid="{00000000-0005-0000-0000-0000BE530000}"/>
    <cellStyle name="Normal 24 3 2 2 2" xfId="21467" xr:uid="{00000000-0005-0000-0000-0000BF530000}"/>
    <cellStyle name="Normal 24 3 2 2 2 2" xfId="21468" xr:uid="{00000000-0005-0000-0000-0000C0530000}"/>
    <cellStyle name="Normal 24 3 2 2 2 2 2" xfId="21469" xr:uid="{00000000-0005-0000-0000-0000C1530000}"/>
    <cellStyle name="Normal 24 3 2 2 2 3" xfId="21470" xr:uid="{00000000-0005-0000-0000-0000C2530000}"/>
    <cellStyle name="Normal 24 3 2 2 3" xfId="21471" xr:uid="{00000000-0005-0000-0000-0000C3530000}"/>
    <cellStyle name="Normal 24 3 2 2 3 2" xfId="21472" xr:uid="{00000000-0005-0000-0000-0000C4530000}"/>
    <cellStyle name="Normal 24 3 2 2 3 2 2" xfId="21473" xr:uid="{00000000-0005-0000-0000-0000C5530000}"/>
    <cellStyle name="Normal 24 3 2 2 3 3" xfId="21474" xr:uid="{00000000-0005-0000-0000-0000C6530000}"/>
    <cellStyle name="Normal 24 3 2 2 4" xfId="21475" xr:uid="{00000000-0005-0000-0000-0000C7530000}"/>
    <cellStyle name="Normal 24 3 2 2 4 2" xfId="21476" xr:uid="{00000000-0005-0000-0000-0000C8530000}"/>
    <cellStyle name="Normal 24 3 2 2 4 2 2" xfId="21477" xr:uid="{00000000-0005-0000-0000-0000C9530000}"/>
    <cellStyle name="Normal 24 3 2 2 4 3" xfId="21478" xr:uid="{00000000-0005-0000-0000-0000CA530000}"/>
    <cellStyle name="Normal 24 3 2 2 5" xfId="21479" xr:uid="{00000000-0005-0000-0000-0000CB530000}"/>
    <cellStyle name="Normal 24 3 2 2 5 2" xfId="21480" xr:uid="{00000000-0005-0000-0000-0000CC530000}"/>
    <cellStyle name="Normal 24 3 2 2 6" xfId="21481" xr:uid="{00000000-0005-0000-0000-0000CD530000}"/>
    <cellStyle name="Normal 24 3 2 2 6 2" xfId="21482" xr:uid="{00000000-0005-0000-0000-0000CE530000}"/>
    <cellStyle name="Normal 24 3 2 2 7" xfId="21483" xr:uid="{00000000-0005-0000-0000-0000CF530000}"/>
    <cellStyle name="Normal 24 3 2 3" xfId="21484" xr:uid="{00000000-0005-0000-0000-0000D0530000}"/>
    <cellStyle name="Normal 24 3 2 3 2" xfId="21485" xr:uid="{00000000-0005-0000-0000-0000D1530000}"/>
    <cellStyle name="Normal 24 3 2 3 2 2" xfId="21486" xr:uid="{00000000-0005-0000-0000-0000D2530000}"/>
    <cellStyle name="Normal 24 3 2 3 2 2 2" xfId="21487" xr:uid="{00000000-0005-0000-0000-0000D3530000}"/>
    <cellStyle name="Normal 24 3 2 3 2 3" xfId="21488" xr:uid="{00000000-0005-0000-0000-0000D4530000}"/>
    <cellStyle name="Normal 24 3 2 3 3" xfId="21489" xr:uid="{00000000-0005-0000-0000-0000D5530000}"/>
    <cellStyle name="Normal 24 3 2 3 3 2" xfId="21490" xr:uid="{00000000-0005-0000-0000-0000D6530000}"/>
    <cellStyle name="Normal 24 3 2 3 3 2 2" xfId="21491" xr:uid="{00000000-0005-0000-0000-0000D7530000}"/>
    <cellStyle name="Normal 24 3 2 3 3 3" xfId="21492" xr:uid="{00000000-0005-0000-0000-0000D8530000}"/>
    <cellStyle name="Normal 24 3 2 3 4" xfId="21493" xr:uid="{00000000-0005-0000-0000-0000D9530000}"/>
    <cellStyle name="Normal 24 3 2 3 4 2" xfId="21494" xr:uid="{00000000-0005-0000-0000-0000DA530000}"/>
    <cellStyle name="Normal 24 3 2 3 4 2 2" xfId="21495" xr:uid="{00000000-0005-0000-0000-0000DB530000}"/>
    <cellStyle name="Normal 24 3 2 3 4 3" xfId="21496" xr:uid="{00000000-0005-0000-0000-0000DC530000}"/>
    <cellStyle name="Normal 24 3 2 3 5" xfId="21497" xr:uid="{00000000-0005-0000-0000-0000DD530000}"/>
    <cellStyle name="Normal 24 3 2 3 5 2" xfId="21498" xr:uid="{00000000-0005-0000-0000-0000DE530000}"/>
    <cellStyle name="Normal 24 3 2 3 6" xfId="21499" xr:uid="{00000000-0005-0000-0000-0000DF530000}"/>
    <cellStyle name="Normal 24 3 2 3 6 2" xfId="21500" xr:uid="{00000000-0005-0000-0000-0000E0530000}"/>
    <cellStyle name="Normal 24 3 2 3 7" xfId="21501" xr:uid="{00000000-0005-0000-0000-0000E1530000}"/>
    <cellStyle name="Normal 24 3 2 4" xfId="21502" xr:uid="{00000000-0005-0000-0000-0000E2530000}"/>
    <cellStyle name="Normal 24 3 2 4 2" xfId="21503" xr:uid="{00000000-0005-0000-0000-0000E3530000}"/>
    <cellStyle name="Normal 24 3 2 4 2 2" xfId="21504" xr:uid="{00000000-0005-0000-0000-0000E4530000}"/>
    <cellStyle name="Normal 24 3 2 4 3" xfId="21505" xr:uid="{00000000-0005-0000-0000-0000E5530000}"/>
    <cellStyle name="Normal 24 3 2 5" xfId="21506" xr:uid="{00000000-0005-0000-0000-0000E6530000}"/>
    <cellStyle name="Normal 24 3 2 5 2" xfId="21507" xr:uid="{00000000-0005-0000-0000-0000E7530000}"/>
    <cellStyle name="Normal 24 3 2 5 2 2" xfId="21508" xr:uid="{00000000-0005-0000-0000-0000E8530000}"/>
    <cellStyle name="Normal 24 3 2 5 3" xfId="21509" xr:uid="{00000000-0005-0000-0000-0000E9530000}"/>
    <cellStyle name="Normal 24 3 2 6" xfId="21510" xr:uid="{00000000-0005-0000-0000-0000EA530000}"/>
    <cellStyle name="Normal 24 3 2 6 2" xfId="21511" xr:uid="{00000000-0005-0000-0000-0000EB530000}"/>
    <cellStyle name="Normal 24 3 2 6 2 2" xfId="21512" xr:uid="{00000000-0005-0000-0000-0000EC530000}"/>
    <cellStyle name="Normal 24 3 2 6 3" xfId="21513" xr:uid="{00000000-0005-0000-0000-0000ED530000}"/>
    <cellStyle name="Normal 24 3 2 7" xfId="21514" xr:uid="{00000000-0005-0000-0000-0000EE530000}"/>
    <cellStyle name="Normal 24 3 2 7 2" xfId="21515" xr:uid="{00000000-0005-0000-0000-0000EF530000}"/>
    <cellStyle name="Normal 24 3 2 8" xfId="21516" xr:uid="{00000000-0005-0000-0000-0000F0530000}"/>
    <cellStyle name="Normal 24 3 2 8 2" xfId="21517" xr:uid="{00000000-0005-0000-0000-0000F1530000}"/>
    <cellStyle name="Normal 24 3 2 9" xfId="21518" xr:uid="{00000000-0005-0000-0000-0000F2530000}"/>
    <cellStyle name="Normal 24 3 3" xfId="21519" xr:uid="{00000000-0005-0000-0000-0000F3530000}"/>
    <cellStyle name="Normal 24 3 3 2" xfId="21520" xr:uid="{00000000-0005-0000-0000-0000F4530000}"/>
    <cellStyle name="Normal 24 3 3 2 2" xfId="21521" xr:uid="{00000000-0005-0000-0000-0000F5530000}"/>
    <cellStyle name="Normal 24 3 3 2 2 2" xfId="21522" xr:uid="{00000000-0005-0000-0000-0000F6530000}"/>
    <cellStyle name="Normal 24 3 3 2 2 2 2" xfId="21523" xr:uid="{00000000-0005-0000-0000-0000F7530000}"/>
    <cellStyle name="Normal 24 3 3 2 2 3" xfId="21524" xr:uid="{00000000-0005-0000-0000-0000F8530000}"/>
    <cellStyle name="Normal 24 3 3 2 3" xfId="21525" xr:uid="{00000000-0005-0000-0000-0000F9530000}"/>
    <cellStyle name="Normal 24 3 3 2 3 2" xfId="21526" xr:uid="{00000000-0005-0000-0000-0000FA530000}"/>
    <cellStyle name="Normal 24 3 3 2 3 2 2" xfId="21527" xr:uid="{00000000-0005-0000-0000-0000FB530000}"/>
    <cellStyle name="Normal 24 3 3 2 3 3" xfId="21528" xr:uid="{00000000-0005-0000-0000-0000FC530000}"/>
    <cellStyle name="Normal 24 3 3 2 4" xfId="21529" xr:uid="{00000000-0005-0000-0000-0000FD530000}"/>
    <cellStyle name="Normal 24 3 3 2 4 2" xfId="21530" xr:uid="{00000000-0005-0000-0000-0000FE530000}"/>
    <cellStyle name="Normal 24 3 3 2 4 2 2" xfId="21531" xr:uid="{00000000-0005-0000-0000-0000FF530000}"/>
    <cellStyle name="Normal 24 3 3 2 4 3" xfId="21532" xr:uid="{00000000-0005-0000-0000-000000540000}"/>
    <cellStyle name="Normal 24 3 3 2 5" xfId="21533" xr:uid="{00000000-0005-0000-0000-000001540000}"/>
    <cellStyle name="Normal 24 3 3 2 5 2" xfId="21534" xr:uid="{00000000-0005-0000-0000-000002540000}"/>
    <cellStyle name="Normal 24 3 3 2 6" xfId="21535" xr:uid="{00000000-0005-0000-0000-000003540000}"/>
    <cellStyle name="Normal 24 3 3 2 6 2" xfId="21536" xr:uid="{00000000-0005-0000-0000-000004540000}"/>
    <cellStyle name="Normal 24 3 3 2 7" xfId="21537" xr:uid="{00000000-0005-0000-0000-000005540000}"/>
    <cellStyle name="Normal 24 3 3 3" xfId="21538" xr:uid="{00000000-0005-0000-0000-000006540000}"/>
    <cellStyle name="Normal 24 3 3 3 2" xfId="21539" xr:uid="{00000000-0005-0000-0000-000007540000}"/>
    <cellStyle name="Normal 24 3 3 3 2 2" xfId="21540" xr:uid="{00000000-0005-0000-0000-000008540000}"/>
    <cellStyle name="Normal 24 3 3 3 3" xfId="21541" xr:uid="{00000000-0005-0000-0000-000009540000}"/>
    <cellStyle name="Normal 24 3 3 4" xfId="21542" xr:uid="{00000000-0005-0000-0000-00000A540000}"/>
    <cellStyle name="Normal 24 3 3 4 2" xfId="21543" xr:uid="{00000000-0005-0000-0000-00000B540000}"/>
    <cellStyle name="Normal 24 3 3 4 2 2" xfId="21544" xr:uid="{00000000-0005-0000-0000-00000C540000}"/>
    <cellStyle name="Normal 24 3 3 4 3" xfId="21545" xr:uid="{00000000-0005-0000-0000-00000D540000}"/>
    <cellStyle name="Normal 24 3 3 5" xfId="21546" xr:uid="{00000000-0005-0000-0000-00000E540000}"/>
    <cellStyle name="Normal 24 3 3 5 2" xfId="21547" xr:uid="{00000000-0005-0000-0000-00000F540000}"/>
    <cellStyle name="Normal 24 3 3 5 2 2" xfId="21548" xr:uid="{00000000-0005-0000-0000-000010540000}"/>
    <cellStyle name="Normal 24 3 3 5 3" xfId="21549" xr:uid="{00000000-0005-0000-0000-000011540000}"/>
    <cellStyle name="Normal 24 3 3 6" xfId="21550" xr:uid="{00000000-0005-0000-0000-000012540000}"/>
    <cellStyle name="Normal 24 3 3 6 2" xfId="21551" xr:uid="{00000000-0005-0000-0000-000013540000}"/>
    <cellStyle name="Normal 24 3 3 7" xfId="21552" xr:uid="{00000000-0005-0000-0000-000014540000}"/>
    <cellStyle name="Normal 24 3 3 7 2" xfId="21553" xr:uid="{00000000-0005-0000-0000-000015540000}"/>
    <cellStyle name="Normal 24 3 3 8" xfId="21554" xr:uid="{00000000-0005-0000-0000-000016540000}"/>
    <cellStyle name="Normal 24 3 4" xfId="21555" xr:uid="{00000000-0005-0000-0000-000017540000}"/>
    <cellStyle name="Normal 24 3 4 2" xfId="21556" xr:uid="{00000000-0005-0000-0000-000018540000}"/>
    <cellStyle name="Normal 24 3 4 2 2" xfId="21557" xr:uid="{00000000-0005-0000-0000-000019540000}"/>
    <cellStyle name="Normal 24 3 4 2 2 2" xfId="21558" xr:uid="{00000000-0005-0000-0000-00001A540000}"/>
    <cellStyle name="Normal 24 3 4 2 3" xfId="21559" xr:uid="{00000000-0005-0000-0000-00001B540000}"/>
    <cellStyle name="Normal 24 3 4 3" xfId="21560" xr:uid="{00000000-0005-0000-0000-00001C540000}"/>
    <cellStyle name="Normal 24 3 4 3 2" xfId="21561" xr:uid="{00000000-0005-0000-0000-00001D540000}"/>
    <cellStyle name="Normal 24 3 4 3 2 2" xfId="21562" xr:uid="{00000000-0005-0000-0000-00001E540000}"/>
    <cellStyle name="Normal 24 3 4 3 3" xfId="21563" xr:uid="{00000000-0005-0000-0000-00001F540000}"/>
    <cellStyle name="Normal 24 3 4 4" xfId="21564" xr:uid="{00000000-0005-0000-0000-000020540000}"/>
    <cellStyle name="Normal 24 3 4 4 2" xfId="21565" xr:uid="{00000000-0005-0000-0000-000021540000}"/>
    <cellStyle name="Normal 24 3 4 4 2 2" xfId="21566" xr:uid="{00000000-0005-0000-0000-000022540000}"/>
    <cellStyle name="Normal 24 3 4 4 3" xfId="21567" xr:uid="{00000000-0005-0000-0000-000023540000}"/>
    <cellStyle name="Normal 24 3 4 5" xfId="21568" xr:uid="{00000000-0005-0000-0000-000024540000}"/>
    <cellStyle name="Normal 24 3 4 5 2" xfId="21569" xr:uid="{00000000-0005-0000-0000-000025540000}"/>
    <cellStyle name="Normal 24 3 4 6" xfId="21570" xr:uid="{00000000-0005-0000-0000-000026540000}"/>
    <cellStyle name="Normal 24 3 4 6 2" xfId="21571" xr:uid="{00000000-0005-0000-0000-000027540000}"/>
    <cellStyle name="Normal 24 3 4 7" xfId="21572" xr:uid="{00000000-0005-0000-0000-000028540000}"/>
    <cellStyle name="Normal 24 3 5" xfId="21573" xr:uid="{00000000-0005-0000-0000-000029540000}"/>
    <cellStyle name="Normal 24 3 5 2" xfId="21574" xr:uid="{00000000-0005-0000-0000-00002A540000}"/>
    <cellStyle name="Normal 24 3 5 2 2" xfId="21575" xr:uid="{00000000-0005-0000-0000-00002B540000}"/>
    <cellStyle name="Normal 24 3 5 2 2 2" xfId="21576" xr:uid="{00000000-0005-0000-0000-00002C540000}"/>
    <cellStyle name="Normal 24 3 5 2 3" xfId="21577" xr:uid="{00000000-0005-0000-0000-00002D540000}"/>
    <cellStyle name="Normal 24 3 5 3" xfId="21578" xr:uid="{00000000-0005-0000-0000-00002E540000}"/>
    <cellStyle name="Normal 24 3 5 3 2" xfId="21579" xr:uid="{00000000-0005-0000-0000-00002F540000}"/>
    <cellStyle name="Normal 24 3 5 3 2 2" xfId="21580" xr:uid="{00000000-0005-0000-0000-000030540000}"/>
    <cellStyle name="Normal 24 3 5 3 3" xfId="21581" xr:uid="{00000000-0005-0000-0000-000031540000}"/>
    <cellStyle name="Normal 24 3 5 4" xfId="21582" xr:uid="{00000000-0005-0000-0000-000032540000}"/>
    <cellStyle name="Normal 24 3 5 4 2" xfId="21583" xr:uid="{00000000-0005-0000-0000-000033540000}"/>
    <cellStyle name="Normal 24 3 5 4 2 2" xfId="21584" xr:uid="{00000000-0005-0000-0000-000034540000}"/>
    <cellStyle name="Normal 24 3 5 4 3" xfId="21585" xr:uid="{00000000-0005-0000-0000-000035540000}"/>
    <cellStyle name="Normal 24 3 5 5" xfId="21586" xr:uid="{00000000-0005-0000-0000-000036540000}"/>
    <cellStyle name="Normal 24 3 5 5 2" xfId="21587" xr:uid="{00000000-0005-0000-0000-000037540000}"/>
    <cellStyle name="Normal 24 3 5 6" xfId="21588" xr:uid="{00000000-0005-0000-0000-000038540000}"/>
    <cellStyle name="Normal 24 3 5 6 2" xfId="21589" xr:uid="{00000000-0005-0000-0000-000039540000}"/>
    <cellStyle name="Normal 24 3 5 7" xfId="21590" xr:uid="{00000000-0005-0000-0000-00003A540000}"/>
    <cellStyle name="Normal 24 3 6" xfId="21591" xr:uid="{00000000-0005-0000-0000-00003B540000}"/>
    <cellStyle name="Normal 24 3 6 2" xfId="21592" xr:uid="{00000000-0005-0000-0000-00003C540000}"/>
    <cellStyle name="Normal 24 3 6 2 2" xfId="21593" xr:uid="{00000000-0005-0000-0000-00003D540000}"/>
    <cellStyle name="Normal 24 3 6 3" xfId="21594" xr:uid="{00000000-0005-0000-0000-00003E540000}"/>
    <cellStyle name="Normal 24 3 7" xfId="21595" xr:uid="{00000000-0005-0000-0000-00003F540000}"/>
    <cellStyle name="Normal 24 3 7 2" xfId="21596" xr:uid="{00000000-0005-0000-0000-000040540000}"/>
    <cellStyle name="Normal 24 3 7 2 2" xfId="21597" xr:uid="{00000000-0005-0000-0000-000041540000}"/>
    <cellStyle name="Normal 24 3 7 3" xfId="21598" xr:uid="{00000000-0005-0000-0000-000042540000}"/>
    <cellStyle name="Normal 24 3 8" xfId="21599" xr:uid="{00000000-0005-0000-0000-000043540000}"/>
    <cellStyle name="Normal 24 3 8 2" xfId="21600" xr:uid="{00000000-0005-0000-0000-000044540000}"/>
    <cellStyle name="Normal 24 3 8 2 2" xfId="21601" xr:uid="{00000000-0005-0000-0000-000045540000}"/>
    <cellStyle name="Normal 24 3 8 3" xfId="21602" xr:uid="{00000000-0005-0000-0000-000046540000}"/>
    <cellStyle name="Normal 24 3 9" xfId="21603" xr:uid="{00000000-0005-0000-0000-000047540000}"/>
    <cellStyle name="Normal 24 3 9 2" xfId="21604" xr:uid="{00000000-0005-0000-0000-000048540000}"/>
    <cellStyle name="Normal 24 4" xfId="21605" xr:uid="{00000000-0005-0000-0000-000049540000}"/>
    <cellStyle name="Normal 24 4 2" xfId="21606" xr:uid="{00000000-0005-0000-0000-00004A540000}"/>
    <cellStyle name="Normal 24 4 2 2" xfId="21607" xr:uid="{00000000-0005-0000-0000-00004B540000}"/>
    <cellStyle name="Normal 24 4 2 2 2" xfId="21608" xr:uid="{00000000-0005-0000-0000-00004C540000}"/>
    <cellStyle name="Normal 24 4 2 2 2 2" xfId="21609" xr:uid="{00000000-0005-0000-0000-00004D540000}"/>
    <cellStyle name="Normal 24 4 2 2 3" xfId="21610" xr:uid="{00000000-0005-0000-0000-00004E540000}"/>
    <cellStyle name="Normal 24 4 2 3" xfId="21611" xr:uid="{00000000-0005-0000-0000-00004F540000}"/>
    <cellStyle name="Normal 24 4 2 3 2" xfId="21612" xr:uid="{00000000-0005-0000-0000-000050540000}"/>
    <cellStyle name="Normal 24 4 2 3 2 2" xfId="21613" xr:uid="{00000000-0005-0000-0000-000051540000}"/>
    <cellStyle name="Normal 24 4 2 3 3" xfId="21614" xr:uid="{00000000-0005-0000-0000-000052540000}"/>
    <cellStyle name="Normal 24 4 2 4" xfId="21615" xr:uid="{00000000-0005-0000-0000-000053540000}"/>
    <cellStyle name="Normal 24 4 2 4 2" xfId="21616" xr:uid="{00000000-0005-0000-0000-000054540000}"/>
    <cellStyle name="Normal 24 4 2 4 2 2" xfId="21617" xr:uid="{00000000-0005-0000-0000-000055540000}"/>
    <cellStyle name="Normal 24 4 2 4 3" xfId="21618" xr:uid="{00000000-0005-0000-0000-000056540000}"/>
    <cellStyle name="Normal 24 4 2 5" xfId="21619" xr:uid="{00000000-0005-0000-0000-000057540000}"/>
    <cellStyle name="Normal 24 4 2 5 2" xfId="21620" xr:uid="{00000000-0005-0000-0000-000058540000}"/>
    <cellStyle name="Normal 24 4 2 6" xfId="21621" xr:uid="{00000000-0005-0000-0000-000059540000}"/>
    <cellStyle name="Normal 24 4 2 6 2" xfId="21622" xr:uid="{00000000-0005-0000-0000-00005A540000}"/>
    <cellStyle name="Normal 24 4 2 7" xfId="21623" xr:uid="{00000000-0005-0000-0000-00005B540000}"/>
    <cellStyle name="Normal 24 4 3" xfId="21624" xr:uid="{00000000-0005-0000-0000-00005C540000}"/>
    <cellStyle name="Normal 24 4 3 2" xfId="21625" xr:uid="{00000000-0005-0000-0000-00005D540000}"/>
    <cellStyle name="Normal 24 4 3 2 2" xfId="21626" xr:uid="{00000000-0005-0000-0000-00005E540000}"/>
    <cellStyle name="Normal 24 4 3 2 2 2" xfId="21627" xr:uid="{00000000-0005-0000-0000-00005F540000}"/>
    <cellStyle name="Normal 24 4 3 2 3" xfId="21628" xr:uid="{00000000-0005-0000-0000-000060540000}"/>
    <cellStyle name="Normal 24 4 3 3" xfId="21629" xr:uid="{00000000-0005-0000-0000-000061540000}"/>
    <cellStyle name="Normal 24 4 3 3 2" xfId="21630" xr:uid="{00000000-0005-0000-0000-000062540000}"/>
    <cellStyle name="Normal 24 4 3 3 2 2" xfId="21631" xr:uid="{00000000-0005-0000-0000-000063540000}"/>
    <cellStyle name="Normal 24 4 3 3 3" xfId="21632" xr:uid="{00000000-0005-0000-0000-000064540000}"/>
    <cellStyle name="Normal 24 4 3 4" xfId="21633" xr:uid="{00000000-0005-0000-0000-000065540000}"/>
    <cellStyle name="Normal 24 4 3 4 2" xfId="21634" xr:uid="{00000000-0005-0000-0000-000066540000}"/>
    <cellStyle name="Normal 24 4 3 4 2 2" xfId="21635" xr:uid="{00000000-0005-0000-0000-000067540000}"/>
    <cellStyle name="Normal 24 4 3 4 3" xfId="21636" xr:uid="{00000000-0005-0000-0000-000068540000}"/>
    <cellStyle name="Normal 24 4 3 5" xfId="21637" xr:uid="{00000000-0005-0000-0000-000069540000}"/>
    <cellStyle name="Normal 24 4 3 5 2" xfId="21638" xr:uid="{00000000-0005-0000-0000-00006A540000}"/>
    <cellStyle name="Normal 24 4 3 6" xfId="21639" xr:uid="{00000000-0005-0000-0000-00006B540000}"/>
    <cellStyle name="Normal 24 4 3 6 2" xfId="21640" xr:uid="{00000000-0005-0000-0000-00006C540000}"/>
    <cellStyle name="Normal 24 4 3 7" xfId="21641" xr:uid="{00000000-0005-0000-0000-00006D540000}"/>
    <cellStyle name="Normal 24 4 4" xfId="21642" xr:uid="{00000000-0005-0000-0000-00006E540000}"/>
    <cellStyle name="Normal 24 4 4 2" xfId="21643" xr:uid="{00000000-0005-0000-0000-00006F540000}"/>
    <cellStyle name="Normal 24 4 4 2 2" xfId="21644" xr:uid="{00000000-0005-0000-0000-000070540000}"/>
    <cellStyle name="Normal 24 4 4 3" xfId="21645" xr:uid="{00000000-0005-0000-0000-000071540000}"/>
    <cellStyle name="Normal 24 4 5" xfId="21646" xr:uid="{00000000-0005-0000-0000-000072540000}"/>
    <cellStyle name="Normal 24 4 5 2" xfId="21647" xr:uid="{00000000-0005-0000-0000-000073540000}"/>
    <cellStyle name="Normal 24 4 5 2 2" xfId="21648" xr:uid="{00000000-0005-0000-0000-000074540000}"/>
    <cellStyle name="Normal 24 4 5 3" xfId="21649" xr:uid="{00000000-0005-0000-0000-000075540000}"/>
    <cellStyle name="Normal 24 4 6" xfId="21650" xr:uid="{00000000-0005-0000-0000-000076540000}"/>
    <cellStyle name="Normal 24 4 6 2" xfId="21651" xr:uid="{00000000-0005-0000-0000-000077540000}"/>
    <cellStyle name="Normal 24 4 6 2 2" xfId="21652" xr:uid="{00000000-0005-0000-0000-000078540000}"/>
    <cellStyle name="Normal 24 4 6 3" xfId="21653" xr:uid="{00000000-0005-0000-0000-000079540000}"/>
    <cellStyle name="Normal 24 4 7" xfId="21654" xr:uid="{00000000-0005-0000-0000-00007A540000}"/>
    <cellStyle name="Normal 24 4 7 2" xfId="21655" xr:uid="{00000000-0005-0000-0000-00007B540000}"/>
    <cellStyle name="Normal 24 4 8" xfId="21656" xr:uid="{00000000-0005-0000-0000-00007C540000}"/>
    <cellStyle name="Normal 24 4 8 2" xfId="21657" xr:uid="{00000000-0005-0000-0000-00007D540000}"/>
    <cellStyle name="Normal 24 4 9" xfId="21658" xr:uid="{00000000-0005-0000-0000-00007E540000}"/>
    <cellStyle name="Normal 24 5" xfId="21659" xr:uid="{00000000-0005-0000-0000-00007F540000}"/>
    <cellStyle name="Normal 24 5 2" xfId="21660" xr:uid="{00000000-0005-0000-0000-000080540000}"/>
    <cellStyle name="Normal 24 5 2 2" xfId="21661" xr:uid="{00000000-0005-0000-0000-000081540000}"/>
    <cellStyle name="Normal 24 5 2 2 2" xfId="21662" xr:uid="{00000000-0005-0000-0000-000082540000}"/>
    <cellStyle name="Normal 24 5 2 2 2 2" xfId="21663" xr:uid="{00000000-0005-0000-0000-000083540000}"/>
    <cellStyle name="Normal 24 5 2 2 3" xfId="21664" xr:uid="{00000000-0005-0000-0000-000084540000}"/>
    <cellStyle name="Normal 24 5 2 3" xfId="21665" xr:uid="{00000000-0005-0000-0000-000085540000}"/>
    <cellStyle name="Normal 24 5 2 3 2" xfId="21666" xr:uid="{00000000-0005-0000-0000-000086540000}"/>
    <cellStyle name="Normal 24 5 2 3 2 2" xfId="21667" xr:uid="{00000000-0005-0000-0000-000087540000}"/>
    <cellStyle name="Normal 24 5 2 3 3" xfId="21668" xr:uid="{00000000-0005-0000-0000-000088540000}"/>
    <cellStyle name="Normal 24 5 2 4" xfId="21669" xr:uid="{00000000-0005-0000-0000-000089540000}"/>
    <cellStyle name="Normal 24 5 2 4 2" xfId="21670" xr:uid="{00000000-0005-0000-0000-00008A540000}"/>
    <cellStyle name="Normal 24 5 2 4 2 2" xfId="21671" xr:uid="{00000000-0005-0000-0000-00008B540000}"/>
    <cellStyle name="Normal 24 5 2 4 3" xfId="21672" xr:uid="{00000000-0005-0000-0000-00008C540000}"/>
    <cellStyle name="Normal 24 5 2 5" xfId="21673" xr:uid="{00000000-0005-0000-0000-00008D540000}"/>
    <cellStyle name="Normal 24 5 2 5 2" xfId="21674" xr:uid="{00000000-0005-0000-0000-00008E540000}"/>
    <cellStyle name="Normal 24 5 2 6" xfId="21675" xr:uid="{00000000-0005-0000-0000-00008F540000}"/>
    <cellStyle name="Normal 24 5 2 6 2" xfId="21676" xr:uid="{00000000-0005-0000-0000-000090540000}"/>
    <cellStyle name="Normal 24 5 2 7" xfId="21677" xr:uid="{00000000-0005-0000-0000-000091540000}"/>
    <cellStyle name="Normal 24 5 3" xfId="21678" xr:uid="{00000000-0005-0000-0000-000092540000}"/>
    <cellStyle name="Normal 24 5 3 2" xfId="21679" xr:uid="{00000000-0005-0000-0000-000093540000}"/>
    <cellStyle name="Normal 24 5 3 2 2" xfId="21680" xr:uid="{00000000-0005-0000-0000-000094540000}"/>
    <cellStyle name="Normal 24 5 3 3" xfId="21681" xr:uid="{00000000-0005-0000-0000-000095540000}"/>
    <cellStyle name="Normal 24 5 4" xfId="21682" xr:uid="{00000000-0005-0000-0000-000096540000}"/>
    <cellStyle name="Normal 24 5 4 2" xfId="21683" xr:uid="{00000000-0005-0000-0000-000097540000}"/>
    <cellStyle name="Normal 24 5 4 2 2" xfId="21684" xr:uid="{00000000-0005-0000-0000-000098540000}"/>
    <cellStyle name="Normal 24 5 4 3" xfId="21685" xr:uid="{00000000-0005-0000-0000-000099540000}"/>
    <cellStyle name="Normal 24 5 5" xfId="21686" xr:uid="{00000000-0005-0000-0000-00009A540000}"/>
    <cellStyle name="Normal 24 5 5 2" xfId="21687" xr:uid="{00000000-0005-0000-0000-00009B540000}"/>
    <cellStyle name="Normal 24 5 5 2 2" xfId="21688" xr:uid="{00000000-0005-0000-0000-00009C540000}"/>
    <cellStyle name="Normal 24 5 5 3" xfId="21689" xr:uid="{00000000-0005-0000-0000-00009D540000}"/>
    <cellStyle name="Normal 24 5 6" xfId="21690" xr:uid="{00000000-0005-0000-0000-00009E540000}"/>
    <cellStyle name="Normal 24 5 6 2" xfId="21691" xr:uid="{00000000-0005-0000-0000-00009F540000}"/>
    <cellStyle name="Normal 24 5 7" xfId="21692" xr:uid="{00000000-0005-0000-0000-0000A0540000}"/>
    <cellStyle name="Normal 24 5 7 2" xfId="21693" xr:uid="{00000000-0005-0000-0000-0000A1540000}"/>
    <cellStyle name="Normal 24 5 8" xfId="21694" xr:uid="{00000000-0005-0000-0000-0000A2540000}"/>
    <cellStyle name="Normal 24 6" xfId="21695" xr:uid="{00000000-0005-0000-0000-0000A3540000}"/>
    <cellStyle name="Normal 24 6 2" xfId="21696" xr:uid="{00000000-0005-0000-0000-0000A4540000}"/>
    <cellStyle name="Normal 24 6 2 2" xfId="21697" xr:uid="{00000000-0005-0000-0000-0000A5540000}"/>
    <cellStyle name="Normal 24 6 2 2 2" xfId="21698" xr:uid="{00000000-0005-0000-0000-0000A6540000}"/>
    <cellStyle name="Normal 24 6 2 3" xfId="21699" xr:uid="{00000000-0005-0000-0000-0000A7540000}"/>
    <cellStyle name="Normal 24 6 3" xfId="21700" xr:uid="{00000000-0005-0000-0000-0000A8540000}"/>
    <cellStyle name="Normal 24 6 3 2" xfId="21701" xr:uid="{00000000-0005-0000-0000-0000A9540000}"/>
    <cellStyle name="Normal 24 6 3 2 2" xfId="21702" xr:uid="{00000000-0005-0000-0000-0000AA540000}"/>
    <cellStyle name="Normal 24 6 3 3" xfId="21703" xr:uid="{00000000-0005-0000-0000-0000AB540000}"/>
    <cellStyle name="Normal 24 6 4" xfId="21704" xr:uid="{00000000-0005-0000-0000-0000AC540000}"/>
    <cellStyle name="Normal 24 6 4 2" xfId="21705" xr:uid="{00000000-0005-0000-0000-0000AD540000}"/>
    <cellStyle name="Normal 24 6 4 2 2" xfId="21706" xr:uid="{00000000-0005-0000-0000-0000AE540000}"/>
    <cellStyle name="Normal 24 6 4 3" xfId="21707" xr:uid="{00000000-0005-0000-0000-0000AF540000}"/>
    <cellStyle name="Normal 24 6 5" xfId="21708" xr:uid="{00000000-0005-0000-0000-0000B0540000}"/>
    <cellStyle name="Normal 24 6 5 2" xfId="21709" xr:uid="{00000000-0005-0000-0000-0000B1540000}"/>
    <cellStyle name="Normal 24 6 6" xfId="21710" xr:uid="{00000000-0005-0000-0000-0000B2540000}"/>
    <cellStyle name="Normal 24 6 6 2" xfId="21711" xr:uid="{00000000-0005-0000-0000-0000B3540000}"/>
    <cellStyle name="Normal 24 6 7" xfId="21712" xr:uid="{00000000-0005-0000-0000-0000B4540000}"/>
    <cellStyle name="Normal 24 7" xfId="21713" xr:uid="{00000000-0005-0000-0000-0000B5540000}"/>
    <cellStyle name="Normal 24 7 2" xfId="21714" xr:uid="{00000000-0005-0000-0000-0000B6540000}"/>
    <cellStyle name="Normal 24 7 2 2" xfId="21715" xr:uid="{00000000-0005-0000-0000-0000B7540000}"/>
    <cellStyle name="Normal 24 7 2 2 2" xfId="21716" xr:uid="{00000000-0005-0000-0000-0000B8540000}"/>
    <cellStyle name="Normal 24 7 2 3" xfId="21717" xr:uid="{00000000-0005-0000-0000-0000B9540000}"/>
    <cellStyle name="Normal 24 7 3" xfId="21718" xr:uid="{00000000-0005-0000-0000-0000BA540000}"/>
    <cellStyle name="Normal 24 7 3 2" xfId="21719" xr:uid="{00000000-0005-0000-0000-0000BB540000}"/>
    <cellStyle name="Normal 24 7 3 2 2" xfId="21720" xr:uid="{00000000-0005-0000-0000-0000BC540000}"/>
    <cellStyle name="Normal 24 7 3 3" xfId="21721" xr:uid="{00000000-0005-0000-0000-0000BD540000}"/>
    <cellStyle name="Normal 24 7 4" xfId="21722" xr:uid="{00000000-0005-0000-0000-0000BE540000}"/>
    <cellStyle name="Normal 24 7 4 2" xfId="21723" xr:uid="{00000000-0005-0000-0000-0000BF540000}"/>
    <cellStyle name="Normal 24 7 4 2 2" xfId="21724" xr:uid="{00000000-0005-0000-0000-0000C0540000}"/>
    <cellStyle name="Normal 24 7 4 3" xfId="21725" xr:uid="{00000000-0005-0000-0000-0000C1540000}"/>
    <cellStyle name="Normal 24 7 5" xfId="21726" xr:uid="{00000000-0005-0000-0000-0000C2540000}"/>
    <cellStyle name="Normal 24 7 5 2" xfId="21727" xr:uid="{00000000-0005-0000-0000-0000C3540000}"/>
    <cellStyle name="Normal 24 7 6" xfId="21728" xr:uid="{00000000-0005-0000-0000-0000C4540000}"/>
    <cellStyle name="Normal 24 7 6 2" xfId="21729" xr:uid="{00000000-0005-0000-0000-0000C5540000}"/>
    <cellStyle name="Normal 24 7 7" xfId="21730" xr:uid="{00000000-0005-0000-0000-0000C6540000}"/>
    <cellStyle name="Normal 24 8" xfId="21731" xr:uid="{00000000-0005-0000-0000-0000C7540000}"/>
    <cellStyle name="Normal 24 8 2" xfId="21732" xr:uid="{00000000-0005-0000-0000-0000C8540000}"/>
    <cellStyle name="Normal 24 8 2 2" xfId="21733" xr:uid="{00000000-0005-0000-0000-0000C9540000}"/>
    <cellStyle name="Normal 24 8 3" xfId="21734" xr:uid="{00000000-0005-0000-0000-0000CA540000}"/>
    <cellStyle name="Normal 24 9" xfId="21735" xr:uid="{00000000-0005-0000-0000-0000CB540000}"/>
    <cellStyle name="Normal 24 9 2" xfId="21736" xr:uid="{00000000-0005-0000-0000-0000CC540000}"/>
    <cellStyle name="Normal 24 9 2 2" xfId="21737" xr:uid="{00000000-0005-0000-0000-0000CD540000}"/>
    <cellStyle name="Normal 24 9 3" xfId="21738" xr:uid="{00000000-0005-0000-0000-0000CE540000}"/>
    <cellStyle name="Normal 24_Confidential Information" xfId="21739" xr:uid="{00000000-0005-0000-0000-0000CF540000}"/>
    <cellStyle name="Normal 25" xfId="520" xr:uid="{00000000-0005-0000-0000-0000D0540000}"/>
    <cellStyle name="Normal 25 10" xfId="21740" xr:uid="{00000000-0005-0000-0000-0000D1540000}"/>
    <cellStyle name="Normal 25 10 2" xfId="21741" xr:uid="{00000000-0005-0000-0000-0000D2540000}"/>
    <cellStyle name="Normal 25 10 2 2" xfId="21742" xr:uid="{00000000-0005-0000-0000-0000D3540000}"/>
    <cellStyle name="Normal 25 10 3" xfId="21743" xr:uid="{00000000-0005-0000-0000-0000D4540000}"/>
    <cellStyle name="Normal 25 11" xfId="21744" xr:uid="{00000000-0005-0000-0000-0000D5540000}"/>
    <cellStyle name="Normal 25 11 2" xfId="21745" xr:uid="{00000000-0005-0000-0000-0000D6540000}"/>
    <cellStyle name="Normal 25 12" xfId="21746" xr:uid="{00000000-0005-0000-0000-0000D7540000}"/>
    <cellStyle name="Normal 25 12 2" xfId="21747" xr:uid="{00000000-0005-0000-0000-0000D8540000}"/>
    <cellStyle name="Normal 25 13" xfId="21748" xr:uid="{00000000-0005-0000-0000-0000D9540000}"/>
    <cellStyle name="Normal 25 2" xfId="521" xr:uid="{00000000-0005-0000-0000-0000DA540000}"/>
    <cellStyle name="Normal 25 2 10" xfId="21749" xr:uid="{00000000-0005-0000-0000-0000DB540000}"/>
    <cellStyle name="Normal 25 2 10 2" xfId="21750" xr:uid="{00000000-0005-0000-0000-0000DC540000}"/>
    <cellStyle name="Normal 25 2 11" xfId="21751" xr:uid="{00000000-0005-0000-0000-0000DD540000}"/>
    <cellStyle name="Normal 25 2 2" xfId="21752" xr:uid="{00000000-0005-0000-0000-0000DE540000}"/>
    <cellStyle name="Normal 25 2 2 2" xfId="21753" xr:uid="{00000000-0005-0000-0000-0000DF540000}"/>
    <cellStyle name="Normal 25 2 2 2 2" xfId="21754" xr:uid="{00000000-0005-0000-0000-0000E0540000}"/>
    <cellStyle name="Normal 25 2 2 2 2 2" xfId="21755" xr:uid="{00000000-0005-0000-0000-0000E1540000}"/>
    <cellStyle name="Normal 25 2 2 2 2 2 2" xfId="21756" xr:uid="{00000000-0005-0000-0000-0000E2540000}"/>
    <cellStyle name="Normal 25 2 2 2 2 3" xfId="21757" xr:uid="{00000000-0005-0000-0000-0000E3540000}"/>
    <cellStyle name="Normal 25 2 2 2 3" xfId="21758" xr:uid="{00000000-0005-0000-0000-0000E4540000}"/>
    <cellStyle name="Normal 25 2 2 2 3 2" xfId="21759" xr:uid="{00000000-0005-0000-0000-0000E5540000}"/>
    <cellStyle name="Normal 25 2 2 2 3 2 2" xfId="21760" xr:uid="{00000000-0005-0000-0000-0000E6540000}"/>
    <cellStyle name="Normal 25 2 2 2 3 3" xfId="21761" xr:uid="{00000000-0005-0000-0000-0000E7540000}"/>
    <cellStyle name="Normal 25 2 2 2 4" xfId="21762" xr:uid="{00000000-0005-0000-0000-0000E8540000}"/>
    <cellStyle name="Normal 25 2 2 2 4 2" xfId="21763" xr:uid="{00000000-0005-0000-0000-0000E9540000}"/>
    <cellStyle name="Normal 25 2 2 2 4 2 2" xfId="21764" xr:uid="{00000000-0005-0000-0000-0000EA540000}"/>
    <cellStyle name="Normal 25 2 2 2 4 3" xfId="21765" xr:uid="{00000000-0005-0000-0000-0000EB540000}"/>
    <cellStyle name="Normal 25 2 2 2 5" xfId="21766" xr:uid="{00000000-0005-0000-0000-0000EC540000}"/>
    <cellStyle name="Normal 25 2 2 2 5 2" xfId="21767" xr:uid="{00000000-0005-0000-0000-0000ED540000}"/>
    <cellStyle name="Normal 25 2 2 2 6" xfId="21768" xr:uid="{00000000-0005-0000-0000-0000EE540000}"/>
    <cellStyle name="Normal 25 2 2 2 6 2" xfId="21769" xr:uid="{00000000-0005-0000-0000-0000EF540000}"/>
    <cellStyle name="Normal 25 2 2 2 7" xfId="21770" xr:uid="{00000000-0005-0000-0000-0000F0540000}"/>
    <cellStyle name="Normal 25 2 2 3" xfId="21771" xr:uid="{00000000-0005-0000-0000-0000F1540000}"/>
    <cellStyle name="Normal 25 2 2 3 2" xfId="21772" xr:uid="{00000000-0005-0000-0000-0000F2540000}"/>
    <cellStyle name="Normal 25 2 2 3 2 2" xfId="21773" xr:uid="{00000000-0005-0000-0000-0000F3540000}"/>
    <cellStyle name="Normal 25 2 2 3 2 2 2" xfId="21774" xr:uid="{00000000-0005-0000-0000-0000F4540000}"/>
    <cellStyle name="Normal 25 2 2 3 2 3" xfId="21775" xr:uid="{00000000-0005-0000-0000-0000F5540000}"/>
    <cellStyle name="Normal 25 2 2 3 3" xfId="21776" xr:uid="{00000000-0005-0000-0000-0000F6540000}"/>
    <cellStyle name="Normal 25 2 2 3 3 2" xfId="21777" xr:uid="{00000000-0005-0000-0000-0000F7540000}"/>
    <cellStyle name="Normal 25 2 2 3 3 2 2" xfId="21778" xr:uid="{00000000-0005-0000-0000-0000F8540000}"/>
    <cellStyle name="Normal 25 2 2 3 3 3" xfId="21779" xr:uid="{00000000-0005-0000-0000-0000F9540000}"/>
    <cellStyle name="Normal 25 2 2 3 4" xfId="21780" xr:uid="{00000000-0005-0000-0000-0000FA540000}"/>
    <cellStyle name="Normal 25 2 2 3 4 2" xfId="21781" xr:uid="{00000000-0005-0000-0000-0000FB540000}"/>
    <cellStyle name="Normal 25 2 2 3 4 2 2" xfId="21782" xr:uid="{00000000-0005-0000-0000-0000FC540000}"/>
    <cellStyle name="Normal 25 2 2 3 4 3" xfId="21783" xr:uid="{00000000-0005-0000-0000-0000FD540000}"/>
    <cellStyle name="Normal 25 2 2 3 5" xfId="21784" xr:uid="{00000000-0005-0000-0000-0000FE540000}"/>
    <cellStyle name="Normal 25 2 2 3 5 2" xfId="21785" xr:uid="{00000000-0005-0000-0000-0000FF540000}"/>
    <cellStyle name="Normal 25 2 2 3 6" xfId="21786" xr:uid="{00000000-0005-0000-0000-000000550000}"/>
    <cellStyle name="Normal 25 2 2 3 6 2" xfId="21787" xr:uid="{00000000-0005-0000-0000-000001550000}"/>
    <cellStyle name="Normal 25 2 2 3 7" xfId="21788" xr:uid="{00000000-0005-0000-0000-000002550000}"/>
    <cellStyle name="Normal 25 2 2 4" xfId="21789" xr:uid="{00000000-0005-0000-0000-000003550000}"/>
    <cellStyle name="Normal 25 2 2 4 2" xfId="21790" xr:uid="{00000000-0005-0000-0000-000004550000}"/>
    <cellStyle name="Normal 25 2 2 4 2 2" xfId="21791" xr:uid="{00000000-0005-0000-0000-000005550000}"/>
    <cellStyle name="Normal 25 2 2 4 3" xfId="21792" xr:uid="{00000000-0005-0000-0000-000006550000}"/>
    <cellStyle name="Normal 25 2 2 5" xfId="21793" xr:uid="{00000000-0005-0000-0000-000007550000}"/>
    <cellStyle name="Normal 25 2 2 5 2" xfId="21794" xr:uid="{00000000-0005-0000-0000-000008550000}"/>
    <cellStyle name="Normal 25 2 2 5 2 2" xfId="21795" xr:uid="{00000000-0005-0000-0000-000009550000}"/>
    <cellStyle name="Normal 25 2 2 5 3" xfId="21796" xr:uid="{00000000-0005-0000-0000-00000A550000}"/>
    <cellStyle name="Normal 25 2 2 6" xfId="21797" xr:uid="{00000000-0005-0000-0000-00000B550000}"/>
    <cellStyle name="Normal 25 2 2 6 2" xfId="21798" xr:uid="{00000000-0005-0000-0000-00000C550000}"/>
    <cellStyle name="Normal 25 2 2 6 2 2" xfId="21799" xr:uid="{00000000-0005-0000-0000-00000D550000}"/>
    <cellStyle name="Normal 25 2 2 6 3" xfId="21800" xr:uid="{00000000-0005-0000-0000-00000E550000}"/>
    <cellStyle name="Normal 25 2 2 7" xfId="21801" xr:uid="{00000000-0005-0000-0000-00000F550000}"/>
    <cellStyle name="Normal 25 2 2 7 2" xfId="21802" xr:uid="{00000000-0005-0000-0000-000010550000}"/>
    <cellStyle name="Normal 25 2 2 8" xfId="21803" xr:uid="{00000000-0005-0000-0000-000011550000}"/>
    <cellStyle name="Normal 25 2 2 8 2" xfId="21804" xr:uid="{00000000-0005-0000-0000-000012550000}"/>
    <cellStyle name="Normal 25 2 2 9" xfId="21805" xr:uid="{00000000-0005-0000-0000-000013550000}"/>
    <cellStyle name="Normal 25 2 3" xfId="21806" xr:uid="{00000000-0005-0000-0000-000014550000}"/>
    <cellStyle name="Normal 25 2 3 2" xfId="21807" xr:uid="{00000000-0005-0000-0000-000015550000}"/>
    <cellStyle name="Normal 25 2 3 2 2" xfId="21808" xr:uid="{00000000-0005-0000-0000-000016550000}"/>
    <cellStyle name="Normal 25 2 3 2 2 2" xfId="21809" xr:uid="{00000000-0005-0000-0000-000017550000}"/>
    <cellStyle name="Normal 25 2 3 2 2 2 2" xfId="21810" xr:uid="{00000000-0005-0000-0000-000018550000}"/>
    <cellStyle name="Normal 25 2 3 2 2 3" xfId="21811" xr:uid="{00000000-0005-0000-0000-000019550000}"/>
    <cellStyle name="Normal 25 2 3 2 3" xfId="21812" xr:uid="{00000000-0005-0000-0000-00001A550000}"/>
    <cellStyle name="Normal 25 2 3 2 3 2" xfId="21813" xr:uid="{00000000-0005-0000-0000-00001B550000}"/>
    <cellStyle name="Normal 25 2 3 2 3 2 2" xfId="21814" xr:uid="{00000000-0005-0000-0000-00001C550000}"/>
    <cellStyle name="Normal 25 2 3 2 3 3" xfId="21815" xr:uid="{00000000-0005-0000-0000-00001D550000}"/>
    <cellStyle name="Normal 25 2 3 2 4" xfId="21816" xr:uid="{00000000-0005-0000-0000-00001E550000}"/>
    <cellStyle name="Normal 25 2 3 2 4 2" xfId="21817" xr:uid="{00000000-0005-0000-0000-00001F550000}"/>
    <cellStyle name="Normal 25 2 3 2 4 2 2" xfId="21818" xr:uid="{00000000-0005-0000-0000-000020550000}"/>
    <cellStyle name="Normal 25 2 3 2 4 3" xfId="21819" xr:uid="{00000000-0005-0000-0000-000021550000}"/>
    <cellStyle name="Normal 25 2 3 2 5" xfId="21820" xr:uid="{00000000-0005-0000-0000-000022550000}"/>
    <cellStyle name="Normal 25 2 3 2 5 2" xfId="21821" xr:uid="{00000000-0005-0000-0000-000023550000}"/>
    <cellStyle name="Normal 25 2 3 2 6" xfId="21822" xr:uid="{00000000-0005-0000-0000-000024550000}"/>
    <cellStyle name="Normal 25 2 3 2 6 2" xfId="21823" xr:uid="{00000000-0005-0000-0000-000025550000}"/>
    <cellStyle name="Normal 25 2 3 2 7" xfId="21824" xr:uid="{00000000-0005-0000-0000-000026550000}"/>
    <cellStyle name="Normal 25 2 3 3" xfId="21825" xr:uid="{00000000-0005-0000-0000-000027550000}"/>
    <cellStyle name="Normal 25 2 3 3 2" xfId="21826" xr:uid="{00000000-0005-0000-0000-000028550000}"/>
    <cellStyle name="Normal 25 2 3 3 2 2" xfId="21827" xr:uid="{00000000-0005-0000-0000-000029550000}"/>
    <cellStyle name="Normal 25 2 3 3 3" xfId="21828" xr:uid="{00000000-0005-0000-0000-00002A550000}"/>
    <cellStyle name="Normal 25 2 3 4" xfId="21829" xr:uid="{00000000-0005-0000-0000-00002B550000}"/>
    <cellStyle name="Normal 25 2 3 4 2" xfId="21830" xr:uid="{00000000-0005-0000-0000-00002C550000}"/>
    <cellStyle name="Normal 25 2 3 4 2 2" xfId="21831" xr:uid="{00000000-0005-0000-0000-00002D550000}"/>
    <cellStyle name="Normal 25 2 3 4 3" xfId="21832" xr:uid="{00000000-0005-0000-0000-00002E550000}"/>
    <cellStyle name="Normal 25 2 3 5" xfId="21833" xr:uid="{00000000-0005-0000-0000-00002F550000}"/>
    <cellStyle name="Normal 25 2 3 5 2" xfId="21834" xr:uid="{00000000-0005-0000-0000-000030550000}"/>
    <cellStyle name="Normal 25 2 3 5 2 2" xfId="21835" xr:uid="{00000000-0005-0000-0000-000031550000}"/>
    <cellStyle name="Normal 25 2 3 5 3" xfId="21836" xr:uid="{00000000-0005-0000-0000-000032550000}"/>
    <cellStyle name="Normal 25 2 3 6" xfId="21837" xr:uid="{00000000-0005-0000-0000-000033550000}"/>
    <cellStyle name="Normal 25 2 3 6 2" xfId="21838" xr:uid="{00000000-0005-0000-0000-000034550000}"/>
    <cellStyle name="Normal 25 2 3 7" xfId="21839" xr:uid="{00000000-0005-0000-0000-000035550000}"/>
    <cellStyle name="Normal 25 2 3 7 2" xfId="21840" xr:uid="{00000000-0005-0000-0000-000036550000}"/>
    <cellStyle name="Normal 25 2 3 8" xfId="21841" xr:uid="{00000000-0005-0000-0000-000037550000}"/>
    <cellStyle name="Normal 25 2 4" xfId="21842" xr:uid="{00000000-0005-0000-0000-000038550000}"/>
    <cellStyle name="Normal 25 2 4 2" xfId="21843" xr:uid="{00000000-0005-0000-0000-000039550000}"/>
    <cellStyle name="Normal 25 2 4 2 2" xfId="21844" xr:uid="{00000000-0005-0000-0000-00003A550000}"/>
    <cellStyle name="Normal 25 2 4 2 2 2" xfId="21845" xr:uid="{00000000-0005-0000-0000-00003B550000}"/>
    <cellStyle name="Normal 25 2 4 2 3" xfId="21846" xr:uid="{00000000-0005-0000-0000-00003C550000}"/>
    <cellStyle name="Normal 25 2 4 3" xfId="21847" xr:uid="{00000000-0005-0000-0000-00003D550000}"/>
    <cellStyle name="Normal 25 2 4 3 2" xfId="21848" xr:uid="{00000000-0005-0000-0000-00003E550000}"/>
    <cellStyle name="Normal 25 2 4 3 2 2" xfId="21849" xr:uid="{00000000-0005-0000-0000-00003F550000}"/>
    <cellStyle name="Normal 25 2 4 3 3" xfId="21850" xr:uid="{00000000-0005-0000-0000-000040550000}"/>
    <cellStyle name="Normal 25 2 4 4" xfId="21851" xr:uid="{00000000-0005-0000-0000-000041550000}"/>
    <cellStyle name="Normal 25 2 4 4 2" xfId="21852" xr:uid="{00000000-0005-0000-0000-000042550000}"/>
    <cellStyle name="Normal 25 2 4 4 2 2" xfId="21853" xr:uid="{00000000-0005-0000-0000-000043550000}"/>
    <cellStyle name="Normal 25 2 4 4 3" xfId="21854" xr:uid="{00000000-0005-0000-0000-000044550000}"/>
    <cellStyle name="Normal 25 2 4 5" xfId="21855" xr:uid="{00000000-0005-0000-0000-000045550000}"/>
    <cellStyle name="Normal 25 2 4 5 2" xfId="21856" xr:uid="{00000000-0005-0000-0000-000046550000}"/>
    <cellStyle name="Normal 25 2 4 6" xfId="21857" xr:uid="{00000000-0005-0000-0000-000047550000}"/>
    <cellStyle name="Normal 25 2 4 6 2" xfId="21858" xr:uid="{00000000-0005-0000-0000-000048550000}"/>
    <cellStyle name="Normal 25 2 4 7" xfId="21859" xr:uid="{00000000-0005-0000-0000-000049550000}"/>
    <cellStyle name="Normal 25 2 5" xfId="21860" xr:uid="{00000000-0005-0000-0000-00004A550000}"/>
    <cellStyle name="Normal 25 2 5 2" xfId="21861" xr:uid="{00000000-0005-0000-0000-00004B550000}"/>
    <cellStyle name="Normal 25 2 5 2 2" xfId="21862" xr:uid="{00000000-0005-0000-0000-00004C550000}"/>
    <cellStyle name="Normal 25 2 5 2 2 2" xfId="21863" xr:uid="{00000000-0005-0000-0000-00004D550000}"/>
    <cellStyle name="Normal 25 2 5 2 3" xfId="21864" xr:uid="{00000000-0005-0000-0000-00004E550000}"/>
    <cellStyle name="Normal 25 2 5 3" xfId="21865" xr:uid="{00000000-0005-0000-0000-00004F550000}"/>
    <cellStyle name="Normal 25 2 5 3 2" xfId="21866" xr:uid="{00000000-0005-0000-0000-000050550000}"/>
    <cellStyle name="Normal 25 2 5 3 2 2" xfId="21867" xr:uid="{00000000-0005-0000-0000-000051550000}"/>
    <cellStyle name="Normal 25 2 5 3 3" xfId="21868" xr:uid="{00000000-0005-0000-0000-000052550000}"/>
    <cellStyle name="Normal 25 2 5 4" xfId="21869" xr:uid="{00000000-0005-0000-0000-000053550000}"/>
    <cellStyle name="Normal 25 2 5 4 2" xfId="21870" xr:uid="{00000000-0005-0000-0000-000054550000}"/>
    <cellStyle name="Normal 25 2 5 4 2 2" xfId="21871" xr:uid="{00000000-0005-0000-0000-000055550000}"/>
    <cellStyle name="Normal 25 2 5 4 3" xfId="21872" xr:uid="{00000000-0005-0000-0000-000056550000}"/>
    <cellStyle name="Normal 25 2 5 5" xfId="21873" xr:uid="{00000000-0005-0000-0000-000057550000}"/>
    <cellStyle name="Normal 25 2 5 5 2" xfId="21874" xr:uid="{00000000-0005-0000-0000-000058550000}"/>
    <cellStyle name="Normal 25 2 5 6" xfId="21875" xr:uid="{00000000-0005-0000-0000-000059550000}"/>
    <cellStyle name="Normal 25 2 5 6 2" xfId="21876" xr:uid="{00000000-0005-0000-0000-00005A550000}"/>
    <cellStyle name="Normal 25 2 5 7" xfId="21877" xr:uid="{00000000-0005-0000-0000-00005B550000}"/>
    <cellStyle name="Normal 25 2 6" xfId="21878" xr:uid="{00000000-0005-0000-0000-00005C550000}"/>
    <cellStyle name="Normal 25 2 6 2" xfId="21879" xr:uid="{00000000-0005-0000-0000-00005D550000}"/>
    <cellStyle name="Normal 25 2 6 2 2" xfId="21880" xr:uid="{00000000-0005-0000-0000-00005E550000}"/>
    <cellStyle name="Normal 25 2 6 3" xfId="21881" xr:uid="{00000000-0005-0000-0000-00005F550000}"/>
    <cellStyle name="Normal 25 2 7" xfId="21882" xr:uid="{00000000-0005-0000-0000-000060550000}"/>
    <cellStyle name="Normal 25 2 7 2" xfId="21883" xr:uid="{00000000-0005-0000-0000-000061550000}"/>
    <cellStyle name="Normal 25 2 7 2 2" xfId="21884" xr:uid="{00000000-0005-0000-0000-000062550000}"/>
    <cellStyle name="Normal 25 2 7 3" xfId="21885" xr:uid="{00000000-0005-0000-0000-000063550000}"/>
    <cellStyle name="Normal 25 2 8" xfId="21886" xr:uid="{00000000-0005-0000-0000-000064550000}"/>
    <cellStyle name="Normal 25 2 8 2" xfId="21887" xr:uid="{00000000-0005-0000-0000-000065550000}"/>
    <cellStyle name="Normal 25 2 8 2 2" xfId="21888" xr:uid="{00000000-0005-0000-0000-000066550000}"/>
    <cellStyle name="Normal 25 2 8 3" xfId="21889" xr:uid="{00000000-0005-0000-0000-000067550000}"/>
    <cellStyle name="Normal 25 2 9" xfId="21890" xr:uid="{00000000-0005-0000-0000-000068550000}"/>
    <cellStyle name="Normal 25 2 9 2" xfId="21891" xr:uid="{00000000-0005-0000-0000-000069550000}"/>
    <cellStyle name="Normal 25 3" xfId="522" xr:uid="{00000000-0005-0000-0000-00006A550000}"/>
    <cellStyle name="Normal 25 3 10" xfId="21892" xr:uid="{00000000-0005-0000-0000-00006B550000}"/>
    <cellStyle name="Normal 25 3 10 2" xfId="21893" xr:uid="{00000000-0005-0000-0000-00006C550000}"/>
    <cellStyle name="Normal 25 3 11" xfId="21894" xr:uid="{00000000-0005-0000-0000-00006D550000}"/>
    <cellStyle name="Normal 25 3 2" xfId="21895" xr:uid="{00000000-0005-0000-0000-00006E550000}"/>
    <cellStyle name="Normal 25 3 2 2" xfId="21896" xr:uid="{00000000-0005-0000-0000-00006F550000}"/>
    <cellStyle name="Normal 25 3 2 2 2" xfId="21897" xr:uid="{00000000-0005-0000-0000-000070550000}"/>
    <cellStyle name="Normal 25 3 2 2 2 2" xfId="21898" xr:uid="{00000000-0005-0000-0000-000071550000}"/>
    <cellStyle name="Normal 25 3 2 2 2 2 2" xfId="21899" xr:uid="{00000000-0005-0000-0000-000072550000}"/>
    <cellStyle name="Normal 25 3 2 2 2 3" xfId="21900" xr:uid="{00000000-0005-0000-0000-000073550000}"/>
    <cellStyle name="Normal 25 3 2 2 3" xfId="21901" xr:uid="{00000000-0005-0000-0000-000074550000}"/>
    <cellStyle name="Normal 25 3 2 2 3 2" xfId="21902" xr:uid="{00000000-0005-0000-0000-000075550000}"/>
    <cellStyle name="Normal 25 3 2 2 3 2 2" xfId="21903" xr:uid="{00000000-0005-0000-0000-000076550000}"/>
    <cellStyle name="Normal 25 3 2 2 3 3" xfId="21904" xr:uid="{00000000-0005-0000-0000-000077550000}"/>
    <cellStyle name="Normal 25 3 2 2 4" xfId="21905" xr:uid="{00000000-0005-0000-0000-000078550000}"/>
    <cellStyle name="Normal 25 3 2 2 4 2" xfId="21906" xr:uid="{00000000-0005-0000-0000-000079550000}"/>
    <cellStyle name="Normal 25 3 2 2 4 2 2" xfId="21907" xr:uid="{00000000-0005-0000-0000-00007A550000}"/>
    <cellStyle name="Normal 25 3 2 2 4 3" xfId="21908" xr:uid="{00000000-0005-0000-0000-00007B550000}"/>
    <cellStyle name="Normal 25 3 2 2 5" xfId="21909" xr:uid="{00000000-0005-0000-0000-00007C550000}"/>
    <cellStyle name="Normal 25 3 2 2 5 2" xfId="21910" xr:uid="{00000000-0005-0000-0000-00007D550000}"/>
    <cellStyle name="Normal 25 3 2 2 6" xfId="21911" xr:uid="{00000000-0005-0000-0000-00007E550000}"/>
    <cellStyle name="Normal 25 3 2 2 6 2" xfId="21912" xr:uid="{00000000-0005-0000-0000-00007F550000}"/>
    <cellStyle name="Normal 25 3 2 2 7" xfId="21913" xr:uid="{00000000-0005-0000-0000-000080550000}"/>
    <cellStyle name="Normal 25 3 2 3" xfId="21914" xr:uid="{00000000-0005-0000-0000-000081550000}"/>
    <cellStyle name="Normal 25 3 2 3 2" xfId="21915" xr:uid="{00000000-0005-0000-0000-000082550000}"/>
    <cellStyle name="Normal 25 3 2 3 2 2" xfId="21916" xr:uid="{00000000-0005-0000-0000-000083550000}"/>
    <cellStyle name="Normal 25 3 2 3 2 2 2" xfId="21917" xr:uid="{00000000-0005-0000-0000-000084550000}"/>
    <cellStyle name="Normal 25 3 2 3 2 3" xfId="21918" xr:uid="{00000000-0005-0000-0000-000085550000}"/>
    <cellStyle name="Normal 25 3 2 3 3" xfId="21919" xr:uid="{00000000-0005-0000-0000-000086550000}"/>
    <cellStyle name="Normal 25 3 2 3 3 2" xfId="21920" xr:uid="{00000000-0005-0000-0000-000087550000}"/>
    <cellStyle name="Normal 25 3 2 3 3 2 2" xfId="21921" xr:uid="{00000000-0005-0000-0000-000088550000}"/>
    <cellStyle name="Normal 25 3 2 3 3 3" xfId="21922" xr:uid="{00000000-0005-0000-0000-000089550000}"/>
    <cellStyle name="Normal 25 3 2 3 4" xfId="21923" xr:uid="{00000000-0005-0000-0000-00008A550000}"/>
    <cellStyle name="Normal 25 3 2 3 4 2" xfId="21924" xr:uid="{00000000-0005-0000-0000-00008B550000}"/>
    <cellStyle name="Normal 25 3 2 3 4 2 2" xfId="21925" xr:uid="{00000000-0005-0000-0000-00008C550000}"/>
    <cellStyle name="Normal 25 3 2 3 4 3" xfId="21926" xr:uid="{00000000-0005-0000-0000-00008D550000}"/>
    <cellStyle name="Normal 25 3 2 3 5" xfId="21927" xr:uid="{00000000-0005-0000-0000-00008E550000}"/>
    <cellStyle name="Normal 25 3 2 3 5 2" xfId="21928" xr:uid="{00000000-0005-0000-0000-00008F550000}"/>
    <cellStyle name="Normal 25 3 2 3 6" xfId="21929" xr:uid="{00000000-0005-0000-0000-000090550000}"/>
    <cellStyle name="Normal 25 3 2 3 6 2" xfId="21930" xr:uid="{00000000-0005-0000-0000-000091550000}"/>
    <cellStyle name="Normal 25 3 2 3 7" xfId="21931" xr:uid="{00000000-0005-0000-0000-000092550000}"/>
    <cellStyle name="Normal 25 3 2 4" xfId="21932" xr:uid="{00000000-0005-0000-0000-000093550000}"/>
    <cellStyle name="Normal 25 3 2 4 2" xfId="21933" xr:uid="{00000000-0005-0000-0000-000094550000}"/>
    <cellStyle name="Normal 25 3 2 4 2 2" xfId="21934" xr:uid="{00000000-0005-0000-0000-000095550000}"/>
    <cellStyle name="Normal 25 3 2 4 3" xfId="21935" xr:uid="{00000000-0005-0000-0000-000096550000}"/>
    <cellStyle name="Normal 25 3 2 5" xfId="21936" xr:uid="{00000000-0005-0000-0000-000097550000}"/>
    <cellStyle name="Normal 25 3 2 5 2" xfId="21937" xr:uid="{00000000-0005-0000-0000-000098550000}"/>
    <cellStyle name="Normal 25 3 2 5 2 2" xfId="21938" xr:uid="{00000000-0005-0000-0000-000099550000}"/>
    <cellStyle name="Normal 25 3 2 5 3" xfId="21939" xr:uid="{00000000-0005-0000-0000-00009A550000}"/>
    <cellStyle name="Normal 25 3 2 6" xfId="21940" xr:uid="{00000000-0005-0000-0000-00009B550000}"/>
    <cellStyle name="Normal 25 3 2 6 2" xfId="21941" xr:uid="{00000000-0005-0000-0000-00009C550000}"/>
    <cellStyle name="Normal 25 3 2 6 2 2" xfId="21942" xr:uid="{00000000-0005-0000-0000-00009D550000}"/>
    <cellStyle name="Normal 25 3 2 6 3" xfId="21943" xr:uid="{00000000-0005-0000-0000-00009E550000}"/>
    <cellStyle name="Normal 25 3 2 7" xfId="21944" xr:uid="{00000000-0005-0000-0000-00009F550000}"/>
    <cellStyle name="Normal 25 3 2 7 2" xfId="21945" xr:uid="{00000000-0005-0000-0000-0000A0550000}"/>
    <cellStyle name="Normal 25 3 2 8" xfId="21946" xr:uid="{00000000-0005-0000-0000-0000A1550000}"/>
    <cellStyle name="Normal 25 3 2 8 2" xfId="21947" xr:uid="{00000000-0005-0000-0000-0000A2550000}"/>
    <cellStyle name="Normal 25 3 2 9" xfId="21948" xr:uid="{00000000-0005-0000-0000-0000A3550000}"/>
    <cellStyle name="Normal 25 3 3" xfId="21949" xr:uid="{00000000-0005-0000-0000-0000A4550000}"/>
    <cellStyle name="Normal 25 3 3 2" xfId="21950" xr:uid="{00000000-0005-0000-0000-0000A5550000}"/>
    <cellStyle name="Normal 25 3 3 2 2" xfId="21951" xr:uid="{00000000-0005-0000-0000-0000A6550000}"/>
    <cellStyle name="Normal 25 3 3 2 2 2" xfId="21952" xr:uid="{00000000-0005-0000-0000-0000A7550000}"/>
    <cellStyle name="Normal 25 3 3 2 2 2 2" xfId="21953" xr:uid="{00000000-0005-0000-0000-0000A8550000}"/>
    <cellStyle name="Normal 25 3 3 2 2 3" xfId="21954" xr:uid="{00000000-0005-0000-0000-0000A9550000}"/>
    <cellStyle name="Normal 25 3 3 2 3" xfId="21955" xr:uid="{00000000-0005-0000-0000-0000AA550000}"/>
    <cellStyle name="Normal 25 3 3 2 3 2" xfId="21956" xr:uid="{00000000-0005-0000-0000-0000AB550000}"/>
    <cellStyle name="Normal 25 3 3 2 3 2 2" xfId="21957" xr:uid="{00000000-0005-0000-0000-0000AC550000}"/>
    <cellStyle name="Normal 25 3 3 2 3 3" xfId="21958" xr:uid="{00000000-0005-0000-0000-0000AD550000}"/>
    <cellStyle name="Normal 25 3 3 2 4" xfId="21959" xr:uid="{00000000-0005-0000-0000-0000AE550000}"/>
    <cellStyle name="Normal 25 3 3 2 4 2" xfId="21960" xr:uid="{00000000-0005-0000-0000-0000AF550000}"/>
    <cellStyle name="Normal 25 3 3 2 4 2 2" xfId="21961" xr:uid="{00000000-0005-0000-0000-0000B0550000}"/>
    <cellStyle name="Normal 25 3 3 2 4 3" xfId="21962" xr:uid="{00000000-0005-0000-0000-0000B1550000}"/>
    <cellStyle name="Normal 25 3 3 2 5" xfId="21963" xr:uid="{00000000-0005-0000-0000-0000B2550000}"/>
    <cellStyle name="Normal 25 3 3 2 5 2" xfId="21964" xr:uid="{00000000-0005-0000-0000-0000B3550000}"/>
    <cellStyle name="Normal 25 3 3 2 6" xfId="21965" xr:uid="{00000000-0005-0000-0000-0000B4550000}"/>
    <cellStyle name="Normal 25 3 3 2 6 2" xfId="21966" xr:uid="{00000000-0005-0000-0000-0000B5550000}"/>
    <cellStyle name="Normal 25 3 3 2 7" xfId="21967" xr:uid="{00000000-0005-0000-0000-0000B6550000}"/>
    <cellStyle name="Normal 25 3 3 3" xfId="21968" xr:uid="{00000000-0005-0000-0000-0000B7550000}"/>
    <cellStyle name="Normal 25 3 3 3 2" xfId="21969" xr:uid="{00000000-0005-0000-0000-0000B8550000}"/>
    <cellStyle name="Normal 25 3 3 3 2 2" xfId="21970" xr:uid="{00000000-0005-0000-0000-0000B9550000}"/>
    <cellStyle name="Normal 25 3 3 3 3" xfId="21971" xr:uid="{00000000-0005-0000-0000-0000BA550000}"/>
    <cellStyle name="Normal 25 3 3 4" xfId="21972" xr:uid="{00000000-0005-0000-0000-0000BB550000}"/>
    <cellStyle name="Normal 25 3 3 4 2" xfId="21973" xr:uid="{00000000-0005-0000-0000-0000BC550000}"/>
    <cellStyle name="Normal 25 3 3 4 2 2" xfId="21974" xr:uid="{00000000-0005-0000-0000-0000BD550000}"/>
    <cellStyle name="Normal 25 3 3 4 3" xfId="21975" xr:uid="{00000000-0005-0000-0000-0000BE550000}"/>
    <cellStyle name="Normal 25 3 3 5" xfId="21976" xr:uid="{00000000-0005-0000-0000-0000BF550000}"/>
    <cellStyle name="Normal 25 3 3 5 2" xfId="21977" xr:uid="{00000000-0005-0000-0000-0000C0550000}"/>
    <cellStyle name="Normal 25 3 3 5 2 2" xfId="21978" xr:uid="{00000000-0005-0000-0000-0000C1550000}"/>
    <cellStyle name="Normal 25 3 3 5 3" xfId="21979" xr:uid="{00000000-0005-0000-0000-0000C2550000}"/>
    <cellStyle name="Normal 25 3 3 6" xfId="21980" xr:uid="{00000000-0005-0000-0000-0000C3550000}"/>
    <cellStyle name="Normal 25 3 3 6 2" xfId="21981" xr:uid="{00000000-0005-0000-0000-0000C4550000}"/>
    <cellStyle name="Normal 25 3 3 7" xfId="21982" xr:uid="{00000000-0005-0000-0000-0000C5550000}"/>
    <cellStyle name="Normal 25 3 3 7 2" xfId="21983" xr:uid="{00000000-0005-0000-0000-0000C6550000}"/>
    <cellStyle name="Normal 25 3 3 8" xfId="21984" xr:uid="{00000000-0005-0000-0000-0000C7550000}"/>
    <cellStyle name="Normal 25 3 4" xfId="21985" xr:uid="{00000000-0005-0000-0000-0000C8550000}"/>
    <cellStyle name="Normal 25 3 4 2" xfId="21986" xr:uid="{00000000-0005-0000-0000-0000C9550000}"/>
    <cellStyle name="Normal 25 3 4 2 2" xfId="21987" xr:uid="{00000000-0005-0000-0000-0000CA550000}"/>
    <cellStyle name="Normal 25 3 4 2 2 2" xfId="21988" xr:uid="{00000000-0005-0000-0000-0000CB550000}"/>
    <cellStyle name="Normal 25 3 4 2 3" xfId="21989" xr:uid="{00000000-0005-0000-0000-0000CC550000}"/>
    <cellStyle name="Normal 25 3 4 3" xfId="21990" xr:uid="{00000000-0005-0000-0000-0000CD550000}"/>
    <cellStyle name="Normal 25 3 4 3 2" xfId="21991" xr:uid="{00000000-0005-0000-0000-0000CE550000}"/>
    <cellStyle name="Normal 25 3 4 3 2 2" xfId="21992" xr:uid="{00000000-0005-0000-0000-0000CF550000}"/>
    <cellStyle name="Normal 25 3 4 3 3" xfId="21993" xr:uid="{00000000-0005-0000-0000-0000D0550000}"/>
    <cellStyle name="Normal 25 3 4 4" xfId="21994" xr:uid="{00000000-0005-0000-0000-0000D1550000}"/>
    <cellStyle name="Normal 25 3 4 4 2" xfId="21995" xr:uid="{00000000-0005-0000-0000-0000D2550000}"/>
    <cellStyle name="Normal 25 3 4 4 2 2" xfId="21996" xr:uid="{00000000-0005-0000-0000-0000D3550000}"/>
    <cellStyle name="Normal 25 3 4 4 3" xfId="21997" xr:uid="{00000000-0005-0000-0000-0000D4550000}"/>
    <cellStyle name="Normal 25 3 4 5" xfId="21998" xr:uid="{00000000-0005-0000-0000-0000D5550000}"/>
    <cellStyle name="Normal 25 3 4 5 2" xfId="21999" xr:uid="{00000000-0005-0000-0000-0000D6550000}"/>
    <cellStyle name="Normal 25 3 4 6" xfId="22000" xr:uid="{00000000-0005-0000-0000-0000D7550000}"/>
    <cellStyle name="Normal 25 3 4 6 2" xfId="22001" xr:uid="{00000000-0005-0000-0000-0000D8550000}"/>
    <cellStyle name="Normal 25 3 4 7" xfId="22002" xr:uid="{00000000-0005-0000-0000-0000D9550000}"/>
    <cellStyle name="Normal 25 3 5" xfId="22003" xr:uid="{00000000-0005-0000-0000-0000DA550000}"/>
    <cellStyle name="Normal 25 3 5 2" xfId="22004" xr:uid="{00000000-0005-0000-0000-0000DB550000}"/>
    <cellStyle name="Normal 25 3 5 2 2" xfId="22005" xr:uid="{00000000-0005-0000-0000-0000DC550000}"/>
    <cellStyle name="Normal 25 3 5 2 2 2" xfId="22006" xr:uid="{00000000-0005-0000-0000-0000DD550000}"/>
    <cellStyle name="Normal 25 3 5 2 3" xfId="22007" xr:uid="{00000000-0005-0000-0000-0000DE550000}"/>
    <cellStyle name="Normal 25 3 5 3" xfId="22008" xr:uid="{00000000-0005-0000-0000-0000DF550000}"/>
    <cellStyle name="Normal 25 3 5 3 2" xfId="22009" xr:uid="{00000000-0005-0000-0000-0000E0550000}"/>
    <cellStyle name="Normal 25 3 5 3 2 2" xfId="22010" xr:uid="{00000000-0005-0000-0000-0000E1550000}"/>
    <cellStyle name="Normal 25 3 5 3 3" xfId="22011" xr:uid="{00000000-0005-0000-0000-0000E2550000}"/>
    <cellStyle name="Normal 25 3 5 4" xfId="22012" xr:uid="{00000000-0005-0000-0000-0000E3550000}"/>
    <cellStyle name="Normal 25 3 5 4 2" xfId="22013" xr:uid="{00000000-0005-0000-0000-0000E4550000}"/>
    <cellStyle name="Normal 25 3 5 4 2 2" xfId="22014" xr:uid="{00000000-0005-0000-0000-0000E5550000}"/>
    <cellStyle name="Normal 25 3 5 4 3" xfId="22015" xr:uid="{00000000-0005-0000-0000-0000E6550000}"/>
    <cellStyle name="Normal 25 3 5 5" xfId="22016" xr:uid="{00000000-0005-0000-0000-0000E7550000}"/>
    <cellStyle name="Normal 25 3 5 5 2" xfId="22017" xr:uid="{00000000-0005-0000-0000-0000E8550000}"/>
    <cellStyle name="Normal 25 3 5 6" xfId="22018" xr:uid="{00000000-0005-0000-0000-0000E9550000}"/>
    <cellStyle name="Normal 25 3 5 6 2" xfId="22019" xr:uid="{00000000-0005-0000-0000-0000EA550000}"/>
    <cellStyle name="Normal 25 3 5 7" xfId="22020" xr:uid="{00000000-0005-0000-0000-0000EB550000}"/>
    <cellStyle name="Normal 25 3 6" xfId="22021" xr:uid="{00000000-0005-0000-0000-0000EC550000}"/>
    <cellStyle name="Normal 25 3 6 2" xfId="22022" xr:uid="{00000000-0005-0000-0000-0000ED550000}"/>
    <cellStyle name="Normal 25 3 6 2 2" xfId="22023" xr:uid="{00000000-0005-0000-0000-0000EE550000}"/>
    <cellStyle name="Normal 25 3 6 3" xfId="22024" xr:uid="{00000000-0005-0000-0000-0000EF550000}"/>
    <cellStyle name="Normal 25 3 7" xfId="22025" xr:uid="{00000000-0005-0000-0000-0000F0550000}"/>
    <cellStyle name="Normal 25 3 7 2" xfId="22026" xr:uid="{00000000-0005-0000-0000-0000F1550000}"/>
    <cellStyle name="Normal 25 3 7 2 2" xfId="22027" xr:uid="{00000000-0005-0000-0000-0000F2550000}"/>
    <cellStyle name="Normal 25 3 7 3" xfId="22028" xr:uid="{00000000-0005-0000-0000-0000F3550000}"/>
    <cellStyle name="Normal 25 3 8" xfId="22029" xr:uid="{00000000-0005-0000-0000-0000F4550000}"/>
    <cellStyle name="Normal 25 3 8 2" xfId="22030" xr:uid="{00000000-0005-0000-0000-0000F5550000}"/>
    <cellStyle name="Normal 25 3 8 2 2" xfId="22031" xr:uid="{00000000-0005-0000-0000-0000F6550000}"/>
    <cellStyle name="Normal 25 3 8 3" xfId="22032" xr:uid="{00000000-0005-0000-0000-0000F7550000}"/>
    <cellStyle name="Normal 25 3 9" xfId="22033" xr:uid="{00000000-0005-0000-0000-0000F8550000}"/>
    <cellStyle name="Normal 25 3 9 2" xfId="22034" xr:uid="{00000000-0005-0000-0000-0000F9550000}"/>
    <cellStyle name="Normal 25 4" xfId="22035" xr:uid="{00000000-0005-0000-0000-0000FA550000}"/>
    <cellStyle name="Normal 25 4 2" xfId="22036" xr:uid="{00000000-0005-0000-0000-0000FB550000}"/>
    <cellStyle name="Normal 25 4 2 2" xfId="22037" xr:uid="{00000000-0005-0000-0000-0000FC550000}"/>
    <cellStyle name="Normal 25 4 2 2 2" xfId="22038" xr:uid="{00000000-0005-0000-0000-0000FD550000}"/>
    <cellStyle name="Normal 25 4 2 2 2 2" xfId="22039" xr:uid="{00000000-0005-0000-0000-0000FE550000}"/>
    <cellStyle name="Normal 25 4 2 2 3" xfId="22040" xr:uid="{00000000-0005-0000-0000-0000FF550000}"/>
    <cellStyle name="Normal 25 4 2 3" xfId="22041" xr:uid="{00000000-0005-0000-0000-000000560000}"/>
    <cellStyle name="Normal 25 4 2 3 2" xfId="22042" xr:uid="{00000000-0005-0000-0000-000001560000}"/>
    <cellStyle name="Normal 25 4 2 3 2 2" xfId="22043" xr:uid="{00000000-0005-0000-0000-000002560000}"/>
    <cellStyle name="Normal 25 4 2 3 3" xfId="22044" xr:uid="{00000000-0005-0000-0000-000003560000}"/>
    <cellStyle name="Normal 25 4 2 4" xfId="22045" xr:uid="{00000000-0005-0000-0000-000004560000}"/>
    <cellStyle name="Normal 25 4 2 4 2" xfId="22046" xr:uid="{00000000-0005-0000-0000-000005560000}"/>
    <cellStyle name="Normal 25 4 2 4 2 2" xfId="22047" xr:uid="{00000000-0005-0000-0000-000006560000}"/>
    <cellStyle name="Normal 25 4 2 4 3" xfId="22048" xr:uid="{00000000-0005-0000-0000-000007560000}"/>
    <cellStyle name="Normal 25 4 2 5" xfId="22049" xr:uid="{00000000-0005-0000-0000-000008560000}"/>
    <cellStyle name="Normal 25 4 2 5 2" xfId="22050" xr:uid="{00000000-0005-0000-0000-000009560000}"/>
    <cellStyle name="Normal 25 4 2 6" xfId="22051" xr:uid="{00000000-0005-0000-0000-00000A560000}"/>
    <cellStyle name="Normal 25 4 2 6 2" xfId="22052" xr:uid="{00000000-0005-0000-0000-00000B560000}"/>
    <cellStyle name="Normal 25 4 2 7" xfId="22053" xr:uid="{00000000-0005-0000-0000-00000C560000}"/>
    <cellStyle name="Normal 25 4 3" xfId="22054" xr:uid="{00000000-0005-0000-0000-00000D560000}"/>
    <cellStyle name="Normal 25 4 3 2" xfId="22055" xr:uid="{00000000-0005-0000-0000-00000E560000}"/>
    <cellStyle name="Normal 25 4 3 2 2" xfId="22056" xr:uid="{00000000-0005-0000-0000-00000F560000}"/>
    <cellStyle name="Normal 25 4 3 2 2 2" xfId="22057" xr:uid="{00000000-0005-0000-0000-000010560000}"/>
    <cellStyle name="Normal 25 4 3 2 3" xfId="22058" xr:uid="{00000000-0005-0000-0000-000011560000}"/>
    <cellStyle name="Normal 25 4 3 3" xfId="22059" xr:uid="{00000000-0005-0000-0000-000012560000}"/>
    <cellStyle name="Normal 25 4 3 3 2" xfId="22060" xr:uid="{00000000-0005-0000-0000-000013560000}"/>
    <cellStyle name="Normal 25 4 3 3 2 2" xfId="22061" xr:uid="{00000000-0005-0000-0000-000014560000}"/>
    <cellStyle name="Normal 25 4 3 3 3" xfId="22062" xr:uid="{00000000-0005-0000-0000-000015560000}"/>
    <cellStyle name="Normal 25 4 3 4" xfId="22063" xr:uid="{00000000-0005-0000-0000-000016560000}"/>
    <cellStyle name="Normal 25 4 3 4 2" xfId="22064" xr:uid="{00000000-0005-0000-0000-000017560000}"/>
    <cellStyle name="Normal 25 4 3 4 2 2" xfId="22065" xr:uid="{00000000-0005-0000-0000-000018560000}"/>
    <cellStyle name="Normal 25 4 3 4 3" xfId="22066" xr:uid="{00000000-0005-0000-0000-000019560000}"/>
    <cellStyle name="Normal 25 4 3 5" xfId="22067" xr:uid="{00000000-0005-0000-0000-00001A560000}"/>
    <cellStyle name="Normal 25 4 3 5 2" xfId="22068" xr:uid="{00000000-0005-0000-0000-00001B560000}"/>
    <cellStyle name="Normal 25 4 3 6" xfId="22069" xr:uid="{00000000-0005-0000-0000-00001C560000}"/>
    <cellStyle name="Normal 25 4 3 6 2" xfId="22070" xr:uid="{00000000-0005-0000-0000-00001D560000}"/>
    <cellStyle name="Normal 25 4 3 7" xfId="22071" xr:uid="{00000000-0005-0000-0000-00001E560000}"/>
    <cellStyle name="Normal 25 4 4" xfId="22072" xr:uid="{00000000-0005-0000-0000-00001F560000}"/>
    <cellStyle name="Normal 25 4 4 2" xfId="22073" xr:uid="{00000000-0005-0000-0000-000020560000}"/>
    <cellStyle name="Normal 25 4 4 2 2" xfId="22074" xr:uid="{00000000-0005-0000-0000-000021560000}"/>
    <cellStyle name="Normal 25 4 4 3" xfId="22075" xr:uid="{00000000-0005-0000-0000-000022560000}"/>
    <cellStyle name="Normal 25 4 5" xfId="22076" xr:uid="{00000000-0005-0000-0000-000023560000}"/>
    <cellStyle name="Normal 25 4 5 2" xfId="22077" xr:uid="{00000000-0005-0000-0000-000024560000}"/>
    <cellStyle name="Normal 25 4 5 2 2" xfId="22078" xr:uid="{00000000-0005-0000-0000-000025560000}"/>
    <cellStyle name="Normal 25 4 5 3" xfId="22079" xr:uid="{00000000-0005-0000-0000-000026560000}"/>
    <cellStyle name="Normal 25 4 6" xfId="22080" xr:uid="{00000000-0005-0000-0000-000027560000}"/>
    <cellStyle name="Normal 25 4 6 2" xfId="22081" xr:uid="{00000000-0005-0000-0000-000028560000}"/>
    <cellStyle name="Normal 25 4 6 2 2" xfId="22082" xr:uid="{00000000-0005-0000-0000-000029560000}"/>
    <cellStyle name="Normal 25 4 6 3" xfId="22083" xr:uid="{00000000-0005-0000-0000-00002A560000}"/>
    <cellStyle name="Normal 25 4 7" xfId="22084" xr:uid="{00000000-0005-0000-0000-00002B560000}"/>
    <cellStyle name="Normal 25 4 7 2" xfId="22085" xr:uid="{00000000-0005-0000-0000-00002C560000}"/>
    <cellStyle name="Normal 25 4 8" xfId="22086" xr:uid="{00000000-0005-0000-0000-00002D560000}"/>
    <cellStyle name="Normal 25 4 8 2" xfId="22087" xr:uid="{00000000-0005-0000-0000-00002E560000}"/>
    <cellStyle name="Normal 25 4 9" xfId="22088" xr:uid="{00000000-0005-0000-0000-00002F560000}"/>
    <cellStyle name="Normal 25 5" xfId="22089" xr:uid="{00000000-0005-0000-0000-000030560000}"/>
    <cellStyle name="Normal 25 5 2" xfId="22090" xr:uid="{00000000-0005-0000-0000-000031560000}"/>
    <cellStyle name="Normal 25 5 2 2" xfId="22091" xr:uid="{00000000-0005-0000-0000-000032560000}"/>
    <cellStyle name="Normal 25 5 2 2 2" xfId="22092" xr:uid="{00000000-0005-0000-0000-000033560000}"/>
    <cellStyle name="Normal 25 5 2 2 2 2" xfId="22093" xr:uid="{00000000-0005-0000-0000-000034560000}"/>
    <cellStyle name="Normal 25 5 2 2 3" xfId="22094" xr:uid="{00000000-0005-0000-0000-000035560000}"/>
    <cellStyle name="Normal 25 5 2 3" xfId="22095" xr:uid="{00000000-0005-0000-0000-000036560000}"/>
    <cellStyle name="Normal 25 5 2 3 2" xfId="22096" xr:uid="{00000000-0005-0000-0000-000037560000}"/>
    <cellStyle name="Normal 25 5 2 3 2 2" xfId="22097" xr:uid="{00000000-0005-0000-0000-000038560000}"/>
    <cellStyle name="Normal 25 5 2 3 3" xfId="22098" xr:uid="{00000000-0005-0000-0000-000039560000}"/>
    <cellStyle name="Normal 25 5 2 4" xfId="22099" xr:uid="{00000000-0005-0000-0000-00003A560000}"/>
    <cellStyle name="Normal 25 5 2 4 2" xfId="22100" xr:uid="{00000000-0005-0000-0000-00003B560000}"/>
    <cellStyle name="Normal 25 5 2 4 2 2" xfId="22101" xr:uid="{00000000-0005-0000-0000-00003C560000}"/>
    <cellStyle name="Normal 25 5 2 4 3" xfId="22102" xr:uid="{00000000-0005-0000-0000-00003D560000}"/>
    <cellStyle name="Normal 25 5 2 5" xfId="22103" xr:uid="{00000000-0005-0000-0000-00003E560000}"/>
    <cellStyle name="Normal 25 5 2 5 2" xfId="22104" xr:uid="{00000000-0005-0000-0000-00003F560000}"/>
    <cellStyle name="Normal 25 5 2 6" xfId="22105" xr:uid="{00000000-0005-0000-0000-000040560000}"/>
    <cellStyle name="Normal 25 5 2 6 2" xfId="22106" xr:uid="{00000000-0005-0000-0000-000041560000}"/>
    <cellStyle name="Normal 25 5 2 7" xfId="22107" xr:uid="{00000000-0005-0000-0000-000042560000}"/>
    <cellStyle name="Normal 25 5 3" xfId="22108" xr:uid="{00000000-0005-0000-0000-000043560000}"/>
    <cellStyle name="Normal 25 5 3 2" xfId="22109" xr:uid="{00000000-0005-0000-0000-000044560000}"/>
    <cellStyle name="Normal 25 5 3 2 2" xfId="22110" xr:uid="{00000000-0005-0000-0000-000045560000}"/>
    <cellStyle name="Normal 25 5 3 3" xfId="22111" xr:uid="{00000000-0005-0000-0000-000046560000}"/>
    <cellStyle name="Normal 25 5 4" xfId="22112" xr:uid="{00000000-0005-0000-0000-000047560000}"/>
    <cellStyle name="Normal 25 5 4 2" xfId="22113" xr:uid="{00000000-0005-0000-0000-000048560000}"/>
    <cellStyle name="Normal 25 5 4 2 2" xfId="22114" xr:uid="{00000000-0005-0000-0000-000049560000}"/>
    <cellStyle name="Normal 25 5 4 3" xfId="22115" xr:uid="{00000000-0005-0000-0000-00004A560000}"/>
    <cellStyle name="Normal 25 5 5" xfId="22116" xr:uid="{00000000-0005-0000-0000-00004B560000}"/>
    <cellStyle name="Normal 25 5 5 2" xfId="22117" xr:uid="{00000000-0005-0000-0000-00004C560000}"/>
    <cellStyle name="Normal 25 5 5 2 2" xfId="22118" xr:uid="{00000000-0005-0000-0000-00004D560000}"/>
    <cellStyle name="Normal 25 5 5 3" xfId="22119" xr:uid="{00000000-0005-0000-0000-00004E560000}"/>
    <cellStyle name="Normal 25 5 6" xfId="22120" xr:uid="{00000000-0005-0000-0000-00004F560000}"/>
    <cellStyle name="Normal 25 5 6 2" xfId="22121" xr:uid="{00000000-0005-0000-0000-000050560000}"/>
    <cellStyle name="Normal 25 5 7" xfId="22122" xr:uid="{00000000-0005-0000-0000-000051560000}"/>
    <cellStyle name="Normal 25 5 7 2" xfId="22123" xr:uid="{00000000-0005-0000-0000-000052560000}"/>
    <cellStyle name="Normal 25 5 8" xfId="22124" xr:uid="{00000000-0005-0000-0000-000053560000}"/>
    <cellStyle name="Normal 25 6" xfId="22125" xr:uid="{00000000-0005-0000-0000-000054560000}"/>
    <cellStyle name="Normal 25 6 2" xfId="22126" xr:uid="{00000000-0005-0000-0000-000055560000}"/>
    <cellStyle name="Normal 25 6 2 2" xfId="22127" xr:uid="{00000000-0005-0000-0000-000056560000}"/>
    <cellStyle name="Normal 25 6 2 2 2" xfId="22128" xr:uid="{00000000-0005-0000-0000-000057560000}"/>
    <cellStyle name="Normal 25 6 2 3" xfId="22129" xr:uid="{00000000-0005-0000-0000-000058560000}"/>
    <cellStyle name="Normal 25 6 3" xfId="22130" xr:uid="{00000000-0005-0000-0000-000059560000}"/>
    <cellStyle name="Normal 25 6 3 2" xfId="22131" xr:uid="{00000000-0005-0000-0000-00005A560000}"/>
    <cellStyle name="Normal 25 6 3 2 2" xfId="22132" xr:uid="{00000000-0005-0000-0000-00005B560000}"/>
    <cellStyle name="Normal 25 6 3 3" xfId="22133" xr:uid="{00000000-0005-0000-0000-00005C560000}"/>
    <cellStyle name="Normal 25 6 4" xfId="22134" xr:uid="{00000000-0005-0000-0000-00005D560000}"/>
    <cellStyle name="Normal 25 6 4 2" xfId="22135" xr:uid="{00000000-0005-0000-0000-00005E560000}"/>
    <cellStyle name="Normal 25 6 4 2 2" xfId="22136" xr:uid="{00000000-0005-0000-0000-00005F560000}"/>
    <cellStyle name="Normal 25 6 4 3" xfId="22137" xr:uid="{00000000-0005-0000-0000-000060560000}"/>
    <cellStyle name="Normal 25 6 5" xfId="22138" xr:uid="{00000000-0005-0000-0000-000061560000}"/>
    <cellStyle name="Normal 25 6 5 2" xfId="22139" xr:uid="{00000000-0005-0000-0000-000062560000}"/>
    <cellStyle name="Normal 25 6 6" xfId="22140" xr:uid="{00000000-0005-0000-0000-000063560000}"/>
    <cellStyle name="Normal 25 6 6 2" xfId="22141" xr:uid="{00000000-0005-0000-0000-000064560000}"/>
    <cellStyle name="Normal 25 6 7" xfId="22142" xr:uid="{00000000-0005-0000-0000-000065560000}"/>
    <cellStyle name="Normal 25 7" xfId="22143" xr:uid="{00000000-0005-0000-0000-000066560000}"/>
    <cellStyle name="Normal 25 7 2" xfId="22144" xr:uid="{00000000-0005-0000-0000-000067560000}"/>
    <cellStyle name="Normal 25 7 2 2" xfId="22145" xr:uid="{00000000-0005-0000-0000-000068560000}"/>
    <cellStyle name="Normal 25 7 2 2 2" xfId="22146" xr:uid="{00000000-0005-0000-0000-000069560000}"/>
    <cellStyle name="Normal 25 7 2 3" xfId="22147" xr:uid="{00000000-0005-0000-0000-00006A560000}"/>
    <cellStyle name="Normal 25 7 3" xfId="22148" xr:uid="{00000000-0005-0000-0000-00006B560000}"/>
    <cellStyle name="Normal 25 7 3 2" xfId="22149" xr:uid="{00000000-0005-0000-0000-00006C560000}"/>
    <cellStyle name="Normal 25 7 3 2 2" xfId="22150" xr:uid="{00000000-0005-0000-0000-00006D560000}"/>
    <cellStyle name="Normal 25 7 3 3" xfId="22151" xr:uid="{00000000-0005-0000-0000-00006E560000}"/>
    <cellStyle name="Normal 25 7 4" xfId="22152" xr:uid="{00000000-0005-0000-0000-00006F560000}"/>
    <cellStyle name="Normal 25 7 4 2" xfId="22153" xr:uid="{00000000-0005-0000-0000-000070560000}"/>
    <cellStyle name="Normal 25 7 4 2 2" xfId="22154" xr:uid="{00000000-0005-0000-0000-000071560000}"/>
    <cellStyle name="Normal 25 7 4 3" xfId="22155" xr:uid="{00000000-0005-0000-0000-000072560000}"/>
    <cellStyle name="Normal 25 7 5" xfId="22156" xr:uid="{00000000-0005-0000-0000-000073560000}"/>
    <cellStyle name="Normal 25 7 5 2" xfId="22157" xr:uid="{00000000-0005-0000-0000-000074560000}"/>
    <cellStyle name="Normal 25 7 6" xfId="22158" xr:uid="{00000000-0005-0000-0000-000075560000}"/>
    <cellStyle name="Normal 25 7 6 2" xfId="22159" xr:uid="{00000000-0005-0000-0000-000076560000}"/>
    <cellStyle name="Normal 25 7 7" xfId="22160" xr:uid="{00000000-0005-0000-0000-000077560000}"/>
    <cellStyle name="Normal 25 8" xfId="22161" xr:uid="{00000000-0005-0000-0000-000078560000}"/>
    <cellStyle name="Normal 25 8 2" xfId="22162" xr:uid="{00000000-0005-0000-0000-000079560000}"/>
    <cellStyle name="Normal 25 8 2 2" xfId="22163" xr:uid="{00000000-0005-0000-0000-00007A560000}"/>
    <cellStyle name="Normal 25 8 3" xfId="22164" xr:uid="{00000000-0005-0000-0000-00007B560000}"/>
    <cellStyle name="Normal 25 9" xfId="22165" xr:uid="{00000000-0005-0000-0000-00007C560000}"/>
    <cellStyle name="Normal 25 9 2" xfId="22166" xr:uid="{00000000-0005-0000-0000-00007D560000}"/>
    <cellStyle name="Normal 25 9 2 2" xfId="22167" xr:uid="{00000000-0005-0000-0000-00007E560000}"/>
    <cellStyle name="Normal 25 9 3" xfId="22168" xr:uid="{00000000-0005-0000-0000-00007F560000}"/>
    <cellStyle name="Normal 25_Confidential Information" xfId="22169" xr:uid="{00000000-0005-0000-0000-000080560000}"/>
    <cellStyle name="Normal 26" xfId="523" xr:uid="{00000000-0005-0000-0000-000081560000}"/>
    <cellStyle name="Normal 26 10" xfId="22170" xr:uid="{00000000-0005-0000-0000-000082560000}"/>
    <cellStyle name="Normal 26 10 2" xfId="22171" xr:uid="{00000000-0005-0000-0000-000083560000}"/>
    <cellStyle name="Normal 26 10 2 2" xfId="22172" xr:uid="{00000000-0005-0000-0000-000084560000}"/>
    <cellStyle name="Normal 26 10 3" xfId="22173" xr:uid="{00000000-0005-0000-0000-000085560000}"/>
    <cellStyle name="Normal 26 11" xfId="22174" xr:uid="{00000000-0005-0000-0000-000086560000}"/>
    <cellStyle name="Normal 26 11 2" xfId="22175" xr:uid="{00000000-0005-0000-0000-000087560000}"/>
    <cellStyle name="Normal 26 12" xfId="22176" xr:uid="{00000000-0005-0000-0000-000088560000}"/>
    <cellStyle name="Normal 26 12 2" xfId="22177" xr:uid="{00000000-0005-0000-0000-000089560000}"/>
    <cellStyle name="Normal 26 13" xfId="22178" xr:uid="{00000000-0005-0000-0000-00008A560000}"/>
    <cellStyle name="Normal 26 2" xfId="524" xr:uid="{00000000-0005-0000-0000-00008B560000}"/>
    <cellStyle name="Normal 26 2 10" xfId="22179" xr:uid="{00000000-0005-0000-0000-00008C560000}"/>
    <cellStyle name="Normal 26 2 10 2" xfId="22180" xr:uid="{00000000-0005-0000-0000-00008D560000}"/>
    <cellStyle name="Normal 26 2 11" xfId="22181" xr:uid="{00000000-0005-0000-0000-00008E560000}"/>
    <cellStyle name="Normal 26 2 2" xfId="22182" xr:uid="{00000000-0005-0000-0000-00008F560000}"/>
    <cellStyle name="Normal 26 2 2 2" xfId="22183" xr:uid="{00000000-0005-0000-0000-000090560000}"/>
    <cellStyle name="Normal 26 2 2 2 2" xfId="22184" xr:uid="{00000000-0005-0000-0000-000091560000}"/>
    <cellStyle name="Normal 26 2 2 2 2 2" xfId="22185" xr:uid="{00000000-0005-0000-0000-000092560000}"/>
    <cellStyle name="Normal 26 2 2 2 2 2 2" xfId="22186" xr:uid="{00000000-0005-0000-0000-000093560000}"/>
    <cellStyle name="Normal 26 2 2 2 2 3" xfId="22187" xr:uid="{00000000-0005-0000-0000-000094560000}"/>
    <cellStyle name="Normal 26 2 2 2 3" xfId="22188" xr:uid="{00000000-0005-0000-0000-000095560000}"/>
    <cellStyle name="Normal 26 2 2 2 3 2" xfId="22189" xr:uid="{00000000-0005-0000-0000-000096560000}"/>
    <cellStyle name="Normal 26 2 2 2 3 2 2" xfId="22190" xr:uid="{00000000-0005-0000-0000-000097560000}"/>
    <cellStyle name="Normal 26 2 2 2 3 3" xfId="22191" xr:uid="{00000000-0005-0000-0000-000098560000}"/>
    <cellStyle name="Normal 26 2 2 2 4" xfId="22192" xr:uid="{00000000-0005-0000-0000-000099560000}"/>
    <cellStyle name="Normal 26 2 2 2 4 2" xfId="22193" xr:uid="{00000000-0005-0000-0000-00009A560000}"/>
    <cellStyle name="Normal 26 2 2 2 4 2 2" xfId="22194" xr:uid="{00000000-0005-0000-0000-00009B560000}"/>
    <cellStyle name="Normal 26 2 2 2 4 3" xfId="22195" xr:uid="{00000000-0005-0000-0000-00009C560000}"/>
    <cellStyle name="Normal 26 2 2 2 5" xfId="22196" xr:uid="{00000000-0005-0000-0000-00009D560000}"/>
    <cellStyle name="Normal 26 2 2 2 5 2" xfId="22197" xr:uid="{00000000-0005-0000-0000-00009E560000}"/>
    <cellStyle name="Normal 26 2 2 2 6" xfId="22198" xr:uid="{00000000-0005-0000-0000-00009F560000}"/>
    <cellStyle name="Normal 26 2 2 2 6 2" xfId="22199" xr:uid="{00000000-0005-0000-0000-0000A0560000}"/>
    <cellStyle name="Normal 26 2 2 2 7" xfId="22200" xr:uid="{00000000-0005-0000-0000-0000A1560000}"/>
    <cellStyle name="Normal 26 2 2 3" xfId="22201" xr:uid="{00000000-0005-0000-0000-0000A2560000}"/>
    <cellStyle name="Normal 26 2 2 3 2" xfId="22202" xr:uid="{00000000-0005-0000-0000-0000A3560000}"/>
    <cellStyle name="Normal 26 2 2 3 2 2" xfId="22203" xr:uid="{00000000-0005-0000-0000-0000A4560000}"/>
    <cellStyle name="Normal 26 2 2 3 2 2 2" xfId="22204" xr:uid="{00000000-0005-0000-0000-0000A5560000}"/>
    <cellStyle name="Normal 26 2 2 3 2 3" xfId="22205" xr:uid="{00000000-0005-0000-0000-0000A6560000}"/>
    <cellStyle name="Normal 26 2 2 3 3" xfId="22206" xr:uid="{00000000-0005-0000-0000-0000A7560000}"/>
    <cellStyle name="Normal 26 2 2 3 3 2" xfId="22207" xr:uid="{00000000-0005-0000-0000-0000A8560000}"/>
    <cellStyle name="Normal 26 2 2 3 3 2 2" xfId="22208" xr:uid="{00000000-0005-0000-0000-0000A9560000}"/>
    <cellStyle name="Normal 26 2 2 3 3 3" xfId="22209" xr:uid="{00000000-0005-0000-0000-0000AA560000}"/>
    <cellStyle name="Normal 26 2 2 3 4" xfId="22210" xr:uid="{00000000-0005-0000-0000-0000AB560000}"/>
    <cellStyle name="Normal 26 2 2 3 4 2" xfId="22211" xr:uid="{00000000-0005-0000-0000-0000AC560000}"/>
    <cellStyle name="Normal 26 2 2 3 4 2 2" xfId="22212" xr:uid="{00000000-0005-0000-0000-0000AD560000}"/>
    <cellStyle name="Normal 26 2 2 3 4 3" xfId="22213" xr:uid="{00000000-0005-0000-0000-0000AE560000}"/>
    <cellStyle name="Normal 26 2 2 3 5" xfId="22214" xr:uid="{00000000-0005-0000-0000-0000AF560000}"/>
    <cellStyle name="Normal 26 2 2 3 5 2" xfId="22215" xr:uid="{00000000-0005-0000-0000-0000B0560000}"/>
    <cellStyle name="Normal 26 2 2 3 6" xfId="22216" xr:uid="{00000000-0005-0000-0000-0000B1560000}"/>
    <cellStyle name="Normal 26 2 2 3 6 2" xfId="22217" xr:uid="{00000000-0005-0000-0000-0000B2560000}"/>
    <cellStyle name="Normal 26 2 2 3 7" xfId="22218" xr:uid="{00000000-0005-0000-0000-0000B3560000}"/>
    <cellStyle name="Normal 26 2 2 4" xfId="22219" xr:uid="{00000000-0005-0000-0000-0000B4560000}"/>
    <cellStyle name="Normal 26 2 2 4 2" xfId="22220" xr:uid="{00000000-0005-0000-0000-0000B5560000}"/>
    <cellStyle name="Normal 26 2 2 4 2 2" xfId="22221" xr:uid="{00000000-0005-0000-0000-0000B6560000}"/>
    <cellStyle name="Normal 26 2 2 4 3" xfId="22222" xr:uid="{00000000-0005-0000-0000-0000B7560000}"/>
    <cellStyle name="Normal 26 2 2 5" xfId="22223" xr:uid="{00000000-0005-0000-0000-0000B8560000}"/>
    <cellStyle name="Normal 26 2 2 5 2" xfId="22224" xr:uid="{00000000-0005-0000-0000-0000B9560000}"/>
    <cellStyle name="Normal 26 2 2 5 2 2" xfId="22225" xr:uid="{00000000-0005-0000-0000-0000BA560000}"/>
    <cellStyle name="Normal 26 2 2 5 3" xfId="22226" xr:uid="{00000000-0005-0000-0000-0000BB560000}"/>
    <cellStyle name="Normal 26 2 2 6" xfId="22227" xr:uid="{00000000-0005-0000-0000-0000BC560000}"/>
    <cellStyle name="Normal 26 2 2 6 2" xfId="22228" xr:uid="{00000000-0005-0000-0000-0000BD560000}"/>
    <cellStyle name="Normal 26 2 2 6 2 2" xfId="22229" xr:uid="{00000000-0005-0000-0000-0000BE560000}"/>
    <cellStyle name="Normal 26 2 2 6 3" xfId="22230" xr:uid="{00000000-0005-0000-0000-0000BF560000}"/>
    <cellStyle name="Normal 26 2 2 7" xfId="22231" xr:uid="{00000000-0005-0000-0000-0000C0560000}"/>
    <cellStyle name="Normal 26 2 2 7 2" xfId="22232" xr:uid="{00000000-0005-0000-0000-0000C1560000}"/>
    <cellStyle name="Normal 26 2 2 8" xfId="22233" xr:uid="{00000000-0005-0000-0000-0000C2560000}"/>
    <cellStyle name="Normal 26 2 2 8 2" xfId="22234" xr:uid="{00000000-0005-0000-0000-0000C3560000}"/>
    <cellStyle name="Normal 26 2 2 9" xfId="22235" xr:uid="{00000000-0005-0000-0000-0000C4560000}"/>
    <cellStyle name="Normal 26 2 3" xfId="22236" xr:uid="{00000000-0005-0000-0000-0000C5560000}"/>
    <cellStyle name="Normal 26 2 3 2" xfId="22237" xr:uid="{00000000-0005-0000-0000-0000C6560000}"/>
    <cellStyle name="Normal 26 2 3 2 2" xfId="22238" xr:uid="{00000000-0005-0000-0000-0000C7560000}"/>
    <cellStyle name="Normal 26 2 3 2 2 2" xfId="22239" xr:uid="{00000000-0005-0000-0000-0000C8560000}"/>
    <cellStyle name="Normal 26 2 3 2 2 2 2" xfId="22240" xr:uid="{00000000-0005-0000-0000-0000C9560000}"/>
    <cellStyle name="Normal 26 2 3 2 2 3" xfId="22241" xr:uid="{00000000-0005-0000-0000-0000CA560000}"/>
    <cellStyle name="Normal 26 2 3 2 3" xfId="22242" xr:uid="{00000000-0005-0000-0000-0000CB560000}"/>
    <cellStyle name="Normal 26 2 3 2 3 2" xfId="22243" xr:uid="{00000000-0005-0000-0000-0000CC560000}"/>
    <cellStyle name="Normal 26 2 3 2 3 2 2" xfId="22244" xr:uid="{00000000-0005-0000-0000-0000CD560000}"/>
    <cellStyle name="Normal 26 2 3 2 3 3" xfId="22245" xr:uid="{00000000-0005-0000-0000-0000CE560000}"/>
    <cellStyle name="Normal 26 2 3 2 4" xfId="22246" xr:uid="{00000000-0005-0000-0000-0000CF560000}"/>
    <cellStyle name="Normal 26 2 3 2 4 2" xfId="22247" xr:uid="{00000000-0005-0000-0000-0000D0560000}"/>
    <cellStyle name="Normal 26 2 3 2 4 2 2" xfId="22248" xr:uid="{00000000-0005-0000-0000-0000D1560000}"/>
    <cellStyle name="Normal 26 2 3 2 4 3" xfId="22249" xr:uid="{00000000-0005-0000-0000-0000D2560000}"/>
    <cellStyle name="Normal 26 2 3 2 5" xfId="22250" xr:uid="{00000000-0005-0000-0000-0000D3560000}"/>
    <cellStyle name="Normal 26 2 3 2 5 2" xfId="22251" xr:uid="{00000000-0005-0000-0000-0000D4560000}"/>
    <cellStyle name="Normal 26 2 3 2 6" xfId="22252" xr:uid="{00000000-0005-0000-0000-0000D5560000}"/>
    <cellStyle name="Normal 26 2 3 2 6 2" xfId="22253" xr:uid="{00000000-0005-0000-0000-0000D6560000}"/>
    <cellStyle name="Normal 26 2 3 2 7" xfId="22254" xr:uid="{00000000-0005-0000-0000-0000D7560000}"/>
    <cellStyle name="Normal 26 2 3 3" xfId="22255" xr:uid="{00000000-0005-0000-0000-0000D8560000}"/>
    <cellStyle name="Normal 26 2 3 3 2" xfId="22256" xr:uid="{00000000-0005-0000-0000-0000D9560000}"/>
    <cellStyle name="Normal 26 2 3 3 2 2" xfId="22257" xr:uid="{00000000-0005-0000-0000-0000DA560000}"/>
    <cellStyle name="Normal 26 2 3 3 3" xfId="22258" xr:uid="{00000000-0005-0000-0000-0000DB560000}"/>
    <cellStyle name="Normal 26 2 3 4" xfId="22259" xr:uid="{00000000-0005-0000-0000-0000DC560000}"/>
    <cellStyle name="Normal 26 2 3 4 2" xfId="22260" xr:uid="{00000000-0005-0000-0000-0000DD560000}"/>
    <cellStyle name="Normal 26 2 3 4 2 2" xfId="22261" xr:uid="{00000000-0005-0000-0000-0000DE560000}"/>
    <cellStyle name="Normal 26 2 3 4 3" xfId="22262" xr:uid="{00000000-0005-0000-0000-0000DF560000}"/>
    <cellStyle name="Normal 26 2 3 5" xfId="22263" xr:uid="{00000000-0005-0000-0000-0000E0560000}"/>
    <cellStyle name="Normal 26 2 3 5 2" xfId="22264" xr:uid="{00000000-0005-0000-0000-0000E1560000}"/>
    <cellStyle name="Normal 26 2 3 5 2 2" xfId="22265" xr:uid="{00000000-0005-0000-0000-0000E2560000}"/>
    <cellStyle name="Normal 26 2 3 5 3" xfId="22266" xr:uid="{00000000-0005-0000-0000-0000E3560000}"/>
    <cellStyle name="Normal 26 2 3 6" xfId="22267" xr:uid="{00000000-0005-0000-0000-0000E4560000}"/>
    <cellStyle name="Normal 26 2 3 6 2" xfId="22268" xr:uid="{00000000-0005-0000-0000-0000E5560000}"/>
    <cellStyle name="Normal 26 2 3 7" xfId="22269" xr:uid="{00000000-0005-0000-0000-0000E6560000}"/>
    <cellStyle name="Normal 26 2 3 7 2" xfId="22270" xr:uid="{00000000-0005-0000-0000-0000E7560000}"/>
    <cellStyle name="Normal 26 2 3 8" xfId="22271" xr:uid="{00000000-0005-0000-0000-0000E8560000}"/>
    <cellStyle name="Normal 26 2 4" xfId="22272" xr:uid="{00000000-0005-0000-0000-0000E9560000}"/>
    <cellStyle name="Normal 26 2 4 2" xfId="22273" xr:uid="{00000000-0005-0000-0000-0000EA560000}"/>
    <cellStyle name="Normal 26 2 4 2 2" xfId="22274" xr:uid="{00000000-0005-0000-0000-0000EB560000}"/>
    <cellStyle name="Normal 26 2 4 2 2 2" xfId="22275" xr:uid="{00000000-0005-0000-0000-0000EC560000}"/>
    <cellStyle name="Normal 26 2 4 2 3" xfId="22276" xr:uid="{00000000-0005-0000-0000-0000ED560000}"/>
    <cellStyle name="Normal 26 2 4 3" xfId="22277" xr:uid="{00000000-0005-0000-0000-0000EE560000}"/>
    <cellStyle name="Normal 26 2 4 3 2" xfId="22278" xr:uid="{00000000-0005-0000-0000-0000EF560000}"/>
    <cellStyle name="Normal 26 2 4 3 2 2" xfId="22279" xr:uid="{00000000-0005-0000-0000-0000F0560000}"/>
    <cellStyle name="Normal 26 2 4 3 3" xfId="22280" xr:uid="{00000000-0005-0000-0000-0000F1560000}"/>
    <cellStyle name="Normal 26 2 4 4" xfId="22281" xr:uid="{00000000-0005-0000-0000-0000F2560000}"/>
    <cellStyle name="Normal 26 2 4 4 2" xfId="22282" xr:uid="{00000000-0005-0000-0000-0000F3560000}"/>
    <cellStyle name="Normal 26 2 4 4 2 2" xfId="22283" xr:uid="{00000000-0005-0000-0000-0000F4560000}"/>
    <cellStyle name="Normal 26 2 4 4 3" xfId="22284" xr:uid="{00000000-0005-0000-0000-0000F5560000}"/>
    <cellStyle name="Normal 26 2 4 5" xfId="22285" xr:uid="{00000000-0005-0000-0000-0000F6560000}"/>
    <cellStyle name="Normal 26 2 4 5 2" xfId="22286" xr:uid="{00000000-0005-0000-0000-0000F7560000}"/>
    <cellStyle name="Normal 26 2 4 6" xfId="22287" xr:uid="{00000000-0005-0000-0000-0000F8560000}"/>
    <cellStyle name="Normal 26 2 4 6 2" xfId="22288" xr:uid="{00000000-0005-0000-0000-0000F9560000}"/>
    <cellStyle name="Normal 26 2 4 7" xfId="22289" xr:uid="{00000000-0005-0000-0000-0000FA560000}"/>
    <cellStyle name="Normal 26 2 5" xfId="22290" xr:uid="{00000000-0005-0000-0000-0000FB560000}"/>
    <cellStyle name="Normal 26 2 5 2" xfId="22291" xr:uid="{00000000-0005-0000-0000-0000FC560000}"/>
    <cellStyle name="Normal 26 2 5 2 2" xfId="22292" xr:uid="{00000000-0005-0000-0000-0000FD560000}"/>
    <cellStyle name="Normal 26 2 5 2 2 2" xfId="22293" xr:uid="{00000000-0005-0000-0000-0000FE560000}"/>
    <cellStyle name="Normal 26 2 5 2 3" xfId="22294" xr:uid="{00000000-0005-0000-0000-0000FF560000}"/>
    <cellStyle name="Normal 26 2 5 3" xfId="22295" xr:uid="{00000000-0005-0000-0000-000000570000}"/>
    <cellStyle name="Normal 26 2 5 3 2" xfId="22296" xr:uid="{00000000-0005-0000-0000-000001570000}"/>
    <cellStyle name="Normal 26 2 5 3 2 2" xfId="22297" xr:uid="{00000000-0005-0000-0000-000002570000}"/>
    <cellStyle name="Normal 26 2 5 3 3" xfId="22298" xr:uid="{00000000-0005-0000-0000-000003570000}"/>
    <cellStyle name="Normal 26 2 5 4" xfId="22299" xr:uid="{00000000-0005-0000-0000-000004570000}"/>
    <cellStyle name="Normal 26 2 5 4 2" xfId="22300" xr:uid="{00000000-0005-0000-0000-000005570000}"/>
    <cellStyle name="Normal 26 2 5 4 2 2" xfId="22301" xr:uid="{00000000-0005-0000-0000-000006570000}"/>
    <cellStyle name="Normal 26 2 5 4 3" xfId="22302" xr:uid="{00000000-0005-0000-0000-000007570000}"/>
    <cellStyle name="Normal 26 2 5 5" xfId="22303" xr:uid="{00000000-0005-0000-0000-000008570000}"/>
    <cellStyle name="Normal 26 2 5 5 2" xfId="22304" xr:uid="{00000000-0005-0000-0000-000009570000}"/>
    <cellStyle name="Normal 26 2 5 6" xfId="22305" xr:uid="{00000000-0005-0000-0000-00000A570000}"/>
    <cellStyle name="Normal 26 2 5 6 2" xfId="22306" xr:uid="{00000000-0005-0000-0000-00000B570000}"/>
    <cellStyle name="Normal 26 2 5 7" xfId="22307" xr:uid="{00000000-0005-0000-0000-00000C570000}"/>
    <cellStyle name="Normal 26 2 6" xfId="22308" xr:uid="{00000000-0005-0000-0000-00000D570000}"/>
    <cellStyle name="Normal 26 2 6 2" xfId="22309" xr:uid="{00000000-0005-0000-0000-00000E570000}"/>
    <cellStyle name="Normal 26 2 6 2 2" xfId="22310" xr:uid="{00000000-0005-0000-0000-00000F570000}"/>
    <cellStyle name="Normal 26 2 6 3" xfId="22311" xr:uid="{00000000-0005-0000-0000-000010570000}"/>
    <cellStyle name="Normal 26 2 7" xfId="22312" xr:uid="{00000000-0005-0000-0000-000011570000}"/>
    <cellStyle name="Normal 26 2 7 2" xfId="22313" xr:uid="{00000000-0005-0000-0000-000012570000}"/>
    <cellStyle name="Normal 26 2 7 2 2" xfId="22314" xr:uid="{00000000-0005-0000-0000-000013570000}"/>
    <cellStyle name="Normal 26 2 7 3" xfId="22315" xr:uid="{00000000-0005-0000-0000-000014570000}"/>
    <cellStyle name="Normal 26 2 8" xfId="22316" xr:uid="{00000000-0005-0000-0000-000015570000}"/>
    <cellStyle name="Normal 26 2 8 2" xfId="22317" xr:uid="{00000000-0005-0000-0000-000016570000}"/>
    <cellStyle name="Normal 26 2 8 2 2" xfId="22318" xr:uid="{00000000-0005-0000-0000-000017570000}"/>
    <cellStyle name="Normal 26 2 8 3" xfId="22319" xr:uid="{00000000-0005-0000-0000-000018570000}"/>
    <cellStyle name="Normal 26 2 9" xfId="22320" xr:uid="{00000000-0005-0000-0000-000019570000}"/>
    <cellStyle name="Normal 26 2 9 2" xfId="22321" xr:uid="{00000000-0005-0000-0000-00001A570000}"/>
    <cellStyle name="Normal 26 3" xfId="525" xr:uid="{00000000-0005-0000-0000-00001B570000}"/>
    <cellStyle name="Normal 26 3 10" xfId="22322" xr:uid="{00000000-0005-0000-0000-00001C570000}"/>
    <cellStyle name="Normal 26 3 10 2" xfId="22323" xr:uid="{00000000-0005-0000-0000-00001D570000}"/>
    <cellStyle name="Normal 26 3 11" xfId="22324" xr:uid="{00000000-0005-0000-0000-00001E570000}"/>
    <cellStyle name="Normal 26 3 2" xfId="22325" xr:uid="{00000000-0005-0000-0000-00001F570000}"/>
    <cellStyle name="Normal 26 3 2 2" xfId="22326" xr:uid="{00000000-0005-0000-0000-000020570000}"/>
    <cellStyle name="Normal 26 3 2 2 2" xfId="22327" xr:uid="{00000000-0005-0000-0000-000021570000}"/>
    <cellStyle name="Normal 26 3 2 2 2 2" xfId="22328" xr:uid="{00000000-0005-0000-0000-000022570000}"/>
    <cellStyle name="Normal 26 3 2 2 2 2 2" xfId="22329" xr:uid="{00000000-0005-0000-0000-000023570000}"/>
    <cellStyle name="Normal 26 3 2 2 2 3" xfId="22330" xr:uid="{00000000-0005-0000-0000-000024570000}"/>
    <cellStyle name="Normal 26 3 2 2 3" xfId="22331" xr:uid="{00000000-0005-0000-0000-000025570000}"/>
    <cellStyle name="Normal 26 3 2 2 3 2" xfId="22332" xr:uid="{00000000-0005-0000-0000-000026570000}"/>
    <cellStyle name="Normal 26 3 2 2 3 2 2" xfId="22333" xr:uid="{00000000-0005-0000-0000-000027570000}"/>
    <cellStyle name="Normal 26 3 2 2 3 3" xfId="22334" xr:uid="{00000000-0005-0000-0000-000028570000}"/>
    <cellStyle name="Normal 26 3 2 2 4" xfId="22335" xr:uid="{00000000-0005-0000-0000-000029570000}"/>
    <cellStyle name="Normal 26 3 2 2 4 2" xfId="22336" xr:uid="{00000000-0005-0000-0000-00002A570000}"/>
    <cellStyle name="Normal 26 3 2 2 4 2 2" xfId="22337" xr:uid="{00000000-0005-0000-0000-00002B570000}"/>
    <cellStyle name="Normal 26 3 2 2 4 3" xfId="22338" xr:uid="{00000000-0005-0000-0000-00002C570000}"/>
    <cellStyle name="Normal 26 3 2 2 5" xfId="22339" xr:uid="{00000000-0005-0000-0000-00002D570000}"/>
    <cellStyle name="Normal 26 3 2 2 5 2" xfId="22340" xr:uid="{00000000-0005-0000-0000-00002E570000}"/>
    <cellStyle name="Normal 26 3 2 2 6" xfId="22341" xr:uid="{00000000-0005-0000-0000-00002F570000}"/>
    <cellStyle name="Normal 26 3 2 2 6 2" xfId="22342" xr:uid="{00000000-0005-0000-0000-000030570000}"/>
    <cellStyle name="Normal 26 3 2 2 7" xfId="22343" xr:uid="{00000000-0005-0000-0000-000031570000}"/>
    <cellStyle name="Normal 26 3 2 3" xfId="22344" xr:uid="{00000000-0005-0000-0000-000032570000}"/>
    <cellStyle name="Normal 26 3 2 3 2" xfId="22345" xr:uid="{00000000-0005-0000-0000-000033570000}"/>
    <cellStyle name="Normal 26 3 2 3 2 2" xfId="22346" xr:uid="{00000000-0005-0000-0000-000034570000}"/>
    <cellStyle name="Normal 26 3 2 3 2 2 2" xfId="22347" xr:uid="{00000000-0005-0000-0000-000035570000}"/>
    <cellStyle name="Normal 26 3 2 3 2 3" xfId="22348" xr:uid="{00000000-0005-0000-0000-000036570000}"/>
    <cellStyle name="Normal 26 3 2 3 3" xfId="22349" xr:uid="{00000000-0005-0000-0000-000037570000}"/>
    <cellStyle name="Normal 26 3 2 3 3 2" xfId="22350" xr:uid="{00000000-0005-0000-0000-000038570000}"/>
    <cellStyle name="Normal 26 3 2 3 3 2 2" xfId="22351" xr:uid="{00000000-0005-0000-0000-000039570000}"/>
    <cellStyle name="Normal 26 3 2 3 3 3" xfId="22352" xr:uid="{00000000-0005-0000-0000-00003A570000}"/>
    <cellStyle name="Normal 26 3 2 3 4" xfId="22353" xr:uid="{00000000-0005-0000-0000-00003B570000}"/>
    <cellStyle name="Normal 26 3 2 3 4 2" xfId="22354" xr:uid="{00000000-0005-0000-0000-00003C570000}"/>
    <cellStyle name="Normal 26 3 2 3 4 2 2" xfId="22355" xr:uid="{00000000-0005-0000-0000-00003D570000}"/>
    <cellStyle name="Normal 26 3 2 3 4 3" xfId="22356" xr:uid="{00000000-0005-0000-0000-00003E570000}"/>
    <cellStyle name="Normal 26 3 2 3 5" xfId="22357" xr:uid="{00000000-0005-0000-0000-00003F570000}"/>
    <cellStyle name="Normal 26 3 2 3 5 2" xfId="22358" xr:uid="{00000000-0005-0000-0000-000040570000}"/>
    <cellStyle name="Normal 26 3 2 3 6" xfId="22359" xr:uid="{00000000-0005-0000-0000-000041570000}"/>
    <cellStyle name="Normal 26 3 2 3 6 2" xfId="22360" xr:uid="{00000000-0005-0000-0000-000042570000}"/>
    <cellStyle name="Normal 26 3 2 3 7" xfId="22361" xr:uid="{00000000-0005-0000-0000-000043570000}"/>
    <cellStyle name="Normal 26 3 2 4" xfId="22362" xr:uid="{00000000-0005-0000-0000-000044570000}"/>
    <cellStyle name="Normal 26 3 2 4 2" xfId="22363" xr:uid="{00000000-0005-0000-0000-000045570000}"/>
    <cellStyle name="Normal 26 3 2 4 2 2" xfId="22364" xr:uid="{00000000-0005-0000-0000-000046570000}"/>
    <cellStyle name="Normal 26 3 2 4 3" xfId="22365" xr:uid="{00000000-0005-0000-0000-000047570000}"/>
    <cellStyle name="Normal 26 3 2 5" xfId="22366" xr:uid="{00000000-0005-0000-0000-000048570000}"/>
    <cellStyle name="Normal 26 3 2 5 2" xfId="22367" xr:uid="{00000000-0005-0000-0000-000049570000}"/>
    <cellStyle name="Normal 26 3 2 5 2 2" xfId="22368" xr:uid="{00000000-0005-0000-0000-00004A570000}"/>
    <cellStyle name="Normal 26 3 2 5 3" xfId="22369" xr:uid="{00000000-0005-0000-0000-00004B570000}"/>
    <cellStyle name="Normal 26 3 2 6" xfId="22370" xr:uid="{00000000-0005-0000-0000-00004C570000}"/>
    <cellStyle name="Normal 26 3 2 6 2" xfId="22371" xr:uid="{00000000-0005-0000-0000-00004D570000}"/>
    <cellStyle name="Normal 26 3 2 6 2 2" xfId="22372" xr:uid="{00000000-0005-0000-0000-00004E570000}"/>
    <cellStyle name="Normal 26 3 2 6 3" xfId="22373" xr:uid="{00000000-0005-0000-0000-00004F570000}"/>
    <cellStyle name="Normal 26 3 2 7" xfId="22374" xr:uid="{00000000-0005-0000-0000-000050570000}"/>
    <cellStyle name="Normal 26 3 2 7 2" xfId="22375" xr:uid="{00000000-0005-0000-0000-000051570000}"/>
    <cellStyle name="Normal 26 3 2 8" xfId="22376" xr:uid="{00000000-0005-0000-0000-000052570000}"/>
    <cellStyle name="Normal 26 3 2 8 2" xfId="22377" xr:uid="{00000000-0005-0000-0000-000053570000}"/>
    <cellStyle name="Normal 26 3 2 9" xfId="22378" xr:uid="{00000000-0005-0000-0000-000054570000}"/>
    <cellStyle name="Normal 26 3 3" xfId="22379" xr:uid="{00000000-0005-0000-0000-000055570000}"/>
    <cellStyle name="Normal 26 3 3 2" xfId="22380" xr:uid="{00000000-0005-0000-0000-000056570000}"/>
    <cellStyle name="Normal 26 3 3 2 2" xfId="22381" xr:uid="{00000000-0005-0000-0000-000057570000}"/>
    <cellStyle name="Normal 26 3 3 2 2 2" xfId="22382" xr:uid="{00000000-0005-0000-0000-000058570000}"/>
    <cellStyle name="Normal 26 3 3 2 2 2 2" xfId="22383" xr:uid="{00000000-0005-0000-0000-000059570000}"/>
    <cellStyle name="Normal 26 3 3 2 2 3" xfId="22384" xr:uid="{00000000-0005-0000-0000-00005A570000}"/>
    <cellStyle name="Normal 26 3 3 2 3" xfId="22385" xr:uid="{00000000-0005-0000-0000-00005B570000}"/>
    <cellStyle name="Normal 26 3 3 2 3 2" xfId="22386" xr:uid="{00000000-0005-0000-0000-00005C570000}"/>
    <cellStyle name="Normal 26 3 3 2 3 2 2" xfId="22387" xr:uid="{00000000-0005-0000-0000-00005D570000}"/>
    <cellStyle name="Normal 26 3 3 2 3 3" xfId="22388" xr:uid="{00000000-0005-0000-0000-00005E570000}"/>
    <cellStyle name="Normal 26 3 3 2 4" xfId="22389" xr:uid="{00000000-0005-0000-0000-00005F570000}"/>
    <cellStyle name="Normal 26 3 3 2 4 2" xfId="22390" xr:uid="{00000000-0005-0000-0000-000060570000}"/>
    <cellStyle name="Normal 26 3 3 2 4 2 2" xfId="22391" xr:uid="{00000000-0005-0000-0000-000061570000}"/>
    <cellStyle name="Normal 26 3 3 2 4 3" xfId="22392" xr:uid="{00000000-0005-0000-0000-000062570000}"/>
    <cellStyle name="Normal 26 3 3 2 5" xfId="22393" xr:uid="{00000000-0005-0000-0000-000063570000}"/>
    <cellStyle name="Normal 26 3 3 2 5 2" xfId="22394" xr:uid="{00000000-0005-0000-0000-000064570000}"/>
    <cellStyle name="Normal 26 3 3 2 6" xfId="22395" xr:uid="{00000000-0005-0000-0000-000065570000}"/>
    <cellStyle name="Normal 26 3 3 2 6 2" xfId="22396" xr:uid="{00000000-0005-0000-0000-000066570000}"/>
    <cellStyle name="Normal 26 3 3 2 7" xfId="22397" xr:uid="{00000000-0005-0000-0000-000067570000}"/>
    <cellStyle name="Normal 26 3 3 3" xfId="22398" xr:uid="{00000000-0005-0000-0000-000068570000}"/>
    <cellStyle name="Normal 26 3 3 3 2" xfId="22399" xr:uid="{00000000-0005-0000-0000-000069570000}"/>
    <cellStyle name="Normal 26 3 3 3 2 2" xfId="22400" xr:uid="{00000000-0005-0000-0000-00006A570000}"/>
    <cellStyle name="Normal 26 3 3 3 3" xfId="22401" xr:uid="{00000000-0005-0000-0000-00006B570000}"/>
    <cellStyle name="Normal 26 3 3 4" xfId="22402" xr:uid="{00000000-0005-0000-0000-00006C570000}"/>
    <cellStyle name="Normal 26 3 3 4 2" xfId="22403" xr:uid="{00000000-0005-0000-0000-00006D570000}"/>
    <cellStyle name="Normal 26 3 3 4 2 2" xfId="22404" xr:uid="{00000000-0005-0000-0000-00006E570000}"/>
    <cellStyle name="Normal 26 3 3 4 3" xfId="22405" xr:uid="{00000000-0005-0000-0000-00006F570000}"/>
    <cellStyle name="Normal 26 3 3 5" xfId="22406" xr:uid="{00000000-0005-0000-0000-000070570000}"/>
    <cellStyle name="Normal 26 3 3 5 2" xfId="22407" xr:uid="{00000000-0005-0000-0000-000071570000}"/>
    <cellStyle name="Normal 26 3 3 5 2 2" xfId="22408" xr:uid="{00000000-0005-0000-0000-000072570000}"/>
    <cellStyle name="Normal 26 3 3 5 3" xfId="22409" xr:uid="{00000000-0005-0000-0000-000073570000}"/>
    <cellStyle name="Normal 26 3 3 6" xfId="22410" xr:uid="{00000000-0005-0000-0000-000074570000}"/>
    <cellStyle name="Normal 26 3 3 6 2" xfId="22411" xr:uid="{00000000-0005-0000-0000-000075570000}"/>
    <cellStyle name="Normal 26 3 3 7" xfId="22412" xr:uid="{00000000-0005-0000-0000-000076570000}"/>
    <cellStyle name="Normal 26 3 3 7 2" xfId="22413" xr:uid="{00000000-0005-0000-0000-000077570000}"/>
    <cellStyle name="Normal 26 3 3 8" xfId="22414" xr:uid="{00000000-0005-0000-0000-000078570000}"/>
    <cellStyle name="Normal 26 3 4" xfId="22415" xr:uid="{00000000-0005-0000-0000-000079570000}"/>
    <cellStyle name="Normal 26 3 4 2" xfId="22416" xr:uid="{00000000-0005-0000-0000-00007A570000}"/>
    <cellStyle name="Normal 26 3 4 2 2" xfId="22417" xr:uid="{00000000-0005-0000-0000-00007B570000}"/>
    <cellStyle name="Normal 26 3 4 2 2 2" xfId="22418" xr:uid="{00000000-0005-0000-0000-00007C570000}"/>
    <cellStyle name="Normal 26 3 4 2 3" xfId="22419" xr:uid="{00000000-0005-0000-0000-00007D570000}"/>
    <cellStyle name="Normal 26 3 4 3" xfId="22420" xr:uid="{00000000-0005-0000-0000-00007E570000}"/>
    <cellStyle name="Normal 26 3 4 3 2" xfId="22421" xr:uid="{00000000-0005-0000-0000-00007F570000}"/>
    <cellStyle name="Normal 26 3 4 3 2 2" xfId="22422" xr:uid="{00000000-0005-0000-0000-000080570000}"/>
    <cellStyle name="Normal 26 3 4 3 3" xfId="22423" xr:uid="{00000000-0005-0000-0000-000081570000}"/>
    <cellStyle name="Normal 26 3 4 4" xfId="22424" xr:uid="{00000000-0005-0000-0000-000082570000}"/>
    <cellStyle name="Normal 26 3 4 4 2" xfId="22425" xr:uid="{00000000-0005-0000-0000-000083570000}"/>
    <cellStyle name="Normal 26 3 4 4 2 2" xfId="22426" xr:uid="{00000000-0005-0000-0000-000084570000}"/>
    <cellStyle name="Normal 26 3 4 4 3" xfId="22427" xr:uid="{00000000-0005-0000-0000-000085570000}"/>
    <cellStyle name="Normal 26 3 4 5" xfId="22428" xr:uid="{00000000-0005-0000-0000-000086570000}"/>
    <cellStyle name="Normal 26 3 4 5 2" xfId="22429" xr:uid="{00000000-0005-0000-0000-000087570000}"/>
    <cellStyle name="Normal 26 3 4 6" xfId="22430" xr:uid="{00000000-0005-0000-0000-000088570000}"/>
    <cellStyle name="Normal 26 3 4 6 2" xfId="22431" xr:uid="{00000000-0005-0000-0000-000089570000}"/>
    <cellStyle name="Normal 26 3 4 7" xfId="22432" xr:uid="{00000000-0005-0000-0000-00008A570000}"/>
    <cellStyle name="Normal 26 3 5" xfId="22433" xr:uid="{00000000-0005-0000-0000-00008B570000}"/>
    <cellStyle name="Normal 26 3 5 2" xfId="22434" xr:uid="{00000000-0005-0000-0000-00008C570000}"/>
    <cellStyle name="Normal 26 3 5 2 2" xfId="22435" xr:uid="{00000000-0005-0000-0000-00008D570000}"/>
    <cellStyle name="Normal 26 3 5 2 2 2" xfId="22436" xr:uid="{00000000-0005-0000-0000-00008E570000}"/>
    <cellStyle name="Normal 26 3 5 2 3" xfId="22437" xr:uid="{00000000-0005-0000-0000-00008F570000}"/>
    <cellStyle name="Normal 26 3 5 3" xfId="22438" xr:uid="{00000000-0005-0000-0000-000090570000}"/>
    <cellStyle name="Normal 26 3 5 3 2" xfId="22439" xr:uid="{00000000-0005-0000-0000-000091570000}"/>
    <cellStyle name="Normal 26 3 5 3 2 2" xfId="22440" xr:uid="{00000000-0005-0000-0000-000092570000}"/>
    <cellStyle name="Normal 26 3 5 3 3" xfId="22441" xr:uid="{00000000-0005-0000-0000-000093570000}"/>
    <cellStyle name="Normal 26 3 5 4" xfId="22442" xr:uid="{00000000-0005-0000-0000-000094570000}"/>
    <cellStyle name="Normal 26 3 5 4 2" xfId="22443" xr:uid="{00000000-0005-0000-0000-000095570000}"/>
    <cellStyle name="Normal 26 3 5 4 2 2" xfId="22444" xr:uid="{00000000-0005-0000-0000-000096570000}"/>
    <cellStyle name="Normal 26 3 5 4 3" xfId="22445" xr:uid="{00000000-0005-0000-0000-000097570000}"/>
    <cellStyle name="Normal 26 3 5 5" xfId="22446" xr:uid="{00000000-0005-0000-0000-000098570000}"/>
    <cellStyle name="Normal 26 3 5 5 2" xfId="22447" xr:uid="{00000000-0005-0000-0000-000099570000}"/>
    <cellStyle name="Normal 26 3 5 6" xfId="22448" xr:uid="{00000000-0005-0000-0000-00009A570000}"/>
    <cellStyle name="Normal 26 3 5 6 2" xfId="22449" xr:uid="{00000000-0005-0000-0000-00009B570000}"/>
    <cellStyle name="Normal 26 3 5 7" xfId="22450" xr:uid="{00000000-0005-0000-0000-00009C570000}"/>
    <cellStyle name="Normal 26 3 6" xfId="22451" xr:uid="{00000000-0005-0000-0000-00009D570000}"/>
    <cellStyle name="Normal 26 3 6 2" xfId="22452" xr:uid="{00000000-0005-0000-0000-00009E570000}"/>
    <cellStyle name="Normal 26 3 6 2 2" xfId="22453" xr:uid="{00000000-0005-0000-0000-00009F570000}"/>
    <cellStyle name="Normal 26 3 6 3" xfId="22454" xr:uid="{00000000-0005-0000-0000-0000A0570000}"/>
    <cellStyle name="Normal 26 3 7" xfId="22455" xr:uid="{00000000-0005-0000-0000-0000A1570000}"/>
    <cellStyle name="Normal 26 3 7 2" xfId="22456" xr:uid="{00000000-0005-0000-0000-0000A2570000}"/>
    <cellStyle name="Normal 26 3 7 2 2" xfId="22457" xr:uid="{00000000-0005-0000-0000-0000A3570000}"/>
    <cellStyle name="Normal 26 3 7 3" xfId="22458" xr:uid="{00000000-0005-0000-0000-0000A4570000}"/>
    <cellStyle name="Normal 26 3 8" xfId="22459" xr:uid="{00000000-0005-0000-0000-0000A5570000}"/>
    <cellStyle name="Normal 26 3 8 2" xfId="22460" xr:uid="{00000000-0005-0000-0000-0000A6570000}"/>
    <cellStyle name="Normal 26 3 8 2 2" xfId="22461" xr:uid="{00000000-0005-0000-0000-0000A7570000}"/>
    <cellStyle name="Normal 26 3 8 3" xfId="22462" xr:uid="{00000000-0005-0000-0000-0000A8570000}"/>
    <cellStyle name="Normal 26 3 9" xfId="22463" xr:uid="{00000000-0005-0000-0000-0000A9570000}"/>
    <cellStyle name="Normal 26 3 9 2" xfId="22464" xr:uid="{00000000-0005-0000-0000-0000AA570000}"/>
    <cellStyle name="Normal 26 4" xfId="22465" xr:uid="{00000000-0005-0000-0000-0000AB570000}"/>
    <cellStyle name="Normal 26 4 2" xfId="22466" xr:uid="{00000000-0005-0000-0000-0000AC570000}"/>
    <cellStyle name="Normal 26 4 2 2" xfId="22467" xr:uid="{00000000-0005-0000-0000-0000AD570000}"/>
    <cellStyle name="Normal 26 4 2 2 2" xfId="22468" xr:uid="{00000000-0005-0000-0000-0000AE570000}"/>
    <cellStyle name="Normal 26 4 2 2 2 2" xfId="22469" xr:uid="{00000000-0005-0000-0000-0000AF570000}"/>
    <cellStyle name="Normal 26 4 2 2 3" xfId="22470" xr:uid="{00000000-0005-0000-0000-0000B0570000}"/>
    <cellStyle name="Normal 26 4 2 3" xfId="22471" xr:uid="{00000000-0005-0000-0000-0000B1570000}"/>
    <cellStyle name="Normal 26 4 2 3 2" xfId="22472" xr:uid="{00000000-0005-0000-0000-0000B2570000}"/>
    <cellStyle name="Normal 26 4 2 3 2 2" xfId="22473" xr:uid="{00000000-0005-0000-0000-0000B3570000}"/>
    <cellStyle name="Normal 26 4 2 3 3" xfId="22474" xr:uid="{00000000-0005-0000-0000-0000B4570000}"/>
    <cellStyle name="Normal 26 4 2 4" xfId="22475" xr:uid="{00000000-0005-0000-0000-0000B5570000}"/>
    <cellStyle name="Normal 26 4 2 4 2" xfId="22476" xr:uid="{00000000-0005-0000-0000-0000B6570000}"/>
    <cellStyle name="Normal 26 4 2 4 2 2" xfId="22477" xr:uid="{00000000-0005-0000-0000-0000B7570000}"/>
    <cellStyle name="Normal 26 4 2 4 3" xfId="22478" xr:uid="{00000000-0005-0000-0000-0000B8570000}"/>
    <cellStyle name="Normal 26 4 2 5" xfId="22479" xr:uid="{00000000-0005-0000-0000-0000B9570000}"/>
    <cellStyle name="Normal 26 4 2 5 2" xfId="22480" xr:uid="{00000000-0005-0000-0000-0000BA570000}"/>
    <cellStyle name="Normal 26 4 2 6" xfId="22481" xr:uid="{00000000-0005-0000-0000-0000BB570000}"/>
    <cellStyle name="Normal 26 4 2 6 2" xfId="22482" xr:uid="{00000000-0005-0000-0000-0000BC570000}"/>
    <cellStyle name="Normal 26 4 2 7" xfId="22483" xr:uid="{00000000-0005-0000-0000-0000BD570000}"/>
    <cellStyle name="Normal 26 4 3" xfId="22484" xr:uid="{00000000-0005-0000-0000-0000BE570000}"/>
    <cellStyle name="Normal 26 4 3 2" xfId="22485" xr:uid="{00000000-0005-0000-0000-0000BF570000}"/>
    <cellStyle name="Normal 26 4 3 2 2" xfId="22486" xr:uid="{00000000-0005-0000-0000-0000C0570000}"/>
    <cellStyle name="Normal 26 4 3 2 2 2" xfId="22487" xr:uid="{00000000-0005-0000-0000-0000C1570000}"/>
    <cellStyle name="Normal 26 4 3 2 3" xfId="22488" xr:uid="{00000000-0005-0000-0000-0000C2570000}"/>
    <cellStyle name="Normal 26 4 3 3" xfId="22489" xr:uid="{00000000-0005-0000-0000-0000C3570000}"/>
    <cellStyle name="Normal 26 4 3 3 2" xfId="22490" xr:uid="{00000000-0005-0000-0000-0000C4570000}"/>
    <cellStyle name="Normal 26 4 3 3 2 2" xfId="22491" xr:uid="{00000000-0005-0000-0000-0000C5570000}"/>
    <cellStyle name="Normal 26 4 3 3 3" xfId="22492" xr:uid="{00000000-0005-0000-0000-0000C6570000}"/>
    <cellStyle name="Normal 26 4 3 4" xfId="22493" xr:uid="{00000000-0005-0000-0000-0000C7570000}"/>
    <cellStyle name="Normal 26 4 3 4 2" xfId="22494" xr:uid="{00000000-0005-0000-0000-0000C8570000}"/>
    <cellStyle name="Normal 26 4 3 4 2 2" xfId="22495" xr:uid="{00000000-0005-0000-0000-0000C9570000}"/>
    <cellStyle name="Normal 26 4 3 4 3" xfId="22496" xr:uid="{00000000-0005-0000-0000-0000CA570000}"/>
    <cellStyle name="Normal 26 4 3 5" xfId="22497" xr:uid="{00000000-0005-0000-0000-0000CB570000}"/>
    <cellStyle name="Normal 26 4 3 5 2" xfId="22498" xr:uid="{00000000-0005-0000-0000-0000CC570000}"/>
    <cellStyle name="Normal 26 4 3 6" xfId="22499" xr:uid="{00000000-0005-0000-0000-0000CD570000}"/>
    <cellStyle name="Normal 26 4 3 6 2" xfId="22500" xr:uid="{00000000-0005-0000-0000-0000CE570000}"/>
    <cellStyle name="Normal 26 4 3 7" xfId="22501" xr:uid="{00000000-0005-0000-0000-0000CF570000}"/>
    <cellStyle name="Normal 26 4 4" xfId="22502" xr:uid="{00000000-0005-0000-0000-0000D0570000}"/>
    <cellStyle name="Normal 26 4 4 2" xfId="22503" xr:uid="{00000000-0005-0000-0000-0000D1570000}"/>
    <cellStyle name="Normal 26 4 4 2 2" xfId="22504" xr:uid="{00000000-0005-0000-0000-0000D2570000}"/>
    <cellStyle name="Normal 26 4 4 3" xfId="22505" xr:uid="{00000000-0005-0000-0000-0000D3570000}"/>
    <cellStyle name="Normal 26 4 5" xfId="22506" xr:uid="{00000000-0005-0000-0000-0000D4570000}"/>
    <cellStyle name="Normal 26 4 5 2" xfId="22507" xr:uid="{00000000-0005-0000-0000-0000D5570000}"/>
    <cellStyle name="Normal 26 4 5 2 2" xfId="22508" xr:uid="{00000000-0005-0000-0000-0000D6570000}"/>
    <cellStyle name="Normal 26 4 5 3" xfId="22509" xr:uid="{00000000-0005-0000-0000-0000D7570000}"/>
    <cellStyle name="Normal 26 4 6" xfId="22510" xr:uid="{00000000-0005-0000-0000-0000D8570000}"/>
    <cellStyle name="Normal 26 4 6 2" xfId="22511" xr:uid="{00000000-0005-0000-0000-0000D9570000}"/>
    <cellStyle name="Normal 26 4 6 2 2" xfId="22512" xr:uid="{00000000-0005-0000-0000-0000DA570000}"/>
    <cellStyle name="Normal 26 4 6 3" xfId="22513" xr:uid="{00000000-0005-0000-0000-0000DB570000}"/>
    <cellStyle name="Normal 26 4 7" xfId="22514" xr:uid="{00000000-0005-0000-0000-0000DC570000}"/>
    <cellStyle name="Normal 26 4 7 2" xfId="22515" xr:uid="{00000000-0005-0000-0000-0000DD570000}"/>
    <cellStyle name="Normal 26 4 8" xfId="22516" xr:uid="{00000000-0005-0000-0000-0000DE570000}"/>
    <cellStyle name="Normal 26 4 8 2" xfId="22517" xr:uid="{00000000-0005-0000-0000-0000DF570000}"/>
    <cellStyle name="Normal 26 4 9" xfId="22518" xr:uid="{00000000-0005-0000-0000-0000E0570000}"/>
    <cellStyle name="Normal 26 5" xfId="22519" xr:uid="{00000000-0005-0000-0000-0000E1570000}"/>
    <cellStyle name="Normal 26 5 2" xfId="22520" xr:uid="{00000000-0005-0000-0000-0000E2570000}"/>
    <cellStyle name="Normal 26 5 2 2" xfId="22521" xr:uid="{00000000-0005-0000-0000-0000E3570000}"/>
    <cellStyle name="Normal 26 5 2 2 2" xfId="22522" xr:uid="{00000000-0005-0000-0000-0000E4570000}"/>
    <cellStyle name="Normal 26 5 2 2 2 2" xfId="22523" xr:uid="{00000000-0005-0000-0000-0000E5570000}"/>
    <cellStyle name="Normal 26 5 2 2 3" xfId="22524" xr:uid="{00000000-0005-0000-0000-0000E6570000}"/>
    <cellStyle name="Normal 26 5 2 3" xfId="22525" xr:uid="{00000000-0005-0000-0000-0000E7570000}"/>
    <cellStyle name="Normal 26 5 2 3 2" xfId="22526" xr:uid="{00000000-0005-0000-0000-0000E8570000}"/>
    <cellStyle name="Normal 26 5 2 3 2 2" xfId="22527" xr:uid="{00000000-0005-0000-0000-0000E9570000}"/>
    <cellStyle name="Normal 26 5 2 3 3" xfId="22528" xr:uid="{00000000-0005-0000-0000-0000EA570000}"/>
    <cellStyle name="Normal 26 5 2 4" xfId="22529" xr:uid="{00000000-0005-0000-0000-0000EB570000}"/>
    <cellStyle name="Normal 26 5 2 4 2" xfId="22530" xr:uid="{00000000-0005-0000-0000-0000EC570000}"/>
    <cellStyle name="Normal 26 5 2 4 2 2" xfId="22531" xr:uid="{00000000-0005-0000-0000-0000ED570000}"/>
    <cellStyle name="Normal 26 5 2 4 3" xfId="22532" xr:uid="{00000000-0005-0000-0000-0000EE570000}"/>
    <cellStyle name="Normal 26 5 2 5" xfId="22533" xr:uid="{00000000-0005-0000-0000-0000EF570000}"/>
    <cellStyle name="Normal 26 5 2 5 2" xfId="22534" xr:uid="{00000000-0005-0000-0000-0000F0570000}"/>
    <cellStyle name="Normal 26 5 2 6" xfId="22535" xr:uid="{00000000-0005-0000-0000-0000F1570000}"/>
    <cellStyle name="Normal 26 5 2 6 2" xfId="22536" xr:uid="{00000000-0005-0000-0000-0000F2570000}"/>
    <cellStyle name="Normal 26 5 2 7" xfId="22537" xr:uid="{00000000-0005-0000-0000-0000F3570000}"/>
    <cellStyle name="Normal 26 5 3" xfId="22538" xr:uid="{00000000-0005-0000-0000-0000F4570000}"/>
    <cellStyle name="Normal 26 5 3 2" xfId="22539" xr:uid="{00000000-0005-0000-0000-0000F5570000}"/>
    <cellStyle name="Normal 26 5 3 2 2" xfId="22540" xr:uid="{00000000-0005-0000-0000-0000F6570000}"/>
    <cellStyle name="Normal 26 5 3 3" xfId="22541" xr:uid="{00000000-0005-0000-0000-0000F7570000}"/>
    <cellStyle name="Normal 26 5 4" xfId="22542" xr:uid="{00000000-0005-0000-0000-0000F8570000}"/>
    <cellStyle name="Normal 26 5 4 2" xfId="22543" xr:uid="{00000000-0005-0000-0000-0000F9570000}"/>
    <cellStyle name="Normal 26 5 4 2 2" xfId="22544" xr:uid="{00000000-0005-0000-0000-0000FA570000}"/>
    <cellStyle name="Normal 26 5 4 3" xfId="22545" xr:uid="{00000000-0005-0000-0000-0000FB570000}"/>
    <cellStyle name="Normal 26 5 5" xfId="22546" xr:uid="{00000000-0005-0000-0000-0000FC570000}"/>
    <cellStyle name="Normal 26 5 5 2" xfId="22547" xr:uid="{00000000-0005-0000-0000-0000FD570000}"/>
    <cellStyle name="Normal 26 5 5 2 2" xfId="22548" xr:uid="{00000000-0005-0000-0000-0000FE570000}"/>
    <cellStyle name="Normal 26 5 5 3" xfId="22549" xr:uid="{00000000-0005-0000-0000-0000FF570000}"/>
    <cellStyle name="Normal 26 5 6" xfId="22550" xr:uid="{00000000-0005-0000-0000-000000580000}"/>
    <cellStyle name="Normal 26 5 6 2" xfId="22551" xr:uid="{00000000-0005-0000-0000-000001580000}"/>
    <cellStyle name="Normal 26 5 7" xfId="22552" xr:uid="{00000000-0005-0000-0000-000002580000}"/>
    <cellStyle name="Normal 26 5 7 2" xfId="22553" xr:uid="{00000000-0005-0000-0000-000003580000}"/>
    <cellStyle name="Normal 26 5 8" xfId="22554" xr:uid="{00000000-0005-0000-0000-000004580000}"/>
    <cellStyle name="Normal 26 6" xfId="22555" xr:uid="{00000000-0005-0000-0000-000005580000}"/>
    <cellStyle name="Normal 26 6 2" xfId="22556" xr:uid="{00000000-0005-0000-0000-000006580000}"/>
    <cellStyle name="Normal 26 6 2 2" xfId="22557" xr:uid="{00000000-0005-0000-0000-000007580000}"/>
    <cellStyle name="Normal 26 6 2 2 2" xfId="22558" xr:uid="{00000000-0005-0000-0000-000008580000}"/>
    <cellStyle name="Normal 26 6 2 3" xfId="22559" xr:uid="{00000000-0005-0000-0000-000009580000}"/>
    <cellStyle name="Normal 26 6 3" xfId="22560" xr:uid="{00000000-0005-0000-0000-00000A580000}"/>
    <cellStyle name="Normal 26 6 3 2" xfId="22561" xr:uid="{00000000-0005-0000-0000-00000B580000}"/>
    <cellStyle name="Normal 26 6 3 2 2" xfId="22562" xr:uid="{00000000-0005-0000-0000-00000C580000}"/>
    <cellStyle name="Normal 26 6 3 3" xfId="22563" xr:uid="{00000000-0005-0000-0000-00000D580000}"/>
    <cellStyle name="Normal 26 6 4" xfId="22564" xr:uid="{00000000-0005-0000-0000-00000E580000}"/>
    <cellStyle name="Normal 26 6 4 2" xfId="22565" xr:uid="{00000000-0005-0000-0000-00000F580000}"/>
    <cellStyle name="Normal 26 6 4 2 2" xfId="22566" xr:uid="{00000000-0005-0000-0000-000010580000}"/>
    <cellStyle name="Normal 26 6 4 3" xfId="22567" xr:uid="{00000000-0005-0000-0000-000011580000}"/>
    <cellStyle name="Normal 26 6 5" xfId="22568" xr:uid="{00000000-0005-0000-0000-000012580000}"/>
    <cellStyle name="Normal 26 6 5 2" xfId="22569" xr:uid="{00000000-0005-0000-0000-000013580000}"/>
    <cellStyle name="Normal 26 6 6" xfId="22570" xr:uid="{00000000-0005-0000-0000-000014580000}"/>
    <cellStyle name="Normal 26 6 6 2" xfId="22571" xr:uid="{00000000-0005-0000-0000-000015580000}"/>
    <cellStyle name="Normal 26 6 7" xfId="22572" xr:uid="{00000000-0005-0000-0000-000016580000}"/>
    <cellStyle name="Normal 26 7" xfId="22573" xr:uid="{00000000-0005-0000-0000-000017580000}"/>
    <cellStyle name="Normal 26 7 2" xfId="22574" xr:uid="{00000000-0005-0000-0000-000018580000}"/>
    <cellStyle name="Normal 26 7 2 2" xfId="22575" xr:uid="{00000000-0005-0000-0000-000019580000}"/>
    <cellStyle name="Normal 26 7 2 2 2" xfId="22576" xr:uid="{00000000-0005-0000-0000-00001A580000}"/>
    <cellStyle name="Normal 26 7 2 3" xfId="22577" xr:uid="{00000000-0005-0000-0000-00001B580000}"/>
    <cellStyle name="Normal 26 7 3" xfId="22578" xr:uid="{00000000-0005-0000-0000-00001C580000}"/>
    <cellStyle name="Normal 26 7 3 2" xfId="22579" xr:uid="{00000000-0005-0000-0000-00001D580000}"/>
    <cellStyle name="Normal 26 7 3 2 2" xfId="22580" xr:uid="{00000000-0005-0000-0000-00001E580000}"/>
    <cellStyle name="Normal 26 7 3 3" xfId="22581" xr:uid="{00000000-0005-0000-0000-00001F580000}"/>
    <cellStyle name="Normal 26 7 4" xfId="22582" xr:uid="{00000000-0005-0000-0000-000020580000}"/>
    <cellStyle name="Normal 26 7 4 2" xfId="22583" xr:uid="{00000000-0005-0000-0000-000021580000}"/>
    <cellStyle name="Normal 26 7 4 2 2" xfId="22584" xr:uid="{00000000-0005-0000-0000-000022580000}"/>
    <cellStyle name="Normal 26 7 4 3" xfId="22585" xr:uid="{00000000-0005-0000-0000-000023580000}"/>
    <cellStyle name="Normal 26 7 5" xfId="22586" xr:uid="{00000000-0005-0000-0000-000024580000}"/>
    <cellStyle name="Normal 26 7 5 2" xfId="22587" xr:uid="{00000000-0005-0000-0000-000025580000}"/>
    <cellStyle name="Normal 26 7 6" xfId="22588" xr:uid="{00000000-0005-0000-0000-000026580000}"/>
    <cellStyle name="Normal 26 7 6 2" xfId="22589" xr:uid="{00000000-0005-0000-0000-000027580000}"/>
    <cellStyle name="Normal 26 7 7" xfId="22590" xr:uid="{00000000-0005-0000-0000-000028580000}"/>
    <cellStyle name="Normal 26 8" xfId="22591" xr:uid="{00000000-0005-0000-0000-000029580000}"/>
    <cellStyle name="Normal 26 8 2" xfId="22592" xr:uid="{00000000-0005-0000-0000-00002A580000}"/>
    <cellStyle name="Normal 26 8 2 2" xfId="22593" xr:uid="{00000000-0005-0000-0000-00002B580000}"/>
    <cellStyle name="Normal 26 8 3" xfId="22594" xr:uid="{00000000-0005-0000-0000-00002C580000}"/>
    <cellStyle name="Normal 26 9" xfId="22595" xr:uid="{00000000-0005-0000-0000-00002D580000}"/>
    <cellStyle name="Normal 26 9 2" xfId="22596" xr:uid="{00000000-0005-0000-0000-00002E580000}"/>
    <cellStyle name="Normal 26 9 2 2" xfId="22597" xr:uid="{00000000-0005-0000-0000-00002F580000}"/>
    <cellStyle name="Normal 26 9 3" xfId="22598" xr:uid="{00000000-0005-0000-0000-000030580000}"/>
    <cellStyle name="Normal 26_Confidential Information" xfId="22599" xr:uid="{00000000-0005-0000-0000-000031580000}"/>
    <cellStyle name="Normal 27" xfId="526" xr:uid="{00000000-0005-0000-0000-000032580000}"/>
    <cellStyle name="Normal 28" xfId="527" xr:uid="{00000000-0005-0000-0000-000033580000}"/>
    <cellStyle name="Normal 29" xfId="528" xr:uid="{00000000-0005-0000-0000-000034580000}"/>
    <cellStyle name="Normal 29 10" xfId="22600" xr:uid="{00000000-0005-0000-0000-000035580000}"/>
    <cellStyle name="Normal 29 10 2" xfId="22601" xr:uid="{00000000-0005-0000-0000-000036580000}"/>
    <cellStyle name="Normal 29 10 2 2" xfId="22602" xr:uid="{00000000-0005-0000-0000-000037580000}"/>
    <cellStyle name="Normal 29 10 3" xfId="22603" xr:uid="{00000000-0005-0000-0000-000038580000}"/>
    <cellStyle name="Normal 29 11" xfId="22604" xr:uid="{00000000-0005-0000-0000-000039580000}"/>
    <cellStyle name="Normal 29 11 2" xfId="22605" xr:uid="{00000000-0005-0000-0000-00003A580000}"/>
    <cellStyle name="Normal 29 12" xfId="22606" xr:uid="{00000000-0005-0000-0000-00003B580000}"/>
    <cellStyle name="Normal 29 12 2" xfId="22607" xr:uid="{00000000-0005-0000-0000-00003C580000}"/>
    <cellStyle name="Normal 29 13" xfId="22608" xr:uid="{00000000-0005-0000-0000-00003D580000}"/>
    <cellStyle name="Normal 29 2" xfId="529" xr:uid="{00000000-0005-0000-0000-00003E580000}"/>
    <cellStyle name="Normal 29 2 10" xfId="22609" xr:uid="{00000000-0005-0000-0000-00003F580000}"/>
    <cellStyle name="Normal 29 2 10 2" xfId="22610" xr:uid="{00000000-0005-0000-0000-000040580000}"/>
    <cellStyle name="Normal 29 2 11" xfId="22611" xr:uid="{00000000-0005-0000-0000-000041580000}"/>
    <cellStyle name="Normal 29 2 2" xfId="22612" xr:uid="{00000000-0005-0000-0000-000042580000}"/>
    <cellStyle name="Normal 29 2 2 2" xfId="22613" xr:uid="{00000000-0005-0000-0000-000043580000}"/>
    <cellStyle name="Normal 29 2 2 2 2" xfId="22614" xr:uid="{00000000-0005-0000-0000-000044580000}"/>
    <cellStyle name="Normal 29 2 2 2 2 2" xfId="22615" xr:uid="{00000000-0005-0000-0000-000045580000}"/>
    <cellStyle name="Normal 29 2 2 2 2 2 2" xfId="22616" xr:uid="{00000000-0005-0000-0000-000046580000}"/>
    <cellStyle name="Normal 29 2 2 2 2 3" xfId="22617" xr:uid="{00000000-0005-0000-0000-000047580000}"/>
    <cellStyle name="Normal 29 2 2 2 3" xfId="22618" xr:uid="{00000000-0005-0000-0000-000048580000}"/>
    <cellStyle name="Normal 29 2 2 2 3 2" xfId="22619" xr:uid="{00000000-0005-0000-0000-000049580000}"/>
    <cellStyle name="Normal 29 2 2 2 3 2 2" xfId="22620" xr:uid="{00000000-0005-0000-0000-00004A580000}"/>
    <cellStyle name="Normal 29 2 2 2 3 3" xfId="22621" xr:uid="{00000000-0005-0000-0000-00004B580000}"/>
    <cellStyle name="Normal 29 2 2 2 4" xfId="22622" xr:uid="{00000000-0005-0000-0000-00004C580000}"/>
    <cellStyle name="Normal 29 2 2 2 4 2" xfId="22623" xr:uid="{00000000-0005-0000-0000-00004D580000}"/>
    <cellStyle name="Normal 29 2 2 2 4 2 2" xfId="22624" xr:uid="{00000000-0005-0000-0000-00004E580000}"/>
    <cellStyle name="Normal 29 2 2 2 4 3" xfId="22625" xr:uid="{00000000-0005-0000-0000-00004F580000}"/>
    <cellStyle name="Normal 29 2 2 2 5" xfId="22626" xr:uid="{00000000-0005-0000-0000-000050580000}"/>
    <cellStyle name="Normal 29 2 2 2 5 2" xfId="22627" xr:uid="{00000000-0005-0000-0000-000051580000}"/>
    <cellStyle name="Normal 29 2 2 2 6" xfId="22628" xr:uid="{00000000-0005-0000-0000-000052580000}"/>
    <cellStyle name="Normal 29 2 2 2 6 2" xfId="22629" xr:uid="{00000000-0005-0000-0000-000053580000}"/>
    <cellStyle name="Normal 29 2 2 2 7" xfId="22630" xr:uid="{00000000-0005-0000-0000-000054580000}"/>
    <cellStyle name="Normal 29 2 2 3" xfId="22631" xr:uid="{00000000-0005-0000-0000-000055580000}"/>
    <cellStyle name="Normal 29 2 2 3 2" xfId="22632" xr:uid="{00000000-0005-0000-0000-000056580000}"/>
    <cellStyle name="Normal 29 2 2 3 2 2" xfId="22633" xr:uid="{00000000-0005-0000-0000-000057580000}"/>
    <cellStyle name="Normal 29 2 2 3 2 2 2" xfId="22634" xr:uid="{00000000-0005-0000-0000-000058580000}"/>
    <cellStyle name="Normal 29 2 2 3 2 3" xfId="22635" xr:uid="{00000000-0005-0000-0000-000059580000}"/>
    <cellStyle name="Normal 29 2 2 3 3" xfId="22636" xr:uid="{00000000-0005-0000-0000-00005A580000}"/>
    <cellStyle name="Normal 29 2 2 3 3 2" xfId="22637" xr:uid="{00000000-0005-0000-0000-00005B580000}"/>
    <cellStyle name="Normal 29 2 2 3 3 2 2" xfId="22638" xr:uid="{00000000-0005-0000-0000-00005C580000}"/>
    <cellStyle name="Normal 29 2 2 3 3 3" xfId="22639" xr:uid="{00000000-0005-0000-0000-00005D580000}"/>
    <cellStyle name="Normal 29 2 2 3 4" xfId="22640" xr:uid="{00000000-0005-0000-0000-00005E580000}"/>
    <cellStyle name="Normal 29 2 2 3 4 2" xfId="22641" xr:uid="{00000000-0005-0000-0000-00005F580000}"/>
    <cellStyle name="Normal 29 2 2 3 4 2 2" xfId="22642" xr:uid="{00000000-0005-0000-0000-000060580000}"/>
    <cellStyle name="Normal 29 2 2 3 4 3" xfId="22643" xr:uid="{00000000-0005-0000-0000-000061580000}"/>
    <cellStyle name="Normal 29 2 2 3 5" xfId="22644" xr:uid="{00000000-0005-0000-0000-000062580000}"/>
    <cellStyle name="Normal 29 2 2 3 5 2" xfId="22645" xr:uid="{00000000-0005-0000-0000-000063580000}"/>
    <cellStyle name="Normal 29 2 2 3 6" xfId="22646" xr:uid="{00000000-0005-0000-0000-000064580000}"/>
    <cellStyle name="Normal 29 2 2 3 6 2" xfId="22647" xr:uid="{00000000-0005-0000-0000-000065580000}"/>
    <cellStyle name="Normal 29 2 2 3 7" xfId="22648" xr:uid="{00000000-0005-0000-0000-000066580000}"/>
    <cellStyle name="Normal 29 2 2 4" xfId="22649" xr:uid="{00000000-0005-0000-0000-000067580000}"/>
    <cellStyle name="Normal 29 2 2 4 2" xfId="22650" xr:uid="{00000000-0005-0000-0000-000068580000}"/>
    <cellStyle name="Normal 29 2 2 4 2 2" xfId="22651" xr:uid="{00000000-0005-0000-0000-000069580000}"/>
    <cellStyle name="Normal 29 2 2 4 3" xfId="22652" xr:uid="{00000000-0005-0000-0000-00006A580000}"/>
    <cellStyle name="Normal 29 2 2 5" xfId="22653" xr:uid="{00000000-0005-0000-0000-00006B580000}"/>
    <cellStyle name="Normal 29 2 2 5 2" xfId="22654" xr:uid="{00000000-0005-0000-0000-00006C580000}"/>
    <cellStyle name="Normal 29 2 2 5 2 2" xfId="22655" xr:uid="{00000000-0005-0000-0000-00006D580000}"/>
    <cellStyle name="Normal 29 2 2 5 3" xfId="22656" xr:uid="{00000000-0005-0000-0000-00006E580000}"/>
    <cellStyle name="Normal 29 2 2 6" xfId="22657" xr:uid="{00000000-0005-0000-0000-00006F580000}"/>
    <cellStyle name="Normal 29 2 2 6 2" xfId="22658" xr:uid="{00000000-0005-0000-0000-000070580000}"/>
    <cellStyle name="Normal 29 2 2 6 2 2" xfId="22659" xr:uid="{00000000-0005-0000-0000-000071580000}"/>
    <cellStyle name="Normal 29 2 2 6 3" xfId="22660" xr:uid="{00000000-0005-0000-0000-000072580000}"/>
    <cellStyle name="Normal 29 2 2 7" xfId="22661" xr:uid="{00000000-0005-0000-0000-000073580000}"/>
    <cellStyle name="Normal 29 2 2 7 2" xfId="22662" xr:uid="{00000000-0005-0000-0000-000074580000}"/>
    <cellStyle name="Normal 29 2 2 8" xfId="22663" xr:uid="{00000000-0005-0000-0000-000075580000}"/>
    <cellStyle name="Normal 29 2 2 8 2" xfId="22664" xr:uid="{00000000-0005-0000-0000-000076580000}"/>
    <cellStyle name="Normal 29 2 2 9" xfId="22665" xr:uid="{00000000-0005-0000-0000-000077580000}"/>
    <cellStyle name="Normal 29 2 3" xfId="22666" xr:uid="{00000000-0005-0000-0000-000078580000}"/>
    <cellStyle name="Normal 29 2 3 2" xfId="22667" xr:uid="{00000000-0005-0000-0000-000079580000}"/>
    <cellStyle name="Normal 29 2 3 2 2" xfId="22668" xr:uid="{00000000-0005-0000-0000-00007A580000}"/>
    <cellStyle name="Normal 29 2 3 2 2 2" xfId="22669" xr:uid="{00000000-0005-0000-0000-00007B580000}"/>
    <cellStyle name="Normal 29 2 3 2 2 2 2" xfId="22670" xr:uid="{00000000-0005-0000-0000-00007C580000}"/>
    <cellStyle name="Normal 29 2 3 2 2 3" xfId="22671" xr:uid="{00000000-0005-0000-0000-00007D580000}"/>
    <cellStyle name="Normal 29 2 3 2 3" xfId="22672" xr:uid="{00000000-0005-0000-0000-00007E580000}"/>
    <cellStyle name="Normal 29 2 3 2 3 2" xfId="22673" xr:uid="{00000000-0005-0000-0000-00007F580000}"/>
    <cellStyle name="Normal 29 2 3 2 3 2 2" xfId="22674" xr:uid="{00000000-0005-0000-0000-000080580000}"/>
    <cellStyle name="Normal 29 2 3 2 3 3" xfId="22675" xr:uid="{00000000-0005-0000-0000-000081580000}"/>
    <cellStyle name="Normal 29 2 3 2 4" xfId="22676" xr:uid="{00000000-0005-0000-0000-000082580000}"/>
    <cellStyle name="Normal 29 2 3 2 4 2" xfId="22677" xr:uid="{00000000-0005-0000-0000-000083580000}"/>
    <cellStyle name="Normal 29 2 3 2 4 2 2" xfId="22678" xr:uid="{00000000-0005-0000-0000-000084580000}"/>
    <cellStyle name="Normal 29 2 3 2 4 3" xfId="22679" xr:uid="{00000000-0005-0000-0000-000085580000}"/>
    <cellStyle name="Normal 29 2 3 2 5" xfId="22680" xr:uid="{00000000-0005-0000-0000-000086580000}"/>
    <cellStyle name="Normal 29 2 3 2 5 2" xfId="22681" xr:uid="{00000000-0005-0000-0000-000087580000}"/>
    <cellStyle name="Normal 29 2 3 2 6" xfId="22682" xr:uid="{00000000-0005-0000-0000-000088580000}"/>
    <cellStyle name="Normal 29 2 3 2 6 2" xfId="22683" xr:uid="{00000000-0005-0000-0000-000089580000}"/>
    <cellStyle name="Normal 29 2 3 2 7" xfId="22684" xr:uid="{00000000-0005-0000-0000-00008A580000}"/>
    <cellStyle name="Normal 29 2 3 3" xfId="22685" xr:uid="{00000000-0005-0000-0000-00008B580000}"/>
    <cellStyle name="Normal 29 2 3 3 2" xfId="22686" xr:uid="{00000000-0005-0000-0000-00008C580000}"/>
    <cellStyle name="Normal 29 2 3 3 2 2" xfId="22687" xr:uid="{00000000-0005-0000-0000-00008D580000}"/>
    <cellStyle name="Normal 29 2 3 3 3" xfId="22688" xr:uid="{00000000-0005-0000-0000-00008E580000}"/>
    <cellStyle name="Normal 29 2 3 4" xfId="22689" xr:uid="{00000000-0005-0000-0000-00008F580000}"/>
    <cellStyle name="Normal 29 2 3 4 2" xfId="22690" xr:uid="{00000000-0005-0000-0000-000090580000}"/>
    <cellStyle name="Normal 29 2 3 4 2 2" xfId="22691" xr:uid="{00000000-0005-0000-0000-000091580000}"/>
    <cellStyle name="Normal 29 2 3 4 3" xfId="22692" xr:uid="{00000000-0005-0000-0000-000092580000}"/>
    <cellStyle name="Normal 29 2 3 5" xfId="22693" xr:uid="{00000000-0005-0000-0000-000093580000}"/>
    <cellStyle name="Normal 29 2 3 5 2" xfId="22694" xr:uid="{00000000-0005-0000-0000-000094580000}"/>
    <cellStyle name="Normal 29 2 3 5 2 2" xfId="22695" xr:uid="{00000000-0005-0000-0000-000095580000}"/>
    <cellStyle name="Normal 29 2 3 5 3" xfId="22696" xr:uid="{00000000-0005-0000-0000-000096580000}"/>
    <cellStyle name="Normal 29 2 3 6" xfId="22697" xr:uid="{00000000-0005-0000-0000-000097580000}"/>
    <cellStyle name="Normal 29 2 3 6 2" xfId="22698" xr:uid="{00000000-0005-0000-0000-000098580000}"/>
    <cellStyle name="Normal 29 2 3 7" xfId="22699" xr:uid="{00000000-0005-0000-0000-000099580000}"/>
    <cellStyle name="Normal 29 2 3 7 2" xfId="22700" xr:uid="{00000000-0005-0000-0000-00009A580000}"/>
    <cellStyle name="Normal 29 2 3 8" xfId="22701" xr:uid="{00000000-0005-0000-0000-00009B580000}"/>
    <cellStyle name="Normal 29 2 4" xfId="22702" xr:uid="{00000000-0005-0000-0000-00009C580000}"/>
    <cellStyle name="Normal 29 2 4 2" xfId="22703" xr:uid="{00000000-0005-0000-0000-00009D580000}"/>
    <cellStyle name="Normal 29 2 4 2 2" xfId="22704" xr:uid="{00000000-0005-0000-0000-00009E580000}"/>
    <cellStyle name="Normal 29 2 4 2 2 2" xfId="22705" xr:uid="{00000000-0005-0000-0000-00009F580000}"/>
    <cellStyle name="Normal 29 2 4 2 3" xfId="22706" xr:uid="{00000000-0005-0000-0000-0000A0580000}"/>
    <cellStyle name="Normal 29 2 4 3" xfId="22707" xr:uid="{00000000-0005-0000-0000-0000A1580000}"/>
    <cellStyle name="Normal 29 2 4 3 2" xfId="22708" xr:uid="{00000000-0005-0000-0000-0000A2580000}"/>
    <cellStyle name="Normal 29 2 4 3 2 2" xfId="22709" xr:uid="{00000000-0005-0000-0000-0000A3580000}"/>
    <cellStyle name="Normal 29 2 4 3 3" xfId="22710" xr:uid="{00000000-0005-0000-0000-0000A4580000}"/>
    <cellStyle name="Normal 29 2 4 4" xfId="22711" xr:uid="{00000000-0005-0000-0000-0000A5580000}"/>
    <cellStyle name="Normal 29 2 4 4 2" xfId="22712" xr:uid="{00000000-0005-0000-0000-0000A6580000}"/>
    <cellStyle name="Normal 29 2 4 4 2 2" xfId="22713" xr:uid="{00000000-0005-0000-0000-0000A7580000}"/>
    <cellStyle name="Normal 29 2 4 4 3" xfId="22714" xr:uid="{00000000-0005-0000-0000-0000A8580000}"/>
    <cellStyle name="Normal 29 2 4 5" xfId="22715" xr:uid="{00000000-0005-0000-0000-0000A9580000}"/>
    <cellStyle name="Normal 29 2 4 5 2" xfId="22716" xr:uid="{00000000-0005-0000-0000-0000AA580000}"/>
    <cellStyle name="Normal 29 2 4 6" xfId="22717" xr:uid="{00000000-0005-0000-0000-0000AB580000}"/>
    <cellStyle name="Normal 29 2 4 6 2" xfId="22718" xr:uid="{00000000-0005-0000-0000-0000AC580000}"/>
    <cellStyle name="Normal 29 2 4 7" xfId="22719" xr:uid="{00000000-0005-0000-0000-0000AD580000}"/>
    <cellStyle name="Normal 29 2 5" xfId="22720" xr:uid="{00000000-0005-0000-0000-0000AE580000}"/>
    <cellStyle name="Normal 29 2 5 2" xfId="22721" xr:uid="{00000000-0005-0000-0000-0000AF580000}"/>
    <cellStyle name="Normal 29 2 5 2 2" xfId="22722" xr:uid="{00000000-0005-0000-0000-0000B0580000}"/>
    <cellStyle name="Normal 29 2 5 2 2 2" xfId="22723" xr:uid="{00000000-0005-0000-0000-0000B1580000}"/>
    <cellStyle name="Normal 29 2 5 2 3" xfId="22724" xr:uid="{00000000-0005-0000-0000-0000B2580000}"/>
    <cellStyle name="Normal 29 2 5 3" xfId="22725" xr:uid="{00000000-0005-0000-0000-0000B3580000}"/>
    <cellStyle name="Normal 29 2 5 3 2" xfId="22726" xr:uid="{00000000-0005-0000-0000-0000B4580000}"/>
    <cellStyle name="Normal 29 2 5 3 2 2" xfId="22727" xr:uid="{00000000-0005-0000-0000-0000B5580000}"/>
    <cellStyle name="Normal 29 2 5 3 3" xfId="22728" xr:uid="{00000000-0005-0000-0000-0000B6580000}"/>
    <cellStyle name="Normal 29 2 5 4" xfId="22729" xr:uid="{00000000-0005-0000-0000-0000B7580000}"/>
    <cellStyle name="Normal 29 2 5 4 2" xfId="22730" xr:uid="{00000000-0005-0000-0000-0000B8580000}"/>
    <cellStyle name="Normal 29 2 5 4 2 2" xfId="22731" xr:uid="{00000000-0005-0000-0000-0000B9580000}"/>
    <cellStyle name="Normal 29 2 5 4 3" xfId="22732" xr:uid="{00000000-0005-0000-0000-0000BA580000}"/>
    <cellStyle name="Normal 29 2 5 5" xfId="22733" xr:uid="{00000000-0005-0000-0000-0000BB580000}"/>
    <cellStyle name="Normal 29 2 5 5 2" xfId="22734" xr:uid="{00000000-0005-0000-0000-0000BC580000}"/>
    <cellStyle name="Normal 29 2 5 6" xfId="22735" xr:uid="{00000000-0005-0000-0000-0000BD580000}"/>
    <cellStyle name="Normal 29 2 5 6 2" xfId="22736" xr:uid="{00000000-0005-0000-0000-0000BE580000}"/>
    <cellStyle name="Normal 29 2 5 7" xfId="22737" xr:uid="{00000000-0005-0000-0000-0000BF580000}"/>
    <cellStyle name="Normal 29 2 6" xfId="22738" xr:uid="{00000000-0005-0000-0000-0000C0580000}"/>
    <cellStyle name="Normal 29 2 6 2" xfId="22739" xr:uid="{00000000-0005-0000-0000-0000C1580000}"/>
    <cellStyle name="Normal 29 2 6 2 2" xfId="22740" xr:uid="{00000000-0005-0000-0000-0000C2580000}"/>
    <cellStyle name="Normal 29 2 6 3" xfId="22741" xr:uid="{00000000-0005-0000-0000-0000C3580000}"/>
    <cellStyle name="Normal 29 2 7" xfId="22742" xr:uid="{00000000-0005-0000-0000-0000C4580000}"/>
    <cellStyle name="Normal 29 2 7 2" xfId="22743" xr:uid="{00000000-0005-0000-0000-0000C5580000}"/>
    <cellStyle name="Normal 29 2 7 2 2" xfId="22744" xr:uid="{00000000-0005-0000-0000-0000C6580000}"/>
    <cellStyle name="Normal 29 2 7 3" xfId="22745" xr:uid="{00000000-0005-0000-0000-0000C7580000}"/>
    <cellStyle name="Normal 29 2 8" xfId="22746" xr:uid="{00000000-0005-0000-0000-0000C8580000}"/>
    <cellStyle name="Normal 29 2 8 2" xfId="22747" xr:uid="{00000000-0005-0000-0000-0000C9580000}"/>
    <cellStyle name="Normal 29 2 8 2 2" xfId="22748" xr:uid="{00000000-0005-0000-0000-0000CA580000}"/>
    <cellStyle name="Normal 29 2 8 3" xfId="22749" xr:uid="{00000000-0005-0000-0000-0000CB580000}"/>
    <cellStyle name="Normal 29 2 9" xfId="22750" xr:uid="{00000000-0005-0000-0000-0000CC580000}"/>
    <cellStyle name="Normal 29 2 9 2" xfId="22751" xr:uid="{00000000-0005-0000-0000-0000CD580000}"/>
    <cellStyle name="Normal 29 3" xfId="530" xr:uid="{00000000-0005-0000-0000-0000CE580000}"/>
    <cellStyle name="Normal 29 3 10" xfId="22752" xr:uid="{00000000-0005-0000-0000-0000CF580000}"/>
    <cellStyle name="Normal 29 3 10 2" xfId="22753" xr:uid="{00000000-0005-0000-0000-0000D0580000}"/>
    <cellStyle name="Normal 29 3 11" xfId="22754" xr:uid="{00000000-0005-0000-0000-0000D1580000}"/>
    <cellStyle name="Normal 29 3 2" xfId="22755" xr:uid="{00000000-0005-0000-0000-0000D2580000}"/>
    <cellStyle name="Normal 29 3 2 2" xfId="22756" xr:uid="{00000000-0005-0000-0000-0000D3580000}"/>
    <cellStyle name="Normal 29 3 2 2 2" xfId="22757" xr:uid="{00000000-0005-0000-0000-0000D4580000}"/>
    <cellStyle name="Normal 29 3 2 2 2 2" xfId="22758" xr:uid="{00000000-0005-0000-0000-0000D5580000}"/>
    <cellStyle name="Normal 29 3 2 2 2 2 2" xfId="22759" xr:uid="{00000000-0005-0000-0000-0000D6580000}"/>
    <cellStyle name="Normal 29 3 2 2 2 3" xfId="22760" xr:uid="{00000000-0005-0000-0000-0000D7580000}"/>
    <cellStyle name="Normal 29 3 2 2 3" xfId="22761" xr:uid="{00000000-0005-0000-0000-0000D8580000}"/>
    <cellStyle name="Normal 29 3 2 2 3 2" xfId="22762" xr:uid="{00000000-0005-0000-0000-0000D9580000}"/>
    <cellStyle name="Normal 29 3 2 2 3 2 2" xfId="22763" xr:uid="{00000000-0005-0000-0000-0000DA580000}"/>
    <cellStyle name="Normal 29 3 2 2 3 3" xfId="22764" xr:uid="{00000000-0005-0000-0000-0000DB580000}"/>
    <cellStyle name="Normal 29 3 2 2 4" xfId="22765" xr:uid="{00000000-0005-0000-0000-0000DC580000}"/>
    <cellStyle name="Normal 29 3 2 2 4 2" xfId="22766" xr:uid="{00000000-0005-0000-0000-0000DD580000}"/>
    <cellStyle name="Normal 29 3 2 2 4 2 2" xfId="22767" xr:uid="{00000000-0005-0000-0000-0000DE580000}"/>
    <cellStyle name="Normal 29 3 2 2 4 3" xfId="22768" xr:uid="{00000000-0005-0000-0000-0000DF580000}"/>
    <cellStyle name="Normal 29 3 2 2 5" xfId="22769" xr:uid="{00000000-0005-0000-0000-0000E0580000}"/>
    <cellStyle name="Normal 29 3 2 2 5 2" xfId="22770" xr:uid="{00000000-0005-0000-0000-0000E1580000}"/>
    <cellStyle name="Normal 29 3 2 2 6" xfId="22771" xr:uid="{00000000-0005-0000-0000-0000E2580000}"/>
    <cellStyle name="Normal 29 3 2 2 6 2" xfId="22772" xr:uid="{00000000-0005-0000-0000-0000E3580000}"/>
    <cellStyle name="Normal 29 3 2 2 7" xfId="22773" xr:uid="{00000000-0005-0000-0000-0000E4580000}"/>
    <cellStyle name="Normal 29 3 2 3" xfId="22774" xr:uid="{00000000-0005-0000-0000-0000E5580000}"/>
    <cellStyle name="Normal 29 3 2 3 2" xfId="22775" xr:uid="{00000000-0005-0000-0000-0000E6580000}"/>
    <cellStyle name="Normal 29 3 2 3 2 2" xfId="22776" xr:uid="{00000000-0005-0000-0000-0000E7580000}"/>
    <cellStyle name="Normal 29 3 2 3 2 2 2" xfId="22777" xr:uid="{00000000-0005-0000-0000-0000E8580000}"/>
    <cellStyle name="Normal 29 3 2 3 2 3" xfId="22778" xr:uid="{00000000-0005-0000-0000-0000E9580000}"/>
    <cellStyle name="Normal 29 3 2 3 3" xfId="22779" xr:uid="{00000000-0005-0000-0000-0000EA580000}"/>
    <cellStyle name="Normal 29 3 2 3 3 2" xfId="22780" xr:uid="{00000000-0005-0000-0000-0000EB580000}"/>
    <cellStyle name="Normal 29 3 2 3 3 2 2" xfId="22781" xr:uid="{00000000-0005-0000-0000-0000EC580000}"/>
    <cellStyle name="Normal 29 3 2 3 3 3" xfId="22782" xr:uid="{00000000-0005-0000-0000-0000ED580000}"/>
    <cellStyle name="Normal 29 3 2 3 4" xfId="22783" xr:uid="{00000000-0005-0000-0000-0000EE580000}"/>
    <cellStyle name="Normal 29 3 2 3 4 2" xfId="22784" xr:uid="{00000000-0005-0000-0000-0000EF580000}"/>
    <cellStyle name="Normal 29 3 2 3 4 2 2" xfId="22785" xr:uid="{00000000-0005-0000-0000-0000F0580000}"/>
    <cellStyle name="Normal 29 3 2 3 4 3" xfId="22786" xr:uid="{00000000-0005-0000-0000-0000F1580000}"/>
    <cellStyle name="Normal 29 3 2 3 5" xfId="22787" xr:uid="{00000000-0005-0000-0000-0000F2580000}"/>
    <cellStyle name="Normal 29 3 2 3 5 2" xfId="22788" xr:uid="{00000000-0005-0000-0000-0000F3580000}"/>
    <cellStyle name="Normal 29 3 2 3 6" xfId="22789" xr:uid="{00000000-0005-0000-0000-0000F4580000}"/>
    <cellStyle name="Normal 29 3 2 3 6 2" xfId="22790" xr:uid="{00000000-0005-0000-0000-0000F5580000}"/>
    <cellStyle name="Normal 29 3 2 3 7" xfId="22791" xr:uid="{00000000-0005-0000-0000-0000F6580000}"/>
    <cellStyle name="Normal 29 3 2 4" xfId="22792" xr:uid="{00000000-0005-0000-0000-0000F7580000}"/>
    <cellStyle name="Normal 29 3 2 4 2" xfId="22793" xr:uid="{00000000-0005-0000-0000-0000F8580000}"/>
    <cellStyle name="Normal 29 3 2 4 2 2" xfId="22794" xr:uid="{00000000-0005-0000-0000-0000F9580000}"/>
    <cellStyle name="Normal 29 3 2 4 3" xfId="22795" xr:uid="{00000000-0005-0000-0000-0000FA580000}"/>
    <cellStyle name="Normal 29 3 2 5" xfId="22796" xr:uid="{00000000-0005-0000-0000-0000FB580000}"/>
    <cellStyle name="Normal 29 3 2 5 2" xfId="22797" xr:uid="{00000000-0005-0000-0000-0000FC580000}"/>
    <cellStyle name="Normal 29 3 2 5 2 2" xfId="22798" xr:uid="{00000000-0005-0000-0000-0000FD580000}"/>
    <cellStyle name="Normal 29 3 2 5 3" xfId="22799" xr:uid="{00000000-0005-0000-0000-0000FE580000}"/>
    <cellStyle name="Normal 29 3 2 6" xfId="22800" xr:uid="{00000000-0005-0000-0000-0000FF580000}"/>
    <cellStyle name="Normal 29 3 2 6 2" xfId="22801" xr:uid="{00000000-0005-0000-0000-000000590000}"/>
    <cellStyle name="Normal 29 3 2 6 2 2" xfId="22802" xr:uid="{00000000-0005-0000-0000-000001590000}"/>
    <cellStyle name="Normal 29 3 2 6 3" xfId="22803" xr:uid="{00000000-0005-0000-0000-000002590000}"/>
    <cellStyle name="Normal 29 3 2 7" xfId="22804" xr:uid="{00000000-0005-0000-0000-000003590000}"/>
    <cellStyle name="Normal 29 3 2 7 2" xfId="22805" xr:uid="{00000000-0005-0000-0000-000004590000}"/>
    <cellStyle name="Normal 29 3 2 8" xfId="22806" xr:uid="{00000000-0005-0000-0000-000005590000}"/>
    <cellStyle name="Normal 29 3 2 8 2" xfId="22807" xr:uid="{00000000-0005-0000-0000-000006590000}"/>
    <cellStyle name="Normal 29 3 2 9" xfId="22808" xr:uid="{00000000-0005-0000-0000-000007590000}"/>
    <cellStyle name="Normal 29 3 3" xfId="22809" xr:uid="{00000000-0005-0000-0000-000008590000}"/>
    <cellStyle name="Normal 29 3 3 2" xfId="22810" xr:uid="{00000000-0005-0000-0000-000009590000}"/>
    <cellStyle name="Normal 29 3 3 2 2" xfId="22811" xr:uid="{00000000-0005-0000-0000-00000A590000}"/>
    <cellStyle name="Normal 29 3 3 2 2 2" xfId="22812" xr:uid="{00000000-0005-0000-0000-00000B590000}"/>
    <cellStyle name="Normal 29 3 3 2 2 2 2" xfId="22813" xr:uid="{00000000-0005-0000-0000-00000C590000}"/>
    <cellStyle name="Normal 29 3 3 2 2 3" xfId="22814" xr:uid="{00000000-0005-0000-0000-00000D590000}"/>
    <cellStyle name="Normal 29 3 3 2 3" xfId="22815" xr:uid="{00000000-0005-0000-0000-00000E590000}"/>
    <cellStyle name="Normal 29 3 3 2 3 2" xfId="22816" xr:uid="{00000000-0005-0000-0000-00000F590000}"/>
    <cellStyle name="Normal 29 3 3 2 3 2 2" xfId="22817" xr:uid="{00000000-0005-0000-0000-000010590000}"/>
    <cellStyle name="Normal 29 3 3 2 3 3" xfId="22818" xr:uid="{00000000-0005-0000-0000-000011590000}"/>
    <cellStyle name="Normal 29 3 3 2 4" xfId="22819" xr:uid="{00000000-0005-0000-0000-000012590000}"/>
    <cellStyle name="Normal 29 3 3 2 4 2" xfId="22820" xr:uid="{00000000-0005-0000-0000-000013590000}"/>
    <cellStyle name="Normal 29 3 3 2 4 2 2" xfId="22821" xr:uid="{00000000-0005-0000-0000-000014590000}"/>
    <cellStyle name="Normal 29 3 3 2 4 3" xfId="22822" xr:uid="{00000000-0005-0000-0000-000015590000}"/>
    <cellStyle name="Normal 29 3 3 2 5" xfId="22823" xr:uid="{00000000-0005-0000-0000-000016590000}"/>
    <cellStyle name="Normal 29 3 3 2 5 2" xfId="22824" xr:uid="{00000000-0005-0000-0000-000017590000}"/>
    <cellStyle name="Normal 29 3 3 2 6" xfId="22825" xr:uid="{00000000-0005-0000-0000-000018590000}"/>
    <cellStyle name="Normal 29 3 3 2 6 2" xfId="22826" xr:uid="{00000000-0005-0000-0000-000019590000}"/>
    <cellStyle name="Normal 29 3 3 2 7" xfId="22827" xr:uid="{00000000-0005-0000-0000-00001A590000}"/>
    <cellStyle name="Normal 29 3 3 3" xfId="22828" xr:uid="{00000000-0005-0000-0000-00001B590000}"/>
    <cellStyle name="Normal 29 3 3 3 2" xfId="22829" xr:uid="{00000000-0005-0000-0000-00001C590000}"/>
    <cellStyle name="Normal 29 3 3 3 2 2" xfId="22830" xr:uid="{00000000-0005-0000-0000-00001D590000}"/>
    <cellStyle name="Normal 29 3 3 3 3" xfId="22831" xr:uid="{00000000-0005-0000-0000-00001E590000}"/>
    <cellStyle name="Normal 29 3 3 4" xfId="22832" xr:uid="{00000000-0005-0000-0000-00001F590000}"/>
    <cellStyle name="Normal 29 3 3 4 2" xfId="22833" xr:uid="{00000000-0005-0000-0000-000020590000}"/>
    <cellStyle name="Normal 29 3 3 4 2 2" xfId="22834" xr:uid="{00000000-0005-0000-0000-000021590000}"/>
    <cellStyle name="Normal 29 3 3 4 3" xfId="22835" xr:uid="{00000000-0005-0000-0000-000022590000}"/>
    <cellStyle name="Normal 29 3 3 5" xfId="22836" xr:uid="{00000000-0005-0000-0000-000023590000}"/>
    <cellStyle name="Normal 29 3 3 5 2" xfId="22837" xr:uid="{00000000-0005-0000-0000-000024590000}"/>
    <cellStyle name="Normal 29 3 3 5 2 2" xfId="22838" xr:uid="{00000000-0005-0000-0000-000025590000}"/>
    <cellStyle name="Normal 29 3 3 5 3" xfId="22839" xr:uid="{00000000-0005-0000-0000-000026590000}"/>
    <cellStyle name="Normal 29 3 3 6" xfId="22840" xr:uid="{00000000-0005-0000-0000-000027590000}"/>
    <cellStyle name="Normal 29 3 3 6 2" xfId="22841" xr:uid="{00000000-0005-0000-0000-000028590000}"/>
    <cellStyle name="Normal 29 3 3 7" xfId="22842" xr:uid="{00000000-0005-0000-0000-000029590000}"/>
    <cellStyle name="Normal 29 3 3 7 2" xfId="22843" xr:uid="{00000000-0005-0000-0000-00002A590000}"/>
    <cellStyle name="Normal 29 3 3 8" xfId="22844" xr:uid="{00000000-0005-0000-0000-00002B590000}"/>
    <cellStyle name="Normal 29 3 4" xfId="22845" xr:uid="{00000000-0005-0000-0000-00002C590000}"/>
    <cellStyle name="Normal 29 3 4 2" xfId="22846" xr:uid="{00000000-0005-0000-0000-00002D590000}"/>
    <cellStyle name="Normal 29 3 4 2 2" xfId="22847" xr:uid="{00000000-0005-0000-0000-00002E590000}"/>
    <cellStyle name="Normal 29 3 4 2 2 2" xfId="22848" xr:uid="{00000000-0005-0000-0000-00002F590000}"/>
    <cellStyle name="Normal 29 3 4 2 3" xfId="22849" xr:uid="{00000000-0005-0000-0000-000030590000}"/>
    <cellStyle name="Normal 29 3 4 3" xfId="22850" xr:uid="{00000000-0005-0000-0000-000031590000}"/>
    <cellStyle name="Normal 29 3 4 3 2" xfId="22851" xr:uid="{00000000-0005-0000-0000-000032590000}"/>
    <cellStyle name="Normal 29 3 4 3 2 2" xfId="22852" xr:uid="{00000000-0005-0000-0000-000033590000}"/>
    <cellStyle name="Normal 29 3 4 3 3" xfId="22853" xr:uid="{00000000-0005-0000-0000-000034590000}"/>
    <cellStyle name="Normal 29 3 4 4" xfId="22854" xr:uid="{00000000-0005-0000-0000-000035590000}"/>
    <cellStyle name="Normal 29 3 4 4 2" xfId="22855" xr:uid="{00000000-0005-0000-0000-000036590000}"/>
    <cellStyle name="Normal 29 3 4 4 2 2" xfId="22856" xr:uid="{00000000-0005-0000-0000-000037590000}"/>
    <cellStyle name="Normal 29 3 4 4 3" xfId="22857" xr:uid="{00000000-0005-0000-0000-000038590000}"/>
    <cellStyle name="Normal 29 3 4 5" xfId="22858" xr:uid="{00000000-0005-0000-0000-000039590000}"/>
    <cellStyle name="Normal 29 3 4 5 2" xfId="22859" xr:uid="{00000000-0005-0000-0000-00003A590000}"/>
    <cellStyle name="Normal 29 3 4 6" xfId="22860" xr:uid="{00000000-0005-0000-0000-00003B590000}"/>
    <cellStyle name="Normal 29 3 4 6 2" xfId="22861" xr:uid="{00000000-0005-0000-0000-00003C590000}"/>
    <cellStyle name="Normal 29 3 4 7" xfId="22862" xr:uid="{00000000-0005-0000-0000-00003D590000}"/>
    <cellStyle name="Normal 29 3 5" xfId="22863" xr:uid="{00000000-0005-0000-0000-00003E590000}"/>
    <cellStyle name="Normal 29 3 5 2" xfId="22864" xr:uid="{00000000-0005-0000-0000-00003F590000}"/>
    <cellStyle name="Normal 29 3 5 2 2" xfId="22865" xr:uid="{00000000-0005-0000-0000-000040590000}"/>
    <cellStyle name="Normal 29 3 5 2 2 2" xfId="22866" xr:uid="{00000000-0005-0000-0000-000041590000}"/>
    <cellStyle name="Normal 29 3 5 2 3" xfId="22867" xr:uid="{00000000-0005-0000-0000-000042590000}"/>
    <cellStyle name="Normal 29 3 5 3" xfId="22868" xr:uid="{00000000-0005-0000-0000-000043590000}"/>
    <cellStyle name="Normal 29 3 5 3 2" xfId="22869" xr:uid="{00000000-0005-0000-0000-000044590000}"/>
    <cellStyle name="Normal 29 3 5 3 2 2" xfId="22870" xr:uid="{00000000-0005-0000-0000-000045590000}"/>
    <cellStyle name="Normal 29 3 5 3 3" xfId="22871" xr:uid="{00000000-0005-0000-0000-000046590000}"/>
    <cellStyle name="Normal 29 3 5 4" xfId="22872" xr:uid="{00000000-0005-0000-0000-000047590000}"/>
    <cellStyle name="Normal 29 3 5 4 2" xfId="22873" xr:uid="{00000000-0005-0000-0000-000048590000}"/>
    <cellStyle name="Normal 29 3 5 4 2 2" xfId="22874" xr:uid="{00000000-0005-0000-0000-000049590000}"/>
    <cellStyle name="Normal 29 3 5 4 3" xfId="22875" xr:uid="{00000000-0005-0000-0000-00004A590000}"/>
    <cellStyle name="Normal 29 3 5 5" xfId="22876" xr:uid="{00000000-0005-0000-0000-00004B590000}"/>
    <cellStyle name="Normal 29 3 5 5 2" xfId="22877" xr:uid="{00000000-0005-0000-0000-00004C590000}"/>
    <cellStyle name="Normal 29 3 5 6" xfId="22878" xr:uid="{00000000-0005-0000-0000-00004D590000}"/>
    <cellStyle name="Normal 29 3 5 6 2" xfId="22879" xr:uid="{00000000-0005-0000-0000-00004E590000}"/>
    <cellStyle name="Normal 29 3 5 7" xfId="22880" xr:uid="{00000000-0005-0000-0000-00004F590000}"/>
    <cellStyle name="Normal 29 3 6" xfId="22881" xr:uid="{00000000-0005-0000-0000-000050590000}"/>
    <cellStyle name="Normal 29 3 6 2" xfId="22882" xr:uid="{00000000-0005-0000-0000-000051590000}"/>
    <cellStyle name="Normal 29 3 6 2 2" xfId="22883" xr:uid="{00000000-0005-0000-0000-000052590000}"/>
    <cellStyle name="Normal 29 3 6 3" xfId="22884" xr:uid="{00000000-0005-0000-0000-000053590000}"/>
    <cellStyle name="Normal 29 3 7" xfId="22885" xr:uid="{00000000-0005-0000-0000-000054590000}"/>
    <cellStyle name="Normal 29 3 7 2" xfId="22886" xr:uid="{00000000-0005-0000-0000-000055590000}"/>
    <cellStyle name="Normal 29 3 7 2 2" xfId="22887" xr:uid="{00000000-0005-0000-0000-000056590000}"/>
    <cellStyle name="Normal 29 3 7 3" xfId="22888" xr:uid="{00000000-0005-0000-0000-000057590000}"/>
    <cellStyle name="Normal 29 3 8" xfId="22889" xr:uid="{00000000-0005-0000-0000-000058590000}"/>
    <cellStyle name="Normal 29 3 8 2" xfId="22890" xr:uid="{00000000-0005-0000-0000-000059590000}"/>
    <cellStyle name="Normal 29 3 8 2 2" xfId="22891" xr:uid="{00000000-0005-0000-0000-00005A590000}"/>
    <cellStyle name="Normal 29 3 8 3" xfId="22892" xr:uid="{00000000-0005-0000-0000-00005B590000}"/>
    <cellStyle name="Normal 29 3 9" xfId="22893" xr:uid="{00000000-0005-0000-0000-00005C590000}"/>
    <cellStyle name="Normal 29 3 9 2" xfId="22894" xr:uid="{00000000-0005-0000-0000-00005D590000}"/>
    <cellStyle name="Normal 29 4" xfId="22895" xr:uid="{00000000-0005-0000-0000-00005E590000}"/>
    <cellStyle name="Normal 29 4 2" xfId="22896" xr:uid="{00000000-0005-0000-0000-00005F590000}"/>
    <cellStyle name="Normal 29 4 2 2" xfId="22897" xr:uid="{00000000-0005-0000-0000-000060590000}"/>
    <cellStyle name="Normal 29 4 2 2 2" xfId="22898" xr:uid="{00000000-0005-0000-0000-000061590000}"/>
    <cellStyle name="Normal 29 4 2 2 2 2" xfId="22899" xr:uid="{00000000-0005-0000-0000-000062590000}"/>
    <cellStyle name="Normal 29 4 2 2 3" xfId="22900" xr:uid="{00000000-0005-0000-0000-000063590000}"/>
    <cellStyle name="Normal 29 4 2 3" xfId="22901" xr:uid="{00000000-0005-0000-0000-000064590000}"/>
    <cellStyle name="Normal 29 4 2 3 2" xfId="22902" xr:uid="{00000000-0005-0000-0000-000065590000}"/>
    <cellStyle name="Normal 29 4 2 3 2 2" xfId="22903" xr:uid="{00000000-0005-0000-0000-000066590000}"/>
    <cellStyle name="Normal 29 4 2 3 3" xfId="22904" xr:uid="{00000000-0005-0000-0000-000067590000}"/>
    <cellStyle name="Normal 29 4 2 4" xfId="22905" xr:uid="{00000000-0005-0000-0000-000068590000}"/>
    <cellStyle name="Normal 29 4 2 4 2" xfId="22906" xr:uid="{00000000-0005-0000-0000-000069590000}"/>
    <cellStyle name="Normal 29 4 2 4 2 2" xfId="22907" xr:uid="{00000000-0005-0000-0000-00006A590000}"/>
    <cellStyle name="Normal 29 4 2 4 3" xfId="22908" xr:uid="{00000000-0005-0000-0000-00006B590000}"/>
    <cellStyle name="Normal 29 4 2 5" xfId="22909" xr:uid="{00000000-0005-0000-0000-00006C590000}"/>
    <cellStyle name="Normal 29 4 2 5 2" xfId="22910" xr:uid="{00000000-0005-0000-0000-00006D590000}"/>
    <cellStyle name="Normal 29 4 2 6" xfId="22911" xr:uid="{00000000-0005-0000-0000-00006E590000}"/>
    <cellStyle name="Normal 29 4 2 6 2" xfId="22912" xr:uid="{00000000-0005-0000-0000-00006F590000}"/>
    <cellStyle name="Normal 29 4 2 7" xfId="22913" xr:uid="{00000000-0005-0000-0000-000070590000}"/>
    <cellStyle name="Normal 29 4 3" xfId="22914" xr:uid="{00000000-0005-0000-0000-000071590000}"/>
    <cellStyle name="Normal 29 4 3 2" xfId="22915" xr:uid="{00000000-0005-0000-0000-000072590000}"/>
    <cellStyle name="Normal 29 4 3 2 2" xfId="22916" xr:uid="{00000000-0005-0000-0000-000073590000}"/>
    <cellStyle name="Normal 29 4 3 2 2 2" xfId="22917" xr:uid="{00000000-0005-0000-0000-000074590000}"/>
    <cellStyle name="Normal 29 4 3 2 3" xfId="22918" xr:uid="{00000000-0005-0000-0000-000075590000}"/>
    <cellStyle name="Normal 29 4 3 3" xfId="22919" xr:uid="{00000000-0005-0000-0000-000076590000}"/>
    <cellStyle name="Normal 29 4 3 3 2" xfId="22920" xr:uid="{00000000-0005-0000-0000-000077590000}"/>
    <cellStyle name="Normal 29 4 3 3 2 2" xfId="22921" xr:uid="{00000000-0005-0000-0000-000078590000}"/>
    <cellStyle name="Normal 29 4 3 3 3" xfId="22922" xr:uid="{00000000-0005-0000-0000-000079590000}"/>
    <cellStyle name="Normal 29 4 3 4" xfId="22923" xr:uid="{00000000-0005-0000-0000-00007A590000}"/>
    <cellStyle name="Normal 29 4 3 4 2" xfId="22924" xr:uid="{00000000-0005-0000-0000-00007B590000}"/>
    <cellStyle name="Normal 29 4 3 4 2 2" xfId="22925" xr:uid="{00000000-0005-0000-0000-00007C590000}"/>
    <cellStyle name="Normal 29 4 3 4 3" xfId="22926" xr:uid="{00000000-0005-0000-0000-00007D590000}"/>
    <cellStyle name="Normal 29 4 3 5" xfId="22927" xr:uid="{00000000-0005-0000-0000-00007E590000}"/>
    <cellStyle name="Normal 29 4 3 5 2" xfId="22928" xr:uid="{00000000-0005-0000-0000-00007F590000}"/>
    <cellStyle name="Normal 29 4 3 6" xfId="22929" xr:uid="{00000000-0005-0000-0000-000080590000}"/>
    <cellStyle name="Normal 29 4 3 6 2" xfId="22930" xr:uid="{00000000-0005-0000-0000-000081590000}"/>
    <cellStyle name="Normal 29 4 3 7" xfId="22931" xr:uid="{00000000-0005-0000-0000-000082590000}"/>
    <cellStyle name="Normal 29 4 4" xfId="22932" xr:uid="{00000000-0005-0000-0000-000083590000}"/>
    <cellStyle name="Normal 29 4 4 2" xfId="22933" xr:uid="{00000000-0005-0000-0000-000084590000}"/>
    <cellStyle name="Normal 29 4 4 2 2" xfId="22934" xr:uid="{00000000-0005-0000-0000-000085590000}"/>
    <cellStyle name="Normal 29 4 4 3" xfId="22935" xr:uid="{00000000-0005-0000-0000-000086590000}"/>
    <cellStyle name="Normal 29 4 5" xfId="22936" xr:uid="{00000000-0005-0000-0000-000087590000}"/>
    <cellStyle name="Normal 29 4 5 2" xfId="22937" xr:uid="{00000000-0005-0000-0000-000088590000}"/>
    <cellStyle name="Normal 29 4 5 2 2" xfId="22938" xr:uid="{00000000-0005-0000-0000-000089590000}"/>
    <cellStyle name="Normal 29 4 5 3" xfId="22939" xr:uid="{00000000-0005-0000-0000-00008A590000}"/>
    <cellStyle name="Normal 29 4 6" xfId="22940" xr:uid="{00000000-0005-0000-0000-00008B590000}"/>
    <cellStyle name="Normal 29 4 6 2" xfId="22941" xr:uid="{00000000-0005-0000-0000-00008C590000}"/>
    <cellStyle name="Normal 29 4 6 2 2" xfId="22942" xr:uid="{00000000-0005-0000-0000-00008D590000}"/>
    <cellStyle name="Normal 29 4 6 3" xfId="22943" xr:uid="{00000000-0005-0000-0000-00008E590000}"/>
    <cellStyle name="Normal 29 4 7" xfId="22944" xr:uid="{00000000-0005-0000-0000-00008F590000}"/>
    <cellStyle name="Normal 29 4 7 2" xfId="22945" xr:uid="{00000000-0005-0000-0000-000090590000}"/>
    <cellStyle name="Normal 29 4 8" xfId="22946" xr:uid="{00000000-0005-0000-0000-000091590000}"/>
    <cellStyle name="Normal 29 4 8 2" xfId="22947" xr:uid="{00000000-0005-0000-0000-000092590000}"/>
    <cellStyle name="Normal 29 4 9" xfId="22948" xr:uid="{00000000-0005-0000-0000-000093590000}"/>
    <cellStyle name="Normal 29 5" xfId="22949" xr:uid="{00000000-0005-0000-0000-000094590000}"/>
    <cellStyle name="Normal 29 5 2" xfId="22950" xr:uid="{00000000-0005-0000-0000-000095590000}"/>
    <cellStyle name="Normal 29 5 2 2" xfId="22951" xr:uid="{00000000-0005-0000-0000-000096590000}"/>
    <cellStyle name="Normal 29 5 2 2 2" xfId="22952" xr:uid="{00000000-0005-0000-0000-000097590000}"/>
    <cellStyle name="Normal 29 5 2 2 2 2" xfId="22953" xr:uid="{00000000-0005-0000-0000-000098590000}"/>
    <cellStyle name="Normal 29 5 2 2 3" xfId="22954" xr:uid="{00000000-0005-0000-0000-000099590000}"/>
    <cellStyle name="Normal 29 5 2 3" xfId="22955" xr:uid="{00000000-0005-0000-0000-00009A590000}"/>
    <cellStyle name="Normal 29 5 2 3 2" xfId="22956" xr:uid="{00000000-0005-0000-0000-00009B590000}"/>
    <cellStyle name="Normal 29 5 2 3 2 2" xfId="22957" xr:uid="{00000000-0005-0000-0000-00009C590000}"/>
    <cellStyle name="Normal 29 5 2 3 3" xfId="22958" xr:uid="{00000000-0005-0000-0000-00009D590000}"/>
    <cellStyle name="Normal 29 5 2 4" xfId="22959" xr:uid="{00000000-0005-0000-0000-00009E590000}"/>
    <cellStyle name="Normal 29 5 2 4 2" xfId="22960" xr:uid="{00000000-0005-0000-0000-00009F590000}"/>
    <cellStyle name="Normal 29 5 2 4 2 2" xfId="22961" xr:uid="{00000000-0005-0000-0000-0000A0590000}"/>
    <cellStyle name="Normal 29 5 2 4 3" xfId="22962" xr:uid="{00000000-0005-0000-0000-0000A1590000}"/>
    <cellStyle name="Normal 29 5 2 5" xfId="22963" xr:uid="{00000000-0005-0000-0000-0000A2590000}"/>
    <cellStyle name="Normal 29 5 2 5 2" xfId="22964" xr:uid="{00000000-0005-0000-0000-0000A3590000}"/>
    <cellStyle name="Normal 29 5 2 6" xfId="22965" xr:uid="{00000000-0005-0000-0000-0000A4590000}"/>
    <cellStyle name="Normal 29 5 2 6 2" xfId="22966" xr:uid="{00000000-0005-0000-0000-0000A5590000}"/>
    <cellStyle name="Normal 29 5 2 7" xfId="22967" xr:uid="{00000000-0005-0000-0000-0000A6590000}"/>
    <cellStyle name="Normal 29 5 3" xfId="22968" xr:uid="{00000000-0005-0000-0000-0000A7590000}"/>
    <cellStyle name="Normal 29 5 3 2" xfId="22969" xr:uid="{00000000-0005-0000-0000-0000A8590000}"/>
    <cellStyle name="Normal 29 5 3 2 2" xfId="22970" xr:uid="{00000000-0005-0000-0000-0000A9590000}"/>
    <cellStyle name="Normal 29 5 3 3" xfId="22971" xr:uid="{00000000-0005-0000-0000-0000AA590000}"/>
    <cellStyle name="Normal 29 5 4" xfId="22972" xr:uid="{00000000-0005-0000-0000-0000AB590000}"/>
    <cellStyle name="Normal 29 5 4 2" xfId="22973" xr:uid="{00000000-0005-0000-0000-0000AC590000}"/>
    <cellStyle name="Normal 29 5 4 2 2" xfId="22974" xr:uid="{00000000-0005-0000-0000-0000AD590000}"/>
    <cellStyle name="Normal 29 5 4 3" xfId="22975" xr:uid="{00000000-0005-0000-0000-0000AE590000}"/>
    <cellStyle name="Normal 29 5 5" xfId="22976" xr:uid="{00000000-0005-0000-0000-0000AF590000}"/>
    <cellStyle name="Normal 29 5 5 2" xfId="22977" xr:uid="{00000000-0005-0000-0000-0000B0590000}"/>
    <cellStyle name="Normal 29 5 5 2 2" xfId="22978" xr:uid="{00000000-0005-0000-0000-0000B1590000}"/>
    <cellStyle name="Normal 29 5 5 3" xfId="22979" xr:uid="{00000000-0005-0000-0000-0000B2590000}"/>
    <cellStyle name="Normal 29 5 6" xfId="22980" xr:uid="{00000000-0005-0000-0000-0000B3590000}"/>
    <cellStyle name="Normal 29 5 6 2" xfId="22981" xr:uid="{00000000-0005-0000-0000-0000B4590000}"/>
    <cellStyle name="Normal 29 5 7" xfId="22982" xr:uid="{00000000-0005-0000-0000-0000B5590000}"/>
    <cellStyle name="Normal 29 5 7 2" xfId="22983" xr:uid="{00000000-0005-0000-0000-0000B6590000}"/>
    <cellStyle name="Normal 29 5 8" xfId="22984" xr:uid="{00000000-0005-0000-0000-0000B7590000}"/>
    <cellStyle name="Normal 29 6" xfId="22985" xr:uid="{00000000-0005-0000-0000-0000B8590000}"/>
    <cellStyle name="Normal 29 6 2" xfId="22986" xr:uid="{00000000-0005-0000-0000-0000B9590000}"/>
    <cellStyle name="Normal 29 6 2 2" xfId="22987" xr:uid="{00000000-0005-0000-0000-0000BA590000}"/>
    <cellStyle name="Normal 29 6 2 2 2" xfId="22988" xr:uid="{00000000-0005-0000-0000-0000BB590000}"/>
    <cellStyle name="Normal 29 6 2 3" xfId="22989" xr:uid="{00000000-0005-0000-0000-0000BC590000}"/>
    <cellStyle name="Normal 29 6 3" xfId="22990" xr:uid="{00000000-0005-0000-0000-0000BD590000}"/>
    <cellStyle name="Normal 29 6 3 2" xfId="22991" xr:uid="{00000000-0005-0000-0000-0000BE590000}"/>
    <cellStyle name="Normal 29 6 3 2 2" xfId="22992" xr:uid="{00000000-0005-0000-0000-0000BF590000}"/>
    <cellStyle name="Normal 29 6 3 3" xfId="22993" xr:uid="{00000000-0005-0000-0000-0000C0590000}"/>
    <cellStyle name="Normal 29 6 4" xfId="22994" xr:uid="{00000000-0005-0000-0000-0000C1590000}"/>
    <cellStyle name="Normal 29 6 4 2" xfId="22995" xr:uid="{00000000-0005-0000-0000-0000C2590000}"/>
    <cellStyle name="Normal 29 6 4 2 2" xfId="22996" xr:uid="{00000000-0005-0000-0000-0000C3590000}"/>
    <cellStyle name="Normal 29 6 4 3" xfId="22997" xr:uid="{00000000-0005-0000-0000-0000C4590000}"/>
    <cellStyle name="Normal 29 6 5" xfId="22998" xr:uid="{00000000-0005-0000-0000-0000C5590000}"/>
    <cellStyle name="Normal 29 6 5 2" xfId="22999" xr:uid="{00000000-0005-0000-0000-0000C6590000}"/>
    <cellStyle name="Normal 29 6 6" xfId="23000" xr:uid="{00000000-0005-0000-0000-0000C7590000}"/>
    <cellStyle name="Normal 29 6 6 2" xfId="23001" xr:uid="{00000000-0005-0000-0000-0000C8590000}"/>
    <cellStyle name="Normal 29 6 7" xfId="23002" xr:uid="{00000000-0005-0000-0000-0000C9590000}"/>
    <cellStyle name="Normal 29 7" xfId="23003" xr:uid="{00000000-0005-0000-0000-0000CA590000}"/>
    <cellStyle name="Normal 29 7 2" xfId="23004" xr:uid="{00000000-0005-0000-0000-0000CB590000}"/>
    <cellStyle name="Normal 29 7 2 2" xfId="23005" xr:uid="{00000000-0005-0000-0000-0000CC590000}"/>
    <cellStyle name="Normal 29 7 2 2 2" xfId="23006" xr:uid="{00000000-0005-0000-0000-0000CD590000}"/>
    <cellStyle name="Normal 29 7 2 3" xfId="23007" xr:uid="{00000000-0005-0000-0000-0000CE590000}"/>
    <cellStyle name="Normal 29 7 3" xfId="23008" xr:uid="{00000000-0005-0000-0000-0000CF590000}"/>
    <cellStyle name="Normal 29 7 3 2" xfId="23009" xr:uid="{00000000-0005-0000-0000-0000D0590000}"/>
    <cellStyle name="Normal 29 7 3 2 2" xfId="23010" xr:uid="{00000000-0005-0000-0000-0000D1590000}"/>
    <cellStyle name="Normal 29 7 3 3" xfId="23011" xr:uid="{00000000-0005-0000-0000-0000D2590000}"/>
    <cellStyle name="Normal 29 7 4" xfId="23012" xr:uid="{00000000-0005-0000-0000-0000D3590000}"/>
    <cellStyle name="Normal 29 7 4 2" xfId="23013" xr:uid="{00000000-0005-0000-0000-0000D4590000}"/>
    <cellStyle name="Normal 29 7 4 2 2" xfId="23014" xr:uid="{00000000-0005-0000-0000-0000D5590000}"/>
    <cellStyle name="Normal 29 7 4 3" xfId="23015" xr:uid="{00000000-0005-0000-0000-0000D6590000}"/>
    <cellStyle name="Normal 29 7 5" xfId="23016" xr:uid="{00000000-0005-0000-0000-0000D7590000}"/>
    <cellStyle name="Normal 29 7 5 2" xfId="23017" xr:uid="{00000000-0005-0000-0000-0000D8590000}"/>
    <cellStyle name="Normal 29 7 6" xfId="23018" xr:uid="{00000000-0005-0000-0000-0000D9590000}"/>
    <cellStyle name="Normal 29 7 6 2" xfId="23019" xr:uid="{00000000-0005-0000-0000-0000DA590000}"/>
    <cellStyle name="Normal 29 7 7" xfId="23020" xr:uid="{00000000-0005-0000-0000-0000DB590000}"/>
    <cellStyle name="Normal 29 8" xfId="23021" xr:uid="{00000000-0005-0000-0000-0000DC590000}"/>
    <cellStyle name="Normal 29 8 2" xfId="23022" xr:uid="{00000000-0005-0000-0000-0000DD590000}"/>
    <cellStyle name="Normal 29 8 2 2" xfId="23023" xr:uid="{00000000-0005-0000-0000-0000DE590000}"/>
    <cellStyle name="Normal 29 8 3" xfId="23024" xr:uid="{00000000-0005-0000-0000-0000DF590000}"/>
    <cellStyle name="Normal 29 9" xfId="23025" xr:uid="{00000000-0005-0000-0000-0000E0590000}"/>
    <cellStyle name="Normal 29 9 2" xfId="23026" xr:uid="{00000000-0005-0000-0000-0000E1590000}"/>
    <cellStyle name="Normal 29 9 2 2" xfId="23027" xr:uid="{00000000-0005-0000-0000-0000E2590000}"/>
    <cellStyle name="Normal 29 9 3" xfId="23028" xr:uid="{00000000-0005-0000-0000-0000E3590000}"/>
    <cellStyle name="Normal 29_Confidential Information" xfId="23029" xr:uid="{00000000-0005-0000-0000-0000E4590000}"/>
    <cellStyle name="Normal 3" xfId="531" xr:uid="{00000000-0005-0000-0000-0000E5590000}"/>
    <cellStyle name="Normal 3 10" xfId="23030" xr:uid="{00000000-0005-0000-0000-0000E6590000}"/>
    <cellStyle name="Normal 3 11" xfId="23031" xr:uid="{00000000-0005-0000-0000-0000E7590000}"/>
    <cellStyle name="Normal 3 2" xfId="532" xr:uid="{00000000-0005-0000-0000-0000E8590000}"/>
    <cellStyle name="Normal 3 2 2" xfId="23032" xr:uid="{00000000-0005-0000-0000-0000E9590000}"/>
    <cellStyle name="Normal 3 2 2 2" xfId="23033" xr:uid="{00000000-0005-0000-0000-0000EA590000}"/>
    <cellStyle name="Normal 3 2 2 2 2" xfId="23034" xr:uid="{00000000-0005-0000-0000-0000EB590000}"/>
    <cellStyle name="Normal 3 2 2 3" xfId="23035" xr:uid="{00000000-0005-0000-0000-0000EC590000}"/>
    <cellStyle name="Normal 3 3" xfId="533" xr:uid="{00000000-0005-0000-0000-0000ED590000}"/>
    <cellStyle name="Normal 3 3 2" xfId="23036" xr:uid="{00000000-0005-0000-0000-0000EE590000}"/>
    <cellStyle name="Normal 3 3 2 2" xfId="23037" xr:uid="{00000000-0005-0000-0000-0000EF590000}"/>
    <cellStyle name="Normal 3 3 2 2 2" xfId="23038" xr:uid="{00000000-0005-0000-0000-0000F0590000}"/>
    <cellStyle name="Normal 3 3 2 3" xfId="23039" xr:uid="{00000000-0005-0000-0000-0000F1590000}"/>
    <cellStyle name="Normal 3 4" xfId="23040" xr:uid="{00000000-0005-0000-0000-0000F2590000}"/>
    <cellStyle name="Normal 3 4 2" xfId="23041" xr:uid="{00000000-0005-0000-0000-0000F3590000}"/>
    <cellStyle name="Normal 3 4 2 2" xfId="23042" xr:uid="{00000000-0005-0000-0000-0000F4590000}"/>
    <cellStyle name="Normal 3 4 2 2 2" xfId="23043" xr:uid="{00000000-0005-0000-0000-0000F5590000}"/>
    <cellStyle name="Normal 3 4 2 3" xfId="23044" xr:uid="{00000000-0005-0000-0000-0000F6590000}"/>
    <cellStyle name="Normal 3 4 3" xfId="23045" xr:uid="{00000000-0005-0000-0000-0000F7590000}"/>
    <cellStyle name="Normal 3 4 3 2" xfId="23046" xr:uid="{00000000-0005-0000-0000-0000F8590000}"/>
    <cellStyle name="Normal 3 4 3 2 2" xfId="23047" xr:uid="{00000000-0005-0000-0000-0000F9590000}"/>
    <cellStyle name="Normal 3 4 3 3" xfId="23048" xr:uid="{00000000-0005-0000-0000-0000FA590000}"/>
    <cellStyle name="Normal 3 4 4" xfId="23049" xr:uid="{00000000-0005-0000-0000-0000FB590000}"/>
    <cellStyle name="Normal 3 5" xfId="23050" xr:uid="{00000000-0005-0000-0000-0000FC590000}"/>
    <cellStyle name="Normal 3 5 2" xfId="23051" xr:uid="{00000000-0005-0000-0000-0000FD590000}"/>
    <cellStyle name="Normal 3 5 2 2" xfId="23052" xr:uid="{00000000-0005-0000-0000-0000FE590000}"/>
    <cellStyle name="Normal 3 5 3" xfId="23053" xr:uid="{00000000-0005-0000-0000-0000FF590000}"/>
    <cellStyle name="Normal 3 6" xfId="23054" xr:uid="{00000000-0005-0000-0000-0000005A0000}"/>
    <cellStyle name="Normal 3 6 2" xfId="23055" xr:uid="{00000000-0005-0000-0000-0000015A0000}"/>
    <cellStyle name="Normal 3 6 2 2" xfId="23056" xr:uid="{00000000-0005-0000-0000-0000025A0000}"/>
    <cellStyle name="Normal 3 6 3" xfId="23057" xr:uid="{00000000-0005-0000-0000-0000035A0000}"/>
    <cellStyle name="Normal 3 7" xfId="23058" xr:uid="{00000000-0005-0000-0000-0000045A0000}"/>
    <cellStyle name="Normal 3 7 2" xfId="23059" xr:uid="{00000000-0005-0000-0000-0000055A0000}"/>
    <cellStyle name="Normal 3 8" xfId="23060" xr:uid="{00000000-0005-0000-0000-0000065A0000}"/>
    <cellStyle name="Normal 3 8 2" xfId="23061" xr:uid="{00000000-0005-0000-0000-0000075A0000}"/>
    <cellStyle name="Normal 3 9" xfId="23062" xr:uid="{00000000-0005-0000-0000-0000085A0000}"/>
    <cellStyle name="Normal 30" xfId="534" xr:uid="{00000000-0005-0000-0000-0000095A0000}"/>
    <cellStyle name="Normal 30 2" xfId="535" xr:uid="{00000000-0005-0000-0000-00000A5A0000}"/>
    <cellStyle name="Normal 31" xfId="536" xr:uid="{00000000-0005-0000-0000-00000B5A0000}"/>
    <cellStyle name="Normal 31 2" xfId="537" xr:uid="{00000000-0005-0000-0000-00000C5A0000}"/>
    <cellStyle name="Normal 32" xfId="538" xr:uid="{00000000-0005-0000-0000-00000D5A0000}"/>
    <cellStyle name="Normal 32 2" xfId="539" xr:uid="{00000000-0005-0000-0000-00000E5A0000}"/>
    <cellStyle name="Normal 33" xfId="540" xr:uid="{00000000-0005-0000-0000-00000F5A0000}"/>
    <cellStyle name="Normal 33 2" xfId="541" xr:uid="{00000000-0005-0000-0000-0000105A0000}"/>
    <cellStyle name="Normal 34" xfId="542" xr:uid="{00000000-0005-0000-0000-0000115A0000}"/>
    <cellStyle name="Normal 34 2" xfId="543" xr:uid="{00000000-0005-0000-0000-0000125A0000}"/>
    <cellStyle name="Normal 35" xfId="544" xr:uid="{00000000-0005-0000-0000-0000135A0000}"/>
    <cellStyle name="Normal 36" xfId="545" xr:uid="{00000000-0005-0000-0000-0000145A0000}"/>
    <cellStyle name="Normal 37" xfId="546" xr:uid="{00000000-0005-0000-0000-0000155A0000}"/>
    <cellStyle name="Normal 38" xfId="547" xr:uid="{00000000-0005-0000-0000-0000165A0000}"/>
    <cellStyle name="Normal 38 2" xfId="548" xr:uid="{00000000-0005-0000-0000-0000175A0000}"/>
    <cellStyle name="Normal 39" xfId="549" xr:uid="{00000000-0005-0000-0000-0000185A0000}"/>
    <cellStyle name="Normal 4" xfId="550" xr:uid="{00000000-0005-0000-0000-0000195A0000}"/>
    <cellStyle name="Normal 4 2" xfId="551" xr:uid="{00000000-0005-0000-0000-00001A5A0000}"/>
    <cellStyle name="Normal 4 2 2" xfId="23063" xr:uid="{00000000-0005-0000-0000-00001B5A0000}"/>
    <cellStyle name="Normal 4 2 2 2" xfId="23064" xr:uid="{00000000-0005-0000-0000-00001C5A0000}"/>
    <cellStyle name="Normal 4 2 2 2 2" xfId="23065" xr:uid="{00000000-0005-0000-0000-00001D5A0000}"/>
    <cellStyle name="Normal 4 2 2 3" xfId="23066" xr:uid="{00000000-0005-0000-0000-00001E5A0000}"/>
    <cellStyle name="Normal 4 2 3" xfId="23067" xr:uid="{00000000-0005-0000-0000-00001F5A0000}"/>
    <cellStyle name="Normal 4 3" xfId="552" xr:uid="{00000000-0005-0000-0000-0000205A0000}"/>
    <cellStyle name="Normal 4 4" xfId="553" xr:uid="{00000000-0005-0000-0000-0000215A0000}"/>
    <cellStyle name="Normal 4 5" xfId="23068" xr:uid="{00000000-0005-0000-0000-0000225A0000}"/>
    <cellStyle name="Normal 4 5 2" xfId="23069" xr:uid="{00000000-0005-0000-0000-0000235A0000}"/>
    <cellStyle name="Normal 4 5 3" xfId="23070" xr:uid="{00000000-0005-0000-0000-0000245A0000}"/>
    <cellStyle name="Normal 4 5 4" xfId="23071" xr:uid="{00000000-0005-0000-0000-0000255A0000}"/>
    <cellStyle name="Normal 4 6" xfId="23072" xr:uid="{00000000-0005-0000-0000-0000265A0000}"/>
    <cellStyle name="Normal 4 6 2" xfId="23073" xr:uid="{00000000-0005-0000-0000-0000275A0000}"/>
    <cellStyle name="Normal 4 6 2 2" xfId="23074" xr:uid="{00000000-0005-0000-0000-0000285A0000}"/>
    <cellStyle name="Normal 4 6 3" xfId="23075" xr:uid="{00000000-0005-0000-0000-0000295A0000}"/>
    <cellStyle name="Normal 4 7" xfId="23076" xr:uid="{00000000-0005-0000-0000-00002A5A0000}"/>
    <cellStyle name="Normal 40" xfId="554" xr:uid="{00000000-0005-0000-0000-00002B5A0000}"/>
    <cellStyle name="Normal 40 2" xfId="555" xr:uid="{00000000-0005-0000-0000-00002C5A0000}"/>
    <cellStyle name="Normal 40 3" xfId="556" xr:uid="{00000000-0005-0000-0000-00002D5A0000}"/>
    <cellStyle name="Normal 41" xfId="557" xr:uid="{00000000-0005-0000-0000-00002E5A0000}"/>
    <cellStyle name="Normal 42" xfId="558" xr:uid="{00000000-0005-0000-0000-00002F5A0000}"/>
    <cellStyle name="Normal 43" xfId="559" xr:uid="{00000000-0005-0000-0000-0000305A0000}"/>
    <cellStyle name="Normal 44" xfId="560" xr:uid="{00000000-0005-0000-0000-0000315A0000}"/>
    <cellStyle name="Normal 45" xfId="561" xr:uid="{00000000-0005-0000-0000-0000325A0000}"/>
    <cellStyle name="Normal 46" xfId="562" xr:uid="{00000000-0005-0000-0000-0000335A0000}"/>
    <cellStyle name="Normal 47" xfId="563" xr:uid="{00000000-0005-0000-0000-0000345A0000}"/>
    <cellStyle name="Normal 48" xfId="564" xr:uid="{00000000-0005-0000-0000-0000355A0000}"/>
    <cellStyle name="Normal 49" xfId="565" xr:uid="{00000000-0005-0000-0000-0000365A0000}"/>
    <cellStyle name="Normal 5" xfId="566" xr:uid="{00000000-0005-0000-0000-0000375A0000}"/>
    <cellStyle name="Normal 5 2" xfId="567" xr:uid="{00000000-0005-0000-0000-0000385A0000}"/>
    <cellStyle name="Normal 5 3" xfId="568" xr:uid="{00000000-0005-0000-0000-0000395A0000}"/>
    <cellStyle name="Normal 5 4" xfId="569" xr:uid="{00000000-0005-0000-0000-00003A5A0000}"/>
    <cellStyle name="Normal 5 5" xfId="23077" xr:uid="{00000000-0005-0000-0000-00003B5A0000}"/>
    <cellStyle name="Normal 5 5 2" xfId="23078" xr:uid="{00000000-0005-0000-0000-00003C5A0000}"/>
    <cellStyle name="Normal 5 5 2 2" xfId="23079" xr:uid="{00000000-0005-0000-0000-00003D5A0000}"/>
    <cellStyle name="Normal 5 5 3" xfId="23080" xr:uid="{00000000-0005-0000-0000-00003E5A0000}"/>
    <cellStyle name="Normal 5_Preliminary financial statement_June 11_updated Aug  24_11" xfId="570" xr:uid="{00000000-0005-0000-0000-00003F5A0000}"/>
    <cellStyle name="Normal 50" xfId="571" xr:uid="{00000000-0005-0000-0000-0000405A0000}"/>
    <cellStyle name="Normal 51" xfId="572" xr:uid="{00000000-0005-0000-0000-0000415A0000}"/>
    <cellStyle name="Normal 52" xfId="573" xr:uid="{00000000-0005-0000-0000-0000425A0000}"/>
    <cellStyle name="Normal 53" xfId="574" xr:uid="{00000000-0005-0000-0000-0000435A0000}"/>
    <cellStyle name="Normal 54" xfId="575" xr:uid="{00000000-0005-0000-0000-0000445A0000}"/>
    <cellStyle name="Normal 55" xfId="576" xr:uid="{00000000-0005-0000-0000-0000455A0000}"/>
    <cellStyle name="Normal 56" xfId="577" xr:uid="{00000000-0005-0000-0000-0000465A0000}"/>
    <cellStyle name="Normal 57" xfId="578" xr:uid="{00000000-0005-0000-0000-0000475A0000}"/>
    <cellStyle name="Normal 58" xfId="579" xr:uid="{00000000-0005-0000-0000-0000485A0000}"/>
    <cellStyle name="Normal 59" xfId="580" xr:uid="{00000000-0005-0000-0000-0000495A0000}"/>
    <cellStyle name="Normal 6" xfId="581" xr:uid="{00000000-0005-0000-0000-00004A5A0000}"/>
    <cellStyle name="Normal 6 2" xfId="582" xr:uid="{00000000-0005-0000-0000-00004B5A0000}"/>
    <cellStyle name="Normal 6 3" xfId="583" xr:uid="{00000000-0005-0000-0000-00004C5A0000}"/>
    <cellStyle name="Normal 6 4" xfId="23081" xr:uid="{00000000-0005-0000-0000-00004D5A0000}"/>
    <cellStyle name="Normal 6 4 2" xfId="23082" xr:uid="{00000000-0005-0000-0000-00004E5A0000}"/>
    <cellStyle name="Normal 6 4 2 2" xfId="23083" xr:uid="{00000000-0005-0000-0000-00004F5A0000}"/>
    <cellStyle name="Normal 6 4 3" xfId="23084" xr:uid="{00000000-0005-0000-0000-0000505A0000}"/>
    <cellStyle name="Normal 6 5" xfId="23085" xr:uid="{00000000-0005-0000-0000-0000515A0000}"/>
    <cellStyle name="Normal 60" xfId="584" xr:uid="{00000000-0005-0000-0000-0000525A0000}"/>
    <cellStyle name="Normal 61" xfId="585" xr:uid="{00000000-0005-0000-0000-0000535A0000}"/>
    <cellStyle name="Normal 62" xfId="586" xr:uid="{00000000-0005-0000-0000-0000545A0000}"/>
    <cellStyle name="Normal 63" xfId="587" xr:uid="{00000000-0005-0000-0000-0000555A0000}"/>
    <cellStyle name="Normal 64" xfId="588" xr:uid="{00000000-0005-0000-0000-0000565A0000}"/>
    <cellStyle name="Normal 64 2" xfId="589" xr:uid="{00000000-0005-0000-0000-0000575A0000}"/>
    <cellStyle name="Normal 64 2 2" xfId="23086" xr:uid="{00000000-0005-0000-0000-0000585A0000}"/>
    <cellStyle name="Normal 64 3" xfId="23087" xr:uid="{00000000-0005-0000-0000-0000595A0000}"/>
    <cellStyle name="Normal 65" xfId="590" xr:uid="{00000000-0005-0000-0000-00005A5A0000}"/>
    <cellStyle name="Normal 65 2" xfId="591" xr:uid="{00000000-0005-0000-0000-00005B5A0000}"/>
    <cellStyle name="Normal 65 2 2" xfId="23088" xr:uid="{00000000-0005-0000-0000-00005C5A0000}"/>
    <cellStyle name="Normal 65 3" xfId="23089" xr:uid="{00000000-0005-0000-0000-00005D5A0000}"/>
    <cellStyle name="Normal 66" xfId="592" xr:uid="{00000000-0005-0000-0000-00005E5A0000}"/>
    <cellStyle name="Normal 66 2" xfId="593" xr:uid="{00000000-0005-0000-0000-00005F5A0000}"/>
    <cellStyle name="Normal 66 2 2" xfId="23090" xr:uid="{00000000-0005-0000-0000-0000605A0000}"/>
    <cellStyle name="Normal 66 3" xfId="23091" xr:uid="{00000000-0005-0000-0000-0000615A0000}"/>
    <cellStyle name="Normal 67" xfId="594" xr:uid="{00000000-0005-0000-0000-0000625A0000}"/>
    <cellStyle name="Normal 67 2" xfId="595" xr:uid="{00000000-0005-0000-0000-0000635A0000}"/>
    <cellStyle name="Normal 67 2 2" xfId="23092" xr:uid="{00000000-0005-0000-0000-0000645A0000}"/>
    <cellStyle name="Normal 67 3" xfId="23093" xr:uid="{00000000-0005-0000-0000-0000655A0000}"/>
    <cellStyle name="Normal 68" xfId="596" xr:uid="{00000000-0005-0000-0000-0000665A0000}"/>
    <cellStyle name="Normal 68 2" xfId="597" xr:uid="{00000000-0005-0000-0000-0000675A0000}"/>
    <cellStyle name="Normal 68 2 2" xfId="23094" xr:uid="{00000000-0005-0000-0000-0000685A0000}"/>
    <cellStyle name="Normal 68 3" xfId="23095" xr:uid="{00000000-0005-0000-0000-0000695A0000}"/>
    <cellStyle name="Normal 69" xfId="598" xr:uid="{00000000-0005-0000-0000-00006A5A0000}"/>
    <cellStyle name="Normal 69 2" xfId="599" xr:uid="{00000000-0005-0000-0000-00006B5A0000}"/>
    <cellStyle name="Normal 69 2 2" xfId="23096" xr:uid="{00000000-0005-0000-0000-00006C5A0000}"/>
    <cellStyle name="Normal 69 3" xfId="23097" xr:uid="{00000000-0005-0000-0000-00006D5A0000}"/>
    <cellStyle name="Normal 7" xfId="600" xr:uid="{00000000-0005-0000-0000-00006E5A0000}"/>
    <cellStyle name="Normal 7 2" xfId="601" xr:uid="{00000000-0005-0000-0000-00006F5A0000}"/>
    <cellStyle name="Normal 70" xfId="23098" xr:uid="{00000000-0005-0000-0000-0000705A0000}"/>
    <cellStyle name="Normal 70 2" xfId="23099" xr:uid="{00000000-0005-0000-0000-0000715A0000}"/>
    <cellStyle name="Normal 70 2 2" xfId="23100" xr:uid="{00000000-0005-0000-0000-0000725A0000}"/>
    <cellStyle name="Normal 70 3" xfId="23101" xr:uid="{00000000-0005-0000-0000-0000735A0000}"/>
    <cellStyle name="Normal 70 4" xfId="25594" xr:uid="{00000000-0005-0000-0000-0000745A0000}"/>
    <cellStyle name="Normal 71" xfId="23102" xr:uid="{00000000-0005-0000-0000-0000755A0000}"/>
    <cellStyle name="Normal 71 2" xfId="23103" xr:uid="{00000000-0005-0000-0000-0000765A0000}"/>
    <cellStyle name="Normal 71 2 2" xfId="23104" xr:uid="{00000000-0005-0000-0000-0000775A0000}"/>
    <cellStyle name="Normal 71 3" xfId="23105" xr:uid="{00000000-0005-0000-0000-0000785A0000}"/>
    <cellStyle name="Normal 72" xfId="23106" xr:uid="{00000000-0005-0000-0000-0000795A0000}"/>
    <cellStyle name="Normal 72 2" xfId="23107" xr:uid="{00000000-0005-0000-0000-00007A5A0000}"/>
    <cellStyle name="Normal 72 2 2" xfId="23108" xr:uid="{00000000-0005-0000-0000-00007B5A0000}"/>
    <cellStyle name="Normal 72 3" xfId="23109" xr:uid="{00000000-0005-0000-0000-00007C5A0000}"/>
    <cellStyle name="Normal 73" xfId="23110" xr:uid="{00000000-0005-0000-0000-00007D5A0000}"/>
    <cellStyle name="Normal 73 2" xfId="23111" xr:uid="{00000000-0005-0000-0000-00007E5A0000}"/>
    <cellStyle name="Normal 73 2 2" xfId="23112" xr:uid="{00000000-0005-0000-0000-00007F5A0000}"/>
    <cellStyle name="Normal 73 3" xfId="23113" xr:uid="{00000000-0005-0000-0000-0000805A0000}"/>
    <cellStyle name="Normal 74" xfId="23114" xr:uid="{00000000-0005-0000-0000-0000815A0000}"/>
    <cellStyle name="Normal 74 2" xfId="23115" xr:uid="{00000000-0005-0000-0000-0000825A0000}"/>
    <cellStyle name="Normal 74 2 2" xfId="23116" xr:uid="{00000000-0005-0000-0000-0000835A0000}"/>
    <cellStyle name="Normal 74 3" xfId="23117" xr:uid="{00000000-0005-0000-0000-0000845A0000}"/>
    <cellStyle name="Normal 75" xfId="23118" xr:uid="{00000000-0005-0000-0000-0000855A0000}"/>
    <cellStyle name="Normal 75 2" xfId="23119" xr:uid="{00000000-0005-0000-0000-0000865A0000}"/>
    <cellStyle name="Normal 75 2 2" xfId="23120" xr:uid="{00000000-0005-0000-0000-0000875A0000}"/>
    <cellStyle name="Normal 75 3" xfId="23121" xr:uid="{00000000-0005-0000-0000-0000885A0000}"/>
    <cellStyle name="Normal 76" xfId="23122" xr:uid="{00000000-0005-0000-0000-0000895A0000}"/>
    <cellStyle name="Normal 76 2" xfId="23123" xr:uid="{00000000-0005-0000-0000-00008A5A0000}"/>
    <cellStyle name="Normal 76 2 2" xfId="23124" xr:uid="{00000000-0005-0000-0000-00008B5A0000}"/>
    <cellStyle name="Normal 76 3" xfId="23125" xr:uid="{00000000-0005-0000-0000-00008C5A0000}"/>
    <cellStyle name="Normal 77" xfId="23126" xr:uid="{00000000-0005-0000-0000-00008D5A0000}"/>
    <cellStyle name="Normal 77 2" xfId="23127" xr:uid="{00000000-0005-0000-0000-00008E5A0000}"/>
    <cellStyle name="Normal 77 2 2" xfId="23128" xr:uid="{00000000-0005-0000-0000-00008F5A0000}"/>
    <cellStyle name="Normal 77 3" xfId="23129" xr:uid="{00000000-0005-0000-0000-0000905A0000}"/>
    <cellStyle name="Normal 78" xfId="23130" xr:uid="{00000000-0005-0000-0000-0000915A0000}"/>
    <cellStyle name="Normal 78 2" xfId="23131" xr:uid="{00000000-0005-0000-0000-0000925A0000}"/>
    <cellStyle name="Normal 78 2 2" xfId="23132" xr:uid="{00000000-0005-0000-0000-0000935A0000}"/>
    <cellStyle name="Normal 78 3" xfId="23133" xr:uid="{00000000-0005-0000-0000-0000945A0000}"/>
    <cellStyle name="Normal 79" xfId="23134" xr:uid="{00000000-0005-0000-0000-0000955A0000}"/>
    <cellStyle name="Normal 79 2" xfId="23135" xr:uid="{00000000-0005-0000-0000-0000965A0000}"/>
    <cellStyle name="Normal 79 2 2" xfId="23136" xr:uid="{00000000-0005-0000-0000-0000975A0000}"/>
    <cellStyle name="Normal 79 3" xfId="23137" xr:uid="{00000000-0005-0000-0000-0000985A0000}"/>
    <cellStyle name="Normal 8" xfId="602" xr:uid="{00000000-0005-0000-0000-0000995A0000}"/>
    <cellStyle name="Normal 8 2" xfId="603" xr:uid="{00000000-0005-0000-0000-00009A5A0000}"/>
    <cellStyle name="Normal 80" xfId="23138" xr:uid="{00000000-0005-0000-0000-00009B5A0000}"/>
    <cellStyle name="Normal 80 2" xfId="23139" xr:uid="{00000000-0005-0000-0000-00009C5A0000}"/>
    <cellStyle name="Normal 80 2 2" xfId="23140" xr:uid="{00000000-0005-0000-0000-00009D5A0000}"/>
    <cellStyle name="Normal 80 3" xfId="23141" xr:uid="{00000000-0005-0000-0000-00009E5A0000}"/>
    <cellStyle name="Normal 81" xfId="23142" xr:uid="{00000000-0005-0000-0000-00009F5A0000}"/>
    <cellStyle name="Normal 81 2" xfId="23143" xr:uid="{00000000-0005-0000-0000-0000A05A0000}"/>
    <cellStyle name="Normal 81 2 2" xfId="23144" xr:uid="{00000000-0005-0000-0000-0000A15A0000}"/>
    <cellStyle name="Normal 81 3" xfId="23145" xr:uid="{00000000-0005-0000-0000-0000A25A0000}"/>
    <cellStyle name="Normal 82" xfId="23146" xr:uid="{00000000-0005-0000-0000-0000A35A0000}"/>
    <cellStyle name="Normal 82 2" xfId="23147" xr:uid="{00000000-0005-0000-0000-0000A45A0000}"/>
    <cellStyle name="Normal 82 2 2" xfId="23148" xr:uid="{00000000-0005-0000-0000-0000A55A0000}"/>
    <cellStyle name="Normal 82 3" xfId="23149" xr:uid="{00000000-0005-0000-0000-0000A65A0000}"/>
    <cellStyle name="Normal 83" xfId="23150" xr:uid="{00000000-0005-0000-0000-0000A75A0000}"/>
    <cellStyle name="Normal 83 2" xfId="23151" xr:uid="{00000000-0005-0000-0000-0000A85A0000}"/>
    <cellStyle name="Normal 83 2 2" xfId="23152" xr:uid="{00000000-0005-0000-0000-0000A95A0000}"/>
    <cellStyle name="Normal 83 3" xfId="23153" xr:uid="{00000000-0005-0000-0000-0000AA5A0000}"/>
    <cellStyle name="Normal 84" xfId="23154" xr:uid="{00000000-0005-0000-0000-0000AB5A0000}"/>
    <cellStyle name="Normal 84 2" xfId="23155" xr:uid="{00000000-0005-0000-0000-0000AC5A0000}"/>
    <cellStyle name="Normal 84 2 2" xfId="23156" xr:uid="{00000000-0005-0000-0000-0000AD5A0000}"/>
    <cellStyle name="Normal 84 3" xfId="23157" xr:uid="{00000000-0005-0000-0000-0000AE5A0000}"/>
    <cellStyle name="Normal 85" xfId="23158" xr:uid="{00000000-0005-0000-0000-0000AF5A0000}"/>
    <cellStyle name="Normal 85 2" xfId="23159" xr:uid="{00000000-0005-0000-0000-0000B05A0000}"/>
    <cellStyle name="Normal 85 2 2" xfId="23160" xr:uid="{00000000-0005-0000-0000-0000B15A0000}"/>
    <cellStyle name="Normal 85 3" xfId="23161" xr:uid="{00000000-0005-0000-0000-0000B25A0000}"/>
    <cellStyle name="Normal 86" xfId="23162" xr:uid="{00000000-0005-0000-0000-0000B35A0000}"/>
    <cellStyle name="Normal 86 2" xfId="23163" xr:uid="{00000000-0005-0000-0000-0000B45A0000}"/>
    <cellStyle name="Normal 86 2 2" xfId="23164" xr:uid="{00000000-0005-0000-0000-0000B55A0000}"/>
    <cellStyle name="Normal 86 3" xfId="23165" xr:uid="{00000000-0005-0000-0000-0000B65A0000}"/>
    <cellStyle name="Normal 87" xfId="23166" xr:uid="{00000000-0005-0000-0000-0000B75A0000}"/>
    <cellStyle name="Normal 87 2" xfId="23167" xr:uid="{00000000-0005-0000-0000-0000B85A0000}"/>
    <cellStyle name="Normal 87 2 2" xfId="23168" xr:uid="{00000000-0005-0000-0000-0000B95A0000}"/>
    <cellStyle name="Normal 87 3" xfId="23169" xr:uid="{00000000-0005-0000-0000-0000BA5A0000}"/>
    <cellStyle name="Normal 88" xfId="23170" xr:uid="{00000000-0005-0000-0000-0000BB5A0000}"/>
    <cellStyle name="Normal 88 2" xfId="23171" xr:uid="{00000000-0005-0000-0000-0000BC5A0000}"/>
    <cellStyle name="Normal 88 2 2" xfId="23172" xr:uid="{00000000-0005-0000-0000-0000BD5A0000}"/>
    <cellStyle name="Normal 88 3" xfId="23173" xr:uid="{00000000-0005-0000-0000-0000BE5A0000}"/>
    <cellStyle name="Normal 89" xfId="23174" xr:uid="{00000000-0005-0000-0000-0000BF5A0000}"/>
    <cellStyle name="Normal 89 2" xfId="23175" xr:uid="{00000000-0005-0000-0000-0000C05A0000}"/>
    <cellStyle name="Normal 89 2 2" xfId="23176" xr:uid="{00000000-0005-0000-0000-0000C15A0000}"/>
    <cellStyle name="Normal 89 3" xfId="23177" xr:uid="{00000000-0005-0000-0000-0000C25A0000}"/>
    <cellStyle name="Normal 9" xfId="604" xr:uid="{00000000-0005-0000-0000-0000C35A0000}"/>
    <cellStyle name="Normal 9 2" xfId="605" xr:uid="{00000000-0005-0000-0000-0000C45A0000}"/>
    <cellStyle name="Normal 90" xfId="23178" xr:uid="{00000000-0005-0000-0000-0000C55A0000}"/>
    <cellStyle name="Normal 90 2" xfId="23179" xr:uid="{00000000-0005-0000-0000-0000C65A0000}"/>
    <cellStyle name="Normal 90 2 2" xfId="23180" xr:uid="{00000000-0005-0000-0000-0000C75A0000}"/>
    <cellStyle name="Normal 90 3" xfId="23181" xr:uid="{00000000-0005-0000-0000-0000C85A0000}"/>
    <cellStyle name="Normal 91" xfId="23182" xr:uid="{00000000-0005-0000-0000-0000C95A0000}"/>
    <cellStyle name="Normal 91 2" xfId="23183" xr:uid="{00000000-0005-0000-0000-0000CA5A0000}"/>
    <cellStyle name="Normal 91 2 2" xfId="23184" xr:uid="{00000000-0005-0000-0000-0000CB5A0000}"/>
    <cellStyle name="Normal 91 3" xfId="23185" xr:uid="{00000000-0005-0000-0000-0000CC5A0000}"/>
    <cellStyle name="Normal 92" xfId="23186" xr:uid="{00000000-0005-0000-0000-0000CD5A0000}"/>
    <cellStyle name="Normal 92 2" xfId="23187" xr:uid="{00000000-0005-0000-0000-0000CE5A0000}"/>
    <cellStyle name="Normal 92 2 2" xfId="23188" xr:uid="{00000000-0005-0000-0000-0000CF5A0000}"/>
    <cellStyle name="Normal 92 3" xfId="23189" xr:uid="{00000000-0005-0000-0000-0000D05A0000}"/>
    <cellStyle name="Normal 93" xfId="23190" xr:uid="{00000000-0005-0000-0000-0000D15A0000}"/>
    <cellStyle name="Normal 94" xfId="23191" xr:uid="{00000000-0005-0000-0000-0000D25A0000}"/>
    <cellStyle name="Normal 95" xfId="23192" xr:uid="{00000000-0005-0000-0000-0000D35A0000}"/>
    <cellStyle name="Normal 96" xfId="23193" xr:uid="{00000000-0005-0000-0000-0000D45A0000}"/>
    <cellStyle name="Normal 97" xfId="23194" xr:uid="{00000000-0005-0000-0000-0000D55A0000}"/>
    <cellStyle name="Normal 98" xfId="23195" xr:uid="{00000000-0005-0000-0000-0000D65A0000}"/>
    <cellStyle name="Normal 99" xfId="23196" xr:uid="{00000000-0005-0000-0000-0000D75A0000}"/>
    <cellStyle name="Note 2" xfId="606" xr:uid="{00000000-0005-0000-0000-0000D85A0000}"/>
    <cellStyle name="Note 2 10" xfId="23197" xr:uid="{00000000-0005-0000-0000-0000D95A0000}"/>
    <cellStyle name="Note 2 10 2" xfId="23198" xr:uid="{00000000-0005-0000-0000-0000DA5A0000}"/>
    <cellStyle name="Note 2 10 3" xfId="23199" xr:uid="{00000000-0005-0000-0000-0000DB5A0000}"/>
    <cellStyle name="Note 2 10 4" xfId="23200" xr:uid="{00000000-0005-0000-0000-0000DC5A0000}"/>
    <cellStyle name="Note 2 10 5" xfId="23201" xr:uid="{00000000-0005-0000-0000-0000DD5A0000}"/>
    <cellStyle name="Note 2 10 5 2" xfId="23202" xr:uid="{00000000-0005-0000-0000-0000DE5A0000}"/>
    <cellStyle name="Note 2 10 6" xfId="23203" xr:uid="{00000000-0005-0000-0000-0000DF5A0000}"/>
    <cellStyle name="Note 2 10 7" xfId="23204" xr:uid="{00000000-0005-0000-0000-0000E05A0000}"/>
    <cellStyle name="Note 2 11" xfId="23205" xr:uid="{00000000-0005-0000-0000-0000E15A0000}"/>
    <cellStyle name="Note 2 12" xfId="23206" xr:uid="{00000000-0005-0000-0000-0000E25A0000}"/>
    <cellStyle name="Note 2 12 2" xfId="23207" xr:uid="{00000000-0005-0000-0000-0000E35A0000}"/>
    <cellStyle name="Note 2 12 2 2" xfId="23208" xr:uid="{00000000-0005-0000-0000-0000E45A0000}"/>
    <cellStyle name="Note 2 12 3" xfId="23209" xr:uid="{00000000-0005-0000-0000-0000E55A0000}"/>
    <cellStyle name="Note 2 12 4" xfId="23210" xr:uid="{00000000-0005-0000-0000-0000E65A0000}"/>
    <cellStyle name="Note 2 12 5" xfId="23211" xr:uid="{00000000-0005-0000-0000-0000E75A0000}"/>
    <cellStyle name="Note 2 13" xfId="23212" xr:uid="{00000000-0005-0000-0000-0000E85A0000}"/>
    <cellStyle name="Note 2 13 2" xfId="23213" xr:uid="{00000000-0005-0000-0000-0000E95A0000}"/>
    <cellStyle name="Note 2 13 2 2" xfId="23214" xr:uid="{00000000-0005-0000-0000-0000EA5A0000}"/>
    <cellStyle name="Note 2 13 3" xfId="23215" xr:uid="{00000000-0005-0000-0000-0000EB5A0000}"/>
    <cellStyle name="Note 2 14" xfId="23216" xr:uid="{00000000-0005-0000-0000-0000EC5A0000}"/>
    <cellStyle name="Note 2 14 2" xfId="23217" xr:uid="{00000000-0005-0000-0000-0000ED5A0000}"/>
    <cellStyle name="Note 2 14 2 2" xfId="23218" xr:uid="{00000000-0005-0000-0000-0000EE5A0000}"/>
    <cellStyle name="Note 2 14 3" xfId="23219" xr:uid="{00000000-0005-0000-0000-0000EF5A0000}"/>
    <cellStyle name="Note 2 15" xfId="23220" xr:uid="{00000000-0005-0000-0000-0000F05A0000}"/>
    <cellStyle name="Note 2 15 2" xfId="23221" xr:uid="{00000000-0005-0000-0000-0000F15A0000}"/>
    <cellStyle name="Note 2 16" xfId="23222" xr:uid="{00000000-0005-0000-0000-0000F25A0000}"/>
    <cellStyle name="Note 2 16 2" xfId="23223" xr:uid="{00000000-0005-0000-0000-0000F35A0000}"/>
    <cellStyle name="Note 2 17" xfId="23224" xr:uid="{00000000-0005-0000-0000-0000F45A0000}"/>
    <cellStyle name="Note 2 17 2" xfId="23225" xr:uid="{00000000-0005-0000-0000-0000F55A0000}"/>
    <cellStyle name="Note 2 18" xfId="23226" xr:uid="{00000000-0005-0000-0000-0000F65A0000}"/>
    <cellStyle name="Note 2 19" xfId="23227" xr:uid="{00000000-0005-0000-0000-0000F75A0000}"/>
    <cellStyle name="Note 2 2" xfId="607" xr:uid="{00000000-0005-0000-0000-0000F85A0000}"/>
    <cellStyle name="Note 2 2 10" xfId="23228" xr:uid="{00000000-0005-0000-0000-0000F95A0000}"/>
    <cellStyle name="Note 2 2 10 2" xfId="23229" xr:uid="{00000000-0005-0000-0000-0000FA5A0000}"/>
    <cellStyle name="Note 2 2 10 2 2" xfId="23230" xr:uid="{00000000-0005-0000-0000-0000FB5A0000}"/>
    <cellStyle name="Note 2 2 10 3" xfId="23231" xr:uid="{00000000-0005-0000-0000-0000FC5A0000}"/>
    <cellStyle name="Note 2 2 10 4" xfId="23232" xr:uid="{00000000-0005-0000-0000-0000FD5A0000}"/>
    <cellStyle name="Note 2 2 10 5" xfId="23233" xr:uid="{00000000-0005-0000-0000-0000FE5A0000}"/>
    <cellStyle name="Note 2 2 11" xfId="23234" xr:uid="{00000000-0005-0000-0000-0000FF5A0000}"/>
    <cellStyle name="Note 2 2 11 2" xfId="23235" xr:uid="{00000000-0005-0000-0000-0000005B0000}"/>
    <cellStyle name="Note 2 2 11 2 2" xfId="23236" xr:uid="{00000000-0005-0000-0000-0000015B0000}"/>
    <cellStyle name="Note 2 2 11 3" xfId="23237" xr:uid="{00000000-0005-0000-0000-0000025B0000}"/>
    <cellStyle name="Note 2 2 12" xfId="23238" xr:uid="{00000000-0005-0000-0000-0000035B0000}"/>
    <cellStyle name="Note 2 2 12 2" xfId="23239" xr:uid="{00000000-0005-0000-0000-0000045B0000}"/>
    <cellStyle name="Note 2 2 12 2 2" xfId="23240" xr:uid="{00000000-0005-0000-0000-0000055B0000}"/>
    <cellStyle name="Note 2 2 12 3" xfId="23241" xr:uid="{00000000-0005-0000-0000-0000065B0000}"/>
    <cellStyle name="Note 2 2 13" xfId="23242" xr:uid="{00000000-0005-0000-0000-0000075B0000}"/>
    <cellStyle name="Note 2 2 13 2" xfId="23243" xr:uid="{00000000-0005-0000-0000-0000085B0000}"/>
    <cellStyle name="Note 2 2 14" xfId="23244" xr:uid="{00000000-0005-0000-0000-0000095B0000}"/>
    <cellStyle name="Note 2 2 14 2" xfId="23245" xr:uid="{00000000-0005-0000-0000-00000A5B0000}"/>
    <cellStyle name="Note 2 2 15" xfId="23246" xr:uid="{00000000-0005-0000-0000-00000B5B0000}"/>
    <cellStyle name="Note 2 2 16" xfId="23247" xr:uid="{00000000-0005-0000-0000-00000C5B0000}"/>
    <cellStyle name="Note 2 2 17" xfId="23248" xr:uid="{00000000-0005-0000-0000-00000D5B0000}"/>
    <cellStyle name="Note 2 2 2" xfId="608" xr:uid="{00000000-0005-0000-0000-00000E5B0000}"/>
    <cellStyle name="Note 2 2 2 10" xfId="23249" xr:uid="{00000000-0005-0000-0000-00000F5B0000}"/>
    <cellStyle name="Note 2 2 2 10 2" xfId="23250" xr:uid="{00000000-0005-0000-0000-0000105B0000}"/>
    <cellStyle name="Note 2 2 2 10 2 2" xfId="23251" xr:uid="{00000000-0005-0000-0000-0000115B0000}"/>
    <cellStyle name="Note 2 2 2 10 3" xfId="23252" xr:uid="{00000000-0005-0000-0000-0000125B0000}"/>
    <cellStyle name="Note 2 2 2 11" xfId="23253" xr:uid="{00000000-0005-0000-0000-0000135B0000}"/>
    <cellStyle name="Note 2 2 2 11 2" xfId="23254" xr:uid="{00000000-0005-0000-0000-0000145B0000}"/>
    <cellStyle name="Note 2 2 2 12" xfId="23255" xr:uid="{00000000-0005-0000-0000-0000155B0000}"/>
    <cellStyle name="Note 2 2 2 12 2" xfId="23256" xr:uid="{00000000-0005-0000-0000-0000165B0000}"/>
    <cellStyle name="Note 2 2 2 13" xfId="23257" xr:uid="{00000000-0005-0000-0000-0000175B0000}"/>
    <cellStyle name="Note 2 2 2 14" xfId="23258" xr:uid="{00000000-0005-0000-0000-0000185B0000}"/>
    <cellStyle name="Note 2 2 2 15" xfId="23259" xr:uid="{00000000-0005-0000-0000-0000195B0000}"/>
    <cellStyle name="Note 2 2 2 2" xfId="609" xr:uid="{00000000-0005-0000-0000-00001A5B0000}"/>
    <cellStyle name="Note 2 2 2 2 2" xfId="23260" xr:uid="{00000000-0005-0000-0000-00001B5B0000}"/>
    <cellStyle name="Note 2 2 2 2 2 2" xfId="23261" xr:uid="{00000000-0005-0000-0000-00001C5B0000}"/>
    <cellStyle name="Note 2 2 2 2 2 3" xfId="23262" xr:uid="{00000000-0005-0000-0000-00001D5B0000}"/>
    <cellStyle name="Note 2 2 2 2 2 3 2" xfId="23263" xr:uid="{00000000-0005-0000-0000-00001E5B0000}"/>
    <cellStyle name="Note 2 2 2 2 2 3 3" xfId="23264" xr:uid="{00000000-0005-0000-0000-00001F5B0000}"/>
    <cellStyle name="Note 2 2 2 2 2 4" xfId="23265" xr:uid="{00000000-0005-0000-0000-0000205B0000}"/>
    <cellStyle name="Note 2 2 2 2 2 4 2" xfId="23266" xr:uid="{00000000-0005-0000-0000-0000215B0000}"/>
    <cellStyle name="Note 2 2 2 2 2 4 2 2" xfId="23267" xr:uid="{00000000-0005-0000-0000-0000225B0000}"/>
    <cellStyle name="Note 2 2 2 2 2 4 3" xfId="23268" xr:uid="{00000000-0005-0000-0000-0000235B0000}"/>
    <cellStyle name="Note 2 2 2 2 2 5" xfId="23269" xr:uid="{00000000-0005-0000-0000-0000245B0000}"/>
    <cellStyle name="Note 2 2 2 2 2 5 2" xfId="23270" xr:uid="{00000000-0005-0000-0000-0000255B0000}"/>
    <cellStyle name="Note 2 2 2 2 2 5 2 2" xfId="23271" xr:uid="{00000000-0005-0000-0000-0000265B0000}"/>
    <cellStyle name="Note 2 2 2 2 2 5 3" xfId="23272" xr:uid="{00000000-0005-0000-0000-0000275B0000}"/>
    <cellStyle name="Note 2 2 2 2 2 6" xfId="23273" xr:uid="{00000000-0005-0000-0000-0000285B0000}"/>
    <cellStyle name="Note 2 2 2 2 2 6 2" xfId="23274" xr:uid="{00000000-0005-0000-0000-0000295B0000}"/>
    <cellStyle name="Note 2 2 2 2 2 6 2 2" xfId="23275" xr:uid="{00000000-0005-0000-0000-00002A5B0000}"/>
    <cellStyle name="Note 2 2 2 2 2 6 3" xfId="23276" xr:uid="{00000000-0005-0000-0000-00002B5B0000}"/>
    <cellStyle name="Note 2 2 2 2 2 7" xfId="23277" xr:uid="{00000000-0005-0000-0000-00002C5B0000}"/>
    <cellStyle name="Note 2 2 2 2 2 7 2" xfId="23278" xr:uid="{00000000-0005-0000-0000-00002D5B0000}"/>
    <cellStyle name="Note 2 2 2 2 2 8" xfId="23279" xr:uid="{00000000-0005-0000-0000-00002E5B0000}"/>
    <cellStyle name="Note 2 2 2 2 2 8 2" xfId="23280" xr:uid="{00000000-0005-0000-0000-00002F5B0000}"/>
    <cellStyle name="Note 2 2 2 2 2 9" xfId="23281" xr:uid="{00000000-0005-0000-0000-0000305B0000}"/>
    <cellStyle name="Note 2 2 2 2 3" xfId="23282" xr:uid="{00000000-0005-0000-0000-0000315B0000}"/>
    <cellStyle name="Note 2 2 2 2 3 2" xfId="23283" xr:uid="{00000000-0005-0000-0000-0000325B0000}"/>
    <cellStyle name="Note 2 2 2 2 3 3" xfId="23284" xr:uid="{00000000-0005-0000-0000-0000335B0000}"/>
    <cellStyle name="Note 2 2 2 2 3 3 2" xfId="23285" xr:uid="{00000000-0005-0000-0000-0000345B0000}"/>
    <cellStyle name="Note 2 2 2 2 3 3 3" xfId="23286" xr:uid="{00000000-0005-0000-0000-0000355B0000}"/>
    <cellStyle name="Note 2 2 2 2 3 4" xfId="23287" xr:uid="{00000000-0005-0000-0000-0000365B0000}"/>
    <cellStyle name="Note 2 2 2 2 3 4 2" xfId="23288" xr:uid="{00000000-0005-0000-0000-0000375B0000}"/>
    <cellStyle name="Note 2 2 2 2 3 4 2 2" xfId="23289" xr:uid="{00000000-0005-0000-0000-0000385B0000}"/>
    <cellStyle name="Note 2 2 2 2 3 4 3" xfId="23290" xr:uid="{00000000-0005-0000-0000-0000395B0000}"/>
    <cellStyle name="Note 2 2 2 2 3 5" xfId="23291" xr:uid="{00000000-0005-0000-0000-00003A5B0000}"/>
    <cellStyle name="Note 2 2 2 2 3 5 2" xfId="23292" xr:uid="{00000000-0005-0000-0000-00003B5B0000}"/>
    <cellStyle name="Note 2 2 2 2 3 5 2 2" xfId="23293" xr:uid="{00000000-0005-0000-0000-00003C5B0000}"/>
    <cellStyle name="Note 2 2 2 2 3 5 3" xfId="23294" xr:uid="{00000000-0005-0000-0000-00003D5B0000}"/>
    <cellStyle name="Note 2 2 2 2 3 6" xfId="23295" xr:uid="{00000000-0005-0000-0000-00003E5B0000}"/>
    <cellStyle name="Note 2 2 2 2 3 6 2" xfId="23296" xr:uid="{00000000-0005-0000-0000-00003F5B0000}"/>
    <cellStyle name="Note 2 2 2 2 3 6 2 2" xfId="23297" xr:uid="{00000000-0005-0000-0000-0000405B0000}"/>
    <cellStyle name="Note 2 2 2 2 3 6 3" xfId="23298" xr:uid="{00000000-0005-0000-0000-0000415B0000}"/>
    <cellStyle name="Note 2 2 2 2 3 7" xfId="23299" xr:uid="{00000000-0005-0000-0000-0000425B0000}"/>
    <cellStyle name="Note 2 2 2 2 3 7 2" xfId="23300" xr:uid="{00000000-0005-0000-0000-0000435B0000}"/>
    <cellStyle name="Note 2 2 2 2 3 8" xfId="23301" xr:uid="{00000000-0005-0000-0000-0000445B0000}"/>
    <cellStyle name="Note 2 2 2 2 3 8 2" xfId="23302" xr:uid="{00000000-0005-0000-0000-0000455B0000}"/>
    <cellStyle name="Note 2 2 2 2 3 9" xfId="23303" xr:uid="{00000000-0005-0000-0000-0000465B0000}"/>
    <cellStyle name="Note 2 2 2 2 4" xfId="23304" xr:uid="{00000000-0005-0000-0000-0000475B0000}"/>
    <cellStyle name="Note 2 2 2 2 4 2" xfId="23305" xr:uid="{00000000-0005-0000-0000-0000485B0000}"/>
    <cellStyle name="Note 2 2 2 2 4 3" xfId="23306" xr:uid="{00000000-0005-0000-0000-0000495B0000}"/>
    <cellStyle name="Note 2 2 2 2 4 3 2" xfId="23307" xr:uid="{00000000-0005-0000-0000-00004A5B0000}"/>
    <cellStyle name="Note 2 2 2 2 4 3 2 2" xfId="23308" xr:uid="{00000000-0005-0000-0000-00004B5B0000}"/>
    <cellStyle name="Note 2 2 2 2 4 3 3" xfId="23309" xr:uid="{00000000-0005-0000-0000-00004C5B0000}"/>
    <cellStyle name="Note 2 2 2 2 4 4" xfId="23310" xr:uid="{00000000-0005-0000-0000-00004D5B0000}"/>
    <cellStyle name="Note 2 2 2 2 4 4 2" xfId="23311" xr:uid="{00000000-0005-0000-0000-00004E5B0000}"/>
    <cellStyle name="Note 2 2 2 2 4 4 2 2" xfId="23312" xr:uid="{00000000-0005-0000-0000-00004F5B0000}"/>
    <cellStyle name="Note 2 2 2 2 4 4 3" xfId="23313" xr:uid="{00000000-0005-0000-0000-0000505B0000}"/>
    <cellStyle name="Note 2 2 2 2 4 5" xfId="23314" xr:uid="{00000000-0005-0000-0000-0000515B0000}"/>
    <cellStyle name="Note 2 2 2 2 4 5 2" xfId="23315" xr:uid="{00000000-0005-0000-0000-0000525B0000}"/>
    <cellStyle name="Note 2 2 2 2 4 5 2 2" xfId="23316" xr:uid="{00000000-0005-0000-0000-0000535B0000}"/>
    <cellStyle name="Note 2 2 2 2 4 5 3" xfId="23317" xr:uid="{00000000-0005-0000-0000-0000545B0000}"/>
    <cellStyle name="Note 2 2 2 2 4 6" xfId="23318" xr:uid="{00000000-0005-0000-0000-0000555B0000}"/>
    <cellStyle name="Note 2 2 2 2 4 6 2" xfId="23319" xr:uid="{00000000-0005-0000-0000-0000565B0000}"/>
    <cellStyle name="Note 2 2 2 2 4 7" xfId="23320" xr:uid="{00000000-0005-0000-0000-0000575B0000}"/>
    <cellStyle name="Note 2 2 2 2 4 7 2" xfId="23321" xr:uid="{00000000-0005-0000-0000-0000585B0000}"/>
    <cellStyle name="Note 2 2 2 2 4 8" xfId="23322" xr:uid="{00000000-0005-0000-0000-0000595B0000}"/>
    <cellStyle name="Note 2 2 2 2 4 9" xfId="23323" xr:uid="{00000000-0005-0000-0000-00005A5B0000}"/>
    <cellStyle name="Note 2 2 2 2 5" xfId="23324" xr:uid="{00000000-0005-0000-0000-00005B5B0000}"/>
    <cellStyle name="Note 2 2 2 2 5 2" xfId="23325" xr:uid="{00000000-0005-0000-0000-00005C5B0000}"/>
    <cellStyle name="Note 2 2 2 2 5 3" xfId="23326" xr:uid="{00000000-0005-0000-0000-00005D5B0000}"/>
    <cellStyle name="Note 2 2 2 2 6" xfId="23327" xr:uid="{00000000-0005-0000-0000-00005E5B0000}"/>
    <cellStyle name="Note 2 2 2 2 6 2" xfId="23328" xr:uid="{00000000-0005-0000-0000-00005F5B0000}"/>
    <cellStyle name="Note 2 2 2 2 6 2 2" xfId="23329" xr:uid="{00000000-0005-0000-0000-0000605B0000}"/>
    <cellStyle name="Note 2 2 2 2 6 2 2 2" xfId="23330" xr:uid="{00000000-0005-0000-0000-0000615B0000}"/>
    <cellStyle name="Note 2 2 2 2 6 2 3" xfId="23331" xr:uid="{00000000-0005-0000-0000-0000625B0000}"/>
    <cellStyle name="Note 2 2 2 2 6 3" xfId="23332" xr:uid="{00000000-0005-0000-0000-0000635B0000}"/>
    <cellStyle name="Note 2 2 2 2 6 3 2" xfId="23333" xr:uid="{00000000-0005-0000-0000-0000645B0000}"/>
    <cellStyle name="Note 2 2 2 2 6 3 2 2" xfId="23334" xr:uid="{00000000-0005-0000-0000-0000655B0000}"/>
    <cellStyle name="Note 2 2 2 2 6 3 3" xfId="23335" xr:uid="{00000000-0005-0000-0000-0000665B0000}"/>
    <cellStyle name="Note 2 2 2 2 6 4" xfId="23336" xr:uid="{00000000-0005-0000-0000-0000675B0000}"/>
    <cellStyle name="Note 2 2 2 2 6 4 2" xfId="23337" xr:uid="{00000000-0005-0000-0000-0000685B0000}"/>
    <cellStyle name="Note 2 2 2 2 6 4 2 2" xfId="23338" xr:uid="{00000000-0005-0000-0000-0000695B0000}"/>
    <cellStyle name="Note 2 2 2 2 6 4 3" xfId="23339" xr:uid="{00000000-0005-0000-0000-00006A5B0000}"/>
    <cellStyle name="Note 2 2 2 2 6 5" xfId="23340" xr:uid="{00000000-0005-0000-0000-00006B5B0000}"/>
    <cellStyle name="Note 2 2 2 2 6 5 2" xfId="23341" xr:uid="{00000000-0005-0000-0000-00006C5B0000}"/>
    <cellStyle name="Note 2 2 2 2 6 6" xfId="23342" xr:uid="{00000000-0005-0000-0000-00006D5B0000}"/>
    <cellStyle name="Note 2 2 2 2 6 6 2" xfId="23343" xr:uid="{00000000-0005-0000-0000-00006E5B0000}"/>
    <cellStyle name="Note 2 2 2 2 6 7" xfId="23344" xr:uid="{00000000-0005-0000-0000-00006F5B0000}"/>
    <cellStyle name="Note 2 2 2 2 7" xfId="23345" xr:uid="{00000000-0005-0000-0000-0000705B0000}"/>
    <cellStyle name="Note 2 2 2 2 7 2" xfId="23346" xr:uid="{00000000-0005-0000-0000-0000715B0000}"/>
    <cellStyle name="Note 2 2 2 2 7 2 2" xfId="23347" xr:uid="{00000000-0005-0000-0000-0000725B0000}"/>
    <cellStyle name="Note 2 2 2 2 7 3" xfId="23348" xr:uid="{00000000-0005-0000-0000-0000735B0000}"/>
    <cellStyle name="Note 2 2 2 2 8" xfId="23349" xr:uid="{00000000-0005-0000-0000-0000745B0000}"/>
    <cellStyle name="Note 2 2 2 2 8 2" xfId="23350" xr:uid="{00000000-0005-0000-0000-0000755B0000}"/>
    <cellStyle name="Note 2 2 2 2 8 2 2" xfId="23351" xr:uid="{00000000-0005-0000-0000-0000765B0000}"/>
    <cellStyle name="Note 2 2 2 2 8 3" xfId="23352" xr:uid="{00000000-0005-0000-0000-0000775B0000}"/>
    <cellStyle name="Note 2 2 2 3" xfId="610" xr:uid="{00000000-0005-0000-0000-0000785B0000}"/>
    <cellStyle name="Note 2 2 2 3 10" xfId="23353" xr:uid="{00000000-0005-0000-0000-0000795B0000}"/>
    <cellStyle name="Note 2 2 2 3 2" xfId="611" xr:uid="{00000000-0005-0000-0000-00007A5B0000}"/>
    <cellStyle name="Note 2 2 2 3 2 2" xfId="23354" xr:uid="{00000000-0005-0000-0000-00007B5B0000}"/>
    <cellStyle name="Note 2 2 2 3 2 3" xfId="23355" xr:uid="{00000000-0005-0000-0000-00007C5B0000}"/>
    <cellStyle name="Note 2 2 2 3 2 3 2" xfId="23356" xr:uid="{00000000-0005-0000-0000-00007D5B0000}"/>
    <cellStyle name="Note 2 2 2 3 2 3 3" xfId="23357" xr:uid="{00000000-0005-0000-0000-00007E5B0000}"/>
    <cellStyle name="Note 2 2 2 3 2 4" xfId="23358" xr:uid="{00000000-0005-0000-0000-00007F5B0000}"/>
    <cellStyle name="Note 2 2 2 3 2 4 2" xfId="23359" xr:uid="{00000000-0005-0000-0000-0000805B0000}"/>
    <cellStyle name="Note 2 2 2 3 2 4 2 2" xfId="23360" xr:uid="{00000000-0005-0000-0000-0000815B0000}"/>
    <cellStyle name="Note 2 2 2 3 2 4 3" xfId="23361" xr:uid="{00000000-0005-0000-0000-0000825B0000}"/>
    <cellStyle name="Note 2 2 2 3 2 5" xfId="23362" xr:uid="{00000000-0005-0000-0000-0000835B0000}"/>
    <cellStyle name="Note 2 2 2 3 2 5 2" xfId="23363" xr:uid="{00000000-0005-0000-0000-0000845B0000}"/>
    <cellStyle name="Note 2 2 2 3 2 5 2 2" xfId="23364" xr:uid="{00000000-0005-0000-0000-0000855B0000}"/>
    <cellStyle name="Note 2 2 2 3 2 5 3" xfId="23365" xr:uid="{00000000-0005-0000-0000-0000865B0000}"/>
    <cellStyle name="Note 2 2 2 3 2 6" xfId="23366" xr:uid="{00000000-0005-0000-0000-0000875B0000}"/>
    <cellStyle name="Note 2 2 2 3 2 6 2" xfId="23367" xr:uid="{00000000-0005-0000-0000-0000885B0000}"/>
    <cellStyle name="Note 2 2 2 3 2 6 2 2" xfId="23368" xr:uid="{00000000-0005-0000-0000-0000895B0000}"/>
    <cellStyle name="Note 2 2 2 3 2 6 3" xfId="23369" xr:uid="{00000000-0005-0000-0000-00008A5B0000}"/>
    <cellStyle name="Note 2 2 2 3 2 7" xfId="23370" xr:uid="{00000000-0005-0000-0000-00008B5B0000}"/>
    <cellStyle name="Note 2 2 2 3 2 7 2" xfId="23371" xr:uid="{00000000-0005-0000-0000-00008C5B0000}"/>
    <cellStyle name="Note 2 2 2 3 2 8" xfId="23372" xr:uid="{00000000-0005-0000-0000-00008D5B0000}"/>
    <cellStyle name="Note 2 2 2 3 2 8 2" xfId="23373" xr:uid="{00000000-0005-0000-0000-00008E5B0000}"/>
    <cellStyle name="Note 2 2 2 3 2 9" xfId="23374" xr:uid="{00000000-0005-0000-0000-00008F5B0000}"/>
    <cellStyle name="Note 2 2 2 3 3" xfId="612" xr:uid="{00000000-0005-0000-0000-0000905B0000}"/>
    <cellStyle name="Note 2 2 2 3 4" xfId="23375" xr:uid="{00000000-0005-0000-0000-0000915B0000}"/>
    <cellStyle name="Note 2 2 2 3 4 2" xfId="23376" xr:uid="{00000000-0005-0000-0000-0000925B0000}"/>
    <cellStyle name="Note 2 2 2 3 4 3" xfId="23377" xr:uid="{00000000-0005-0000-0000-0000935B0000}"/>
    <cellStyle name="Note 2 2 2 3 5" xfId="23378" xr:uid="{00000000-0005-0000-0000-0000945B0000}"/>
    <cellStyle name="Note 2 2 2 3 5 2" xfId="23379" xr:uid="{00000000-0005-0000-0000-0000955B0000}"/>
    <cellStyle name="Note 2 2 2 3 5 2 2" xfId="23380" xr:uid="{00000000-0005-0000-0000-0000965B0000}"/>
    <cellStyle name="Note 2 2 2 3 5 3" xfId="23381" xr:uid="{00000000-0005-0000-0000-0000975B0000}"/>
    <cellStyle name="Note 2 2 2 3 6" xfId="23382" xr:uid="{00000000-0005-0000-0000-0000985B0000}"/>
    <cellStyle name="Note 2 2 2 3 6 2" xfId="23383" xr:uid="{00000000-0005-0000-0000-0000995B0000}"/>
    <cellStyle name="Note 2 2 2 3 6 2 2" xfId="23384" xr:uid="{00000000-0005-0000-0000-00009A5B0000}"/>
    <cellStyle name="Note 2 2 2 3 6 3" xfId="23385" xr:uid="{00000000-0005-0000-0000-00009B5B0000}"/>
    <cellStyle name="Note 2 2 2 3 7" xfId="23386" xr:uid="{00000000-0005-0000-0000-00009C5B0000}"/>
    <cellStyle name="Note 2 2 2 3 7 2" xfId="23387" xr:uid="{00000000-0005-0000-0000-00009D5B0000}"/>
    <cellStyle name="Note 2 2 2 3 7 2 2" xfId="23388" xr:uid="{00000000-0005-0000-0000-00009E5B0000}"/>
    <cellStyle name="Note 2 2 2 3 7 3" xfId="23389" xr:uid="{00000000-0005-0000-0000-00009F5B0000}"/>
    <cellStyle name="Note 2 2 2 3 8" xfId="23390" xr:uid="{00000000-0005-0000-0000-0000A05B0000}"/>
    <cellStyle name="Note 2 2 2 3 8 2" xfId="23391" xr:uid="{00000000-0005-0000-0000-0000A15B0000}"/>
    <cellStyle name="Note 2 2 2 3 9" xfId="23392" xr:uid="{00000000-0005-0000-0000-0000A25B0000}"/>
    <cellStyle name="Note 2 2 2 3 9 2" xfId="23393" xr:uid="{00000000-0005-0000-0000-0000A35B0000}"/>
    <cellStyle name="Note 2 2 2 4" xfId="613" xr:uid="{00000000-0005-0000-0000-0000A45B0000}"/>
    <cellStyle name="Note 2 2 2 4 2" xfId="614" xr:uid="{00000000-0005-0000-0000-0000A55B0000}"/>
    <cellStyle name="Note 2 2 2 4 2 10" xfId="23394" xr:uid="{00000000-0005-0000-0000-0000A65B0000}"/>
    <cellStyle name="Note 2 2 2 4 2 2" xfId="23395" xr:uid="{00000000-0005-0000-0000-0000A75B0000}"/>
    <cellStyle name="Note 2 2 2 4 2 3" xfId="23396" xr:uid="{00000000-0005-0000-0000-0000A85B0000}"/>
    <cellStyle name="Note 2 2 2 4 2 4" xfId="23397" xr:uid="{00000000-0005-0000-0000-0000A95B0000}"/>
    <cellStyle name="Note 2 2 2 4 2 4 2" xfId="23398" xr:uid="{00000000-0005-0000-0000-0000AA5B0000}"/>
    <cellStyle name="Note 2 2 2 4 2 4 2 2" xfId="23399" xr:uid="{00000000-0005-0000-0000-0000AB5B0000}"/>
    <cellStyle name="Note 2 2 2 4 2 4 3" xfId="23400" xr:uid="{00000000-0005-0000-0000-0000AC5B0000}"/>
    <cellStyle name="Note 2 2 2 4 2 5" xfId="23401" xr:uid="{00000000-0005-0000-0000-0000AD5B0000}"/>
    <cellStyle name="Note 2 2 2 4 2 5 2" xfId="23402" xr:uid="{00000000-0005-0000-0000-0000AE5B0000}"/>
    <cellStyle name="Note 2 2 2 4 2 5 2 2" xfId="23403" xr:uid="{00000000-0005-0000-0000-0000AF5B0000}"/>
    <cellStyle name="Note 2 2 2 4 2 5 3" xfId="23404" xr:uid="{00000000-0005-0000-0000-0000B05B0000}"/>
    <cellStyle name="Note 2 2 2 4 2 6" xfId="23405" xr:uid="{00000000-0005-0000-0000-0000B15B0000}"/>
    <cellStyle name="Note 2 2 2 4 2 6 2" xfId="23406" xr:uid="{00000000-0005-0000-0000-0000B25B0000}"/>
    <cellStyle name="Note 2 2 2 4 2 6 2 2" xfId="23407" xr:uid="{00000000-0005-0000-0000-0000B35B0000}"/>
    <cellStyle name="Note 2 2 2 4 2 6 3" xfId="23408" xr:uid="{00000000-0005-0000-0000-0000B45B0000}"/>
    <cellStyle name="Note 2 2 2 4 2 7" xfId="23409" xr:uid="{00000000-0005-0000-0000-0000B55B0000}"/>
    <cellStyle name="Note 2 2 2 4 2 7 2" xfId="23410" xr:uid="{00000000-0005-0000-0000-0000B65B0000}"/>
    <cellStyle name="Note 2 2 2 4 2 8" xfId="23411" xr:uid="{00000000-0005-0000-0000-0000B75B0000}"/>
    <cellStyle name="Note 2 2 2 4 2 8 2" xfId="23412" xr:uid="{00000000-0005-0000-0000-0000B85B0000}"/>
    <cellStyle name="Note 2 2 2 4 2 9" xfId="23413" xr:uid="{00000000-0005-0000-0000-0000B95B0000}"/>
    <cellStyle name="Note 2 2 2 4 3" xfId="615" xr:uid="{00000000-0005-0000-0000-0000BA5B0000}"/>
    <cellStyle name="Note 2 2 2 4 4" xfId="23414" xr:uid="{00000000-0005-0000-0000-0000BB5B0000}"/>
    <cellStyle name="Note 2 2 2 4 4 2" xfId="23415" xr:uid="{00000000-0005-0000-0000-0000BC5B0000}"/>
    <cellStyle name="Note 2 2 2 4 4 2 2" xfId="23416" xr:uid="{00000000-0005-0000-0000-0000BD5B0000}"/>
    <cellStyle name="Note 2 2 2 4 4 3" xfId="23417" xr:uid="{00000000-0005-0000-0000-0000BE5B0000}"/>
    <cellStyle name="Note 2 2 2 4 5" xfId="23418" xr:uid="{00000000-0005-0000-0000-0000BF5B0000}"/>
    <cellStyle name="Note 2 2 2 4 5 2" xfId="23419" xr:uid="{00000000-0005-0000-0000-0000C05B0000}"/>
    <cellStyle name="Note 2 2 2 4 5 2 2" xfId="23420" xr:uid="{00000000-0005-0000-0000-0000C15B0000}"/>
    <cellStyle name="Note 2 2 2 4 5 3" xfId="23421" xr:uid="{00000000-0005-0000-0000-0000C25B0000}"/>
    <cellStyle name="Note 2 2 2 5" xfId="23422" xr:uid="{00000000-0005-0000-0000-0000C35B0000}"/>
    <cellStyle name="Note 2 2 2 5 2" xfId="23423" xr:uid="{00000000-0005-0000-0000-0000C45B0000}"/>
    <cellStyle name="Note 2 2 2 5 3" xfId="23424" xr:uid="{00000000-0005-0000-0000-0000C55B0000}"/>
    <cellStyle name="Note 2 2 2 5 3 2" xfId="23425" xr:uid="{00000000-0005-0000-0000-0000C65B0000}"/>
    <cellStyle name="Note 2 2 2 5 3 3" xfId="23426" xr:uid="{00000000-0005-0000-0000-0000C75B0000}"/>
    <cellStyle name="Note 2 2 2 5 4" xfId="23427" xr:uid="{00000000-0005-0000-0000-0000C85B0000}"/>
    <cellStyle name="Note 2 2 2 5 4 2" xfId="23428" xr:uid="{00000000-0005-0000-0000-0000C95B0000}"/>
    <cellStyle name="Note 2 2 2 5 4 2 2" xfId="23429" xr:uid="{00000000-0005-0000-0000-0000CA5B0000}"/>
    <cellStyle name="Note 2 2 2 5 4 3" xfId="23430" xr:uid="{00000000-0005-0000-0000-0000CB5B0000}"/>
    <cellStyle name="Note 2 2 2 5 5" xfId="23431" xr:uid="{00000000-0005-0000-0000-0000CC5B0000}"/>
    <cellStyle name="Note 2 2 2 5 5 2" xfId="23432" xr:uid="{00000000-0005-0000-0000-0000CD5B0000}"/>
    <cellStyle name="Note 2 2 2 5 5 2 2" xfId="23433" xr:uid="{00000000-0005-0000-0000-0000CE5B0000}"/>
    <cellStyle name="Note 2 2 2 5 5 3" xfId="23434" xr:uid="{00000000-0005-0000-0000-0000CF5B0000}"/>
    <cellStyle name="Note 2 2 2 5 6" xfId="23435" xr:uid="{00000000-0005-0000-0000-0000D05B0000}"/>
    <cellStyle name="Note 2 2 2 5 6 2" xfId="23436" xr:uid="{00000000-0005-0000-0000-0000D15B0000}"/>
    <cellStyle name="Note 2 2 2 5 6 2 2" xfId="23437" xr:uid="{00000000-0005-0000-0000-0000D25B0000}"/>
    <cellStyle name="Note 2 2 2 5 6 3" xfId="23438" xr:uid="{00000000-0005-0000-0000-0000D35B0000}"/>
    <cellStyle name="Note 2 2 2 5 7" xfId="23439" xr:uid="{00000000-0005-0000-0000-0000D45B0000}"/>
    <cellStyle name="Note 2 2 2 5 7 2" xfId="23440" xr:uid="{00000000-0005-0000-0000-0000D55B0000}"/>
    <cellStyle name="Note 2 2 2 5 8" xfId="23441" xr:uid="{00000000-0005-0000-0000-0000D65B0000}"/>
    <cellStyle name="Note 2 2 2 5 8 2" xfId="23442" xr:uid="{00000000-0005-0000-0000-0000D75B0000}"/>
    <cellStyle name="Note 2 2 2 5 9" xfId="23443" xr:uid="{00000000-0005-0000-0000-0000D85B0000}"/>
    <cellStyle name="Note 2 2 2 6" xfId="23444" xr:uid="{00000000-0005-0000-0000-0000D95B0000}"/>
    <cellStyle name="Note 2 2 2 6 2" xfId="23445" xr:uid="{00000000-0005-0000-0000-0000DA5B0000}"/>
    <cellStyle name="Note 2 2 2 6 3" xfId="23446" xr:uid="{00000000-0005-0000-0000-0000DB5B0000}"/>
    <cellStyle name="Note 2 2 2 7" xfId="23447" xr:uid="{00000000-0005-0000-0000-0000DC5B0000}"/>
    <cellStyle name="Note 2 2 2 8" xfId="23448" xr:uid="{00000000-0005-0000-0000-0000DD5B0000}"/>
    <cellStyle name="Note 2 2 2 8 2" xfId="23449" xr:uid="{00000000-0005-0000-0000-0000DE5B0000}"/>
    <cellStyle name="Note 2 2 2 8 2 2" xfId="23450" xr:uid="{00000000-0005-0000-0000-0000DF5B0000}"/>
    <cellStyle name="Note 2 2 2 8 3" xfId="23451" xr:uid="{00000000-0005-0000-0000-0000E05B0000}"/>
    <cellStyle name="Note 2 2 2 8 4" xfId="23452" xr:uid="{00000000-0005-0000-0000-0000E15B0000}"/>
    <cellStyle name="Note 2 2 2 8 5" xfId="23453" xr:uid="{00000000-0005-0000-0000-0000E25B0000}"/>
    <cellStyle name="Note 2 2 2 9" xfId="23454" xr:uid="{00000000-0005-0000-0000-0000E35B0000}"/>
    <cellStyle name="Note 2 2 2 9 2" xfId="23455" xr:uid="{00000000-0005-0000-0000-0000E45B0000}"/>
    <cellStyle name="Note 2 2 2 9 2 2" xfId="23456" xr:uid="{00000000-0005-0000-0000-0000E55B0000}"/>
    <cellStyle name="Note 2 2 2 9 3" xfId="23457" xr:uid="{00000000-0005-0000-0000-0000E65B0000}"/>
    <cellStyle name="Note 2 2 3" xfId="616" xr:uid="{00000000-0005-0000-0000-0000E75B0000}"/>
    <cellStyle name="Note 2 2 3 10" xfId="23458" xr:uid="{00000000-0005-0000-0000-0000E85B0000}"/>
    <cellStyle name="Note 2 2 3 10 2" xfId="23459" xr:uid="{00000000-0005-0000-0000-0000E95B0000}"/>
    <cellStyle name="Note 2 2 3 10 2 2" xfId="23460" xr:uid="{00000000-0005-0000-0000-0000EA5B0000}"/>
    <cellStyle name="Note 2 2 3 10 3" xfId="23461" xr:uid="{00000000-0005-0000-0000-0000EB5B0000}"/>
    <cellStyle name="Note 2 2 3 11" xfId="23462" xr:uid="{00000000-0005-0000-0000-0000EC5B0000}"/>
    <cellStyle name="Note 2 2 3 11 2" xfId="23463" xr:uid="{00000000-0005-0000-0000-0000ED5B0000}"/>
    <cellStyle name="Note 2 2 3 12" xfId="23464" xr:uid="{00000000-0005-0000-0000-0000EE5B0000}"/>
    <cellStyle name="Note 2 2 3 12 2" xfId="23465" xr:uid="{00000000-0005-0000-0000-0000EF5B0000}"/>
    <cellStyle name="Note 2 2 3 13" xfId="23466" xr:uid="{00000000-0005-0000-0000-0000F05B0000}"/>
    <cellStyle name="Note 2 2 3 14" xfId="23467" xr:uid="{00000000-0005-0000-0000-0000F15B0000}"/>
    <cellStyle name="Note 2 2 3 15" xfId="23468" xr:uid="{00000000-0005-0000-0000-0000F25B0000}"/>
    <cellStyle name="Note 2 2 3 2" xfId="617" xr:uid="{00000000-0005-0000-0000-0000F35B0000}"/>
    <cellStyle name="Note 2 2 3 2 2" xfId="23469" xr:uid="{00000000-0005-0000-0000-0000F45B0000}"/>
    <cellStyle name="Note 2 2 3 2 2 2" xfId="23470" xr:uid="{00000000-0005-0000-0000-0000F55B0000}"/>
    <cellStyle name="Note 2 2 3 2 2 3" xfId="23471" xr:uid="{00000000-0005-0000-0000-0000F65B0000}"/>
    <cellStyle name="Note 2 2 3 2 2 3 2" xfId="23472" xr:uid="{00000000-0005-0000-0000-0000F75B0000}"/>
    <cellStyle name="Note 2 2 3 2 2 3 3" xfId="23473" xr:uid="{00000000-0005-0000-0000-0000F85B0000}"/>
    <cellStyle name="Note 2 2 3 2 2 4" xfId="23474" xr:uid="{00000000-0005-0000-0000-0000F95B0000}"/>
    <cellStyle name="Note 2 2 3 2 2 4 2" xfId="23475" xr:uid="{00000000-0005-0000-0000-0000FA5B0000}"/>
    <cellStyle name="Note 2 2 3 2 2 4 2 2" xfId="23476" xr:uid="{00000000-0005-0000-0000-0000FB5B0000}"/>
    <cellStyle name="Note 2 2 3 2 2 4 3" xfId="23477" xr:uid="{00000000-0005-0000-0000-0000FC5B0000}"/>
    <cellStyle name="Note 2 2 3 2 2 5" xfId="23478" xr:uid="{00000000-0005-0000-0000-0000FD5B0000}"/>
    <cellStyle name="Note 2 2 3 2 2 5 2" xfId="23479" xr:uid="{00000000-0005-0000-0000-0000FE5B0000}"/>
    <cellStyle name="Note 2 2 3 2 2 5 2 2" xfId="23480" xr:uid="{00000000-0005-0000-0000-0000FF5B0000}"/>
    <cellStyle name="Note 2 2 3 2 2 5 3" xfId="23481" xr:uid="{00000000-0005-0000-0000-0000005C0000}"/>
    <cellStyle name="Note 2 2 3 2 2 6" xfId="23482" xr:uid="{00000000-0005-0000-0000-0000015C0000}"/>
    <cellStyle name="Note 2 2 3 2 2 6 2" xfId="23483" xr:uid="{00000000-0005-0000-0000-0000025C0000}"/>
    <cellStyle name="Note 2 2 3 2 2 6 2 2" xfId="23484" xr:uid="{00000000-0005-0000-0000-0000035C0000}"/>
    <cellStyle name="Note 2 2 3 2 2 6 3" xfId="23485" xr:uid="{00000000-0005-0000-0000-0000045C0000}"/>
    <cellStyle name="Note 2 2 3 2 2 7" xfId="23486" xr:uid="{00000000-0005-0000-0000-0000055C0000}"/>
    <cellStyle name="Note 2 2 3 2 2 7 2" xfId="23487" xr:uid="{00000000-0005-0000-0000-0000065C0000}"/>
    <cellStyle name="Note 2 2 3 2 2 8" xfId="23488" xr:uid="{00000000-0005-0000-0000-0000075C0000}"/>
    <cellStyle name="Note 2 2 3 2 2 8 2" xfId="23489" xr:uid="{00000000-0005-0000-0000-0000085C0000}"/>
    <cellStyle name="Note 2 2 3 2 2 9" xfId="23490" xr:uid="{00000000-0005-0000-0000-0000095C0000}"/>
    <cellStyle name="Note 2 2 3 2 3" xfId="23491" xr:uid="{00000000-0005-0000-0000-00000A5C0000}"/>
    <cellStyle name="Note 2 2 3 2 3 2" xfId="23492" xr:uid="{00000000-0005-0000-0000-00000B5C0000}"/>
    <cellStyle name="Note 2 2 3 2 3 3" xfId="23493" xr:uid="{00000000-0005-0000-0000-00000C5C0000}"/>
    <cellStyle name="Note 2 2 3 2 3 3 2" xfId="23494" xr:uid="{00000000-0005-0000-0000-00000D5C0000}"/>
    <cellStyle name="Note 2 2 3 2 3 3 3" xfId="23495" xr:uid="{00000000-0005-0000-0000-00000E5C0000}"/>
    <cellStyle name="Note 2 2 3 2 3 4" xfId="23496" xr:uid="{00000000-0005-0000-0000-00000F5C0000}"/>
    <cellStyle name="Note 2 2 3 2 3 4 2" xfId="23497" xr:uid="{00000000-0005-0000-0000-0000105C0000}"/>
    <cellStyle name="Note 2 2 3 2 3 4 2 2" xfId="23498" xr:uid="{00000000-0005-0000-0000-0000115C0000}"/>
    <cellStyle name="Note 2 2 3 2 3 4 3" xfId="23499" xr:uid="{00000000-0005-0000-0000-0000125C0000}"/>
    <cellStyle name="Note 2 2 3 2 3 5" xfId="23500" xr:uid="{00000000-0005-0000-0000-0000135C0000}"/>
    <cellStyle name="Note 2 2 3 2 3 5 2" xfId="23501" xr:uid="{00000000-0005-0000-0000-0000145C0000}"/>
    <cellStyle name="Note 2 2 3 2 3 5 2 2" xfId="23502" xr:uid="{00000000-0005-0000-0000-0000155C0000}"/>
    <cellStyle name="Note 2 2 3 2 3 5 3" xfId="23503" xr:uid="{00000000-0005-0000-0000-0000165C0000}"/>
    <cellStyle name="Note 2 2 3 2 3 6" xfId="23504" xr:uid="{00000000-0005-0000-0000-0000175C0000}"/>
    <cellStyle name="Note 2 2 3 2 3 6 2" xfId="23505" xr:uid="{00000000-0005-0000-0000-0000185C0000}"/>
    <cellStyle name="Note 2 2 3 2 3 6 2 2" xfId="23506" xr:uid="{00000000-0005-0000-0000-0000195C0000}"/>
    <cellStyle name="Note 2 2 3 2 3 6 3" xfId="23507" xr:uid="{00000000-0005-0000-0000-00001A5C0000}"/>
    <cellStyle name="Note 2 2 3 2 3 7" xfId="23508" xr:uid="{00000000-0005-0000-0000-00001B5C0000}"/>
    <cellStyle name="Note 2 2 3 2 3 7 2" xfId="23509" xr:uid="{00000000-0005-0000-0000-00001C5C0000}"/>
    <cellStyle name="Note 2 2 3 2 3 8" xfId="23510" xr:uid="{00000000-0005-0000-0000-00001D5C0000}"/>
    <cellStyle name="Note 2 2 3 2 3 8 2" xfId="23511" xr:uid="{00000000-0005-0000-0000-00001E5C0000}"/>
    <cellStyle name="Note 2 2 3 2 3 9" xfId="23512" xr:uid="{00000000-0005-0000-0000-00001F5C0000}"/>
    <cellStyle name="Note 2 2 3 2 4" xfId="23513" xr:uid="{00000000-0005-0000-0000-0000205C0000}"/>
    <cellStyle name="Note 2 2 3 2 4 2" xfId="23514" xr:uid="{00000000-0005-0000-0000-0000215C0000}"/>
    <cellStyle name="Note 2 2 3 2 4 3" xfId="23515" xr:uid="{00000000-0005-0000-0000-0000225C0000}"/>
    <cellStyle name="Note 2 2 3 2 4 3 2" xfId="23516" xr:uid="{00000000-0005-0000-0000-0000235C0000}"/>
    <cellStyle name="Note 2 2 3 2 4 3 2 2" xfId="23517" xr:uid="{00000000-0005-0000-0000-0000245C0000}"/>
    <cellStyle name="Note 2 2 3 2 4 3 3" xfId="23518" xr:uid="{00000000-0005-0000-0000-0000255C0000}"/>
    <cellStyle name="Note 2 2 3 2 4 4" xfId="23519" xr:uid="{00000000-0005-0000-0000-0000265C0000}"/>
    <cellStyle name="Note 2 2 3 2 4 4 2" xfId="23520" xr:uid="{00000000-0005-0000-0000-0000275C0000}"/>
    <cellStyle name="Note 2 2 3 2 4 4 2 2" xfId="23521" xr:uid="{00000000-0005-0000-0000-0000285C0000}"/>
    <cellStyle name="Note 2 2 3 2 4 4 3" xfId="23522" xr:uid="{00000000-0005-0000-0000-0000295C0000}"/>
    <cellStyle name="Note 2 2 3 2 4 5" xfId="23523" xr:uid="{00000000-0005-0000-0000-00002A5C0000}"/>
    <cellStyle name="Note 2 2 3 2 4 5 2" xfId="23524" xr:uid="{00000000-0005-0000-0000-00002B5C0000}"/>
    <cellStyle name="Note 2 2 3 2 4 5 2 2" xfId="23525" xr:uid="{00000000-0005-0000-0000-00002C5C0000}"/>
    <cellStyle name="Note 2 2 3 2 4 5 3" xfId="23526" xr:uid="{00000000-0005-0000-0000-00002D5C0000}"/>
    <cellStyle name="Note 2 2 3 2 4 6" xfId="23527" xr:uid="{00000000-0005-0000-0000-00002E5C0000}"/>
    <cellStyle name="Note 2 2 3 2 4 6 2" xfId="23528" xr:uid="{00000000-0005-0000-0000-00002F5C0000}"/>
    <cellStyle name="Note 2 2 3 2 4 7" xfId="23529" xr:uid="{00000000-0005-0000-0000-0000305C0000}"/>
    <cellStyle name="Note 2 2 3 2 4 7 2" xfId="23530" xr:uid="{00000000-0005-0000-0000-0000315C0000}"/>
    <cellStyle name="Note 2 2 3 2 4 8" xfId="23531" xr:uid="{00000000-0005-0000-0000-0000325C0000}"/>
    <cellStyle name="Note 2 2 3 2 4 9" xfId="23532" xr:uid="{00000000-0005-0000-0000-0000335C0000}"/>
    <cellStyle name="Note 2 2 3 2 5" xfId="23533" xr:uid="{00000000-0005-0000-0000-0000345C0000}"/>
    <cellStyle name="Note 2 2 3 2 5 2" xfId="23534" xr:uid="{00000000-0005-0000-0000-0000355C0000}"/>
    <cellStyle name="Note 2 2 3 2 5 3" xfId="23535" xr:uid="{00000000-0005-0000-0000-0000365C0000}"/>
    <cellStyle name="Note 2 2 3 2 6" xfId="23536" xr:uid="{00000000-0005-0000-0000-0000375C0000}"/>
    <cellStyle name="Note 2 2 3 2 6 2" xfId="23537" xr:uid="{00000000-0005-0000-0000-0000385C0000}"/>
    <cellStyle name="Note 2 2 3 2 6 2 2" xfId="23538" xr:uid="{00000000-0005-0000-0000-0000395C0000}"/>
    <cellStyle name="Note 2 2 3 2 6 2 2 2" xfId="23539" xr:uid="{00000000-0005-0000-0000-00003A5C0000}"/>
    <cellStyle name="Note 2 2 3 2 6 2 3" xfId="23540" xr:uid="{00000000-0005-0000-0000-00003B5C0000}"/>
    <cellStyle name="Note 2 2 3 2 6 3" xfId="23541" xr:uid="{00000000-0005-0000-0000-00003C5C0000}"/>
    <cellStyle name="Note 2 2 3 2 6 3 2" xfId="23542" xr:uid="{00000000-0005-0000-0000-00003D5C0000}"/>
    <cellStyle name="Note 2 2 3 2 6 3 2 2" xfId="23543" xr:uid="{00000000-0005-0000-0000-00003E5C0000}"/>
    <cellStyle name="Note 2 2 3 2 6 3 3" xfId="23544" xr:uid="{00000000-0005-0000-0000-00003F5C0000}"/>
    <cellStyle name="Note 2 2 3 2 6 4" xfId="23545" xr:uid="{00000000-0005-0000-0000-0000405C0000}"/>
    <cellStyle name="Note 2 2 3 2 6 4 2" xfId="23546" xr:uid="{00000000-0005-0000-0000-0000415C0000}"/>
    <cellStyle name="Note 2 2 3 2 6 4 2 2" xfId="23547" xr:uid="{00000000-0005-0000-0000-0000425C0000}"/>
    <cellStyle name="Note 2 2 3 2 6 4 3" xfId="23548" xr:uid="{00000000-0005-0000-0000-0000435C0000}"/>
    <cellStyle name="Note 2 2 3 2 6 5" xfId="23549" xr:uid="{00000000-0005-0000-0000-0000445C0000}"/>
    <cellStyle name="Note 2 2 3 2 6 5 2" xfId="23550" xr:uid="{00000000-0005-0000-0000-0000455C0000}"/>
    <cellStyle name="Note 2 2 3 2 6 6" xfId="23551" xr:uid="{00000000-0005-0000-0000-0000465C0000}"/>
    <cellStyle name="Note 2 2 3 2 6 6 2" xfId="23552" xr:uid="{00000000-0005-0000-0000-0000475C0000}"/>
    <cellStyle name="Note 2 2 3 2 6 7" xfId="23553" xr:uid="{00000000-0005-0000-0000-0000485C0000}"/>
    <cellStyle name="Note 2 2 3 2 7" xfId="23554" xr:uid="{00000000-0005-0000-0000-0000495C0000}"/>
    <cellStyle name="Note 2 2 3 2 7 2" xfId="23555" xr:uid="{00000000-0005-0000-0000-00004A5C0000}"/>
    <cellStyle name="Note 2 2 3 2 7 2 2" xfId="23556" xr:uid="{00000000-0005-0000-0000-00004B5C0000}"/>
    <cellStyle name="Note 2 2 3 2 7 3" xfId="23557" xr:uid="{00000000-0005-0000-0000-00004C5C0000}"/>
    <cellStyle name="Note 2 2 3 2 8" xfId="23558" xr:uid="{00000000-0005-0000-0000-00004D5C0000}"/>
    <cellStyle name="Note 2 2 3 2 8 2" xfId="23559" xr:uid="{00000000-0005-0000-0000-00004E5C0000}"/>
    <cellStyle name="Note 2 2 3 2 8 2 2" xfId="23560" xr:uid="{00000000-0005-0000-0000-00004F5C0000}"/>
    <cellStyle name="Note 2 2 3 2 8 3" xfId="23561" xr:uid="{00000000-0005-0000-0000-0000505C0000}"/>
    <cellStyle name="Note 2 2 3 3" xfId="618" xr:uid="{00000000-0005-0000-0000-0000515C0000}"/>
    <cellStyle name="Note 2 2 3 3 10" xfId="23562" xr:uid="{00000000-0005-0000-0000-0000525C0000}"/>
    <cellStyle name="Note 2 2 3 3 2" xfId="619" xr:uid="{00000000-0005-0000-0000-0000535C0000}"/>
    <cellStyle name="Note 2 2 3 3 2 2" xfId="23563" xr:uid="{00000000-0005-0000-0000-0000545C0000}"/>
    <cellStyle name="Note 2 2 3 3 2 3" xfId="23564" xr:uid="{00000000-0005-0000-0000-0000555C0000}"/>
    <cellStyle name="Note 2 2 3 3 2 3 2" xfId="23565" xr:uid="{00000000-0005-0000-0000-0000565C0000}"/>
    <cellStyle name="Note 2 2 3 3 2 3 3" xfId="23566" xr:uid="{00000000-0005-0000-0000-0000575C0000}"/>
    <cellStyle name="Note 2 2 3 3 2 4" xfId="23567" xr:uid="{00000000-0005-0000-0000-0000585C0000}"/>
    <cellStyle name="Note 2 2 3 3 2 4 2" xfId="23568" xr:uid="{00000000-0005-0000-0000-0000595C0000}"/>
    <cellStyle name="Note 2 2 3 3 2 4 2 2" xfId="23569" xr:uid="{00000000-0005-0000-0000-00005A5C0000}"/>
    <cellStyle name="Note 2 2 3 3 2 4 3" xfId="23570" xr:uid="{00000000-0005-0000-0000-00005B5C0000}"/>
    <cellStyle name="Note 2 2 3 3 2 5" xfId="23571" xr:uid="{00000000-0005-0000-0000-00005C5C0000}"/>
    <cellStyle name="Note 2 2 3 3 2 5 2" xfId="23572" xr:uid="{00000000-0005-0000-0000-00005D5C0000}"/>
    <cellStyle name="Note 2 2 3 3 2 5 2 2" xfId="23573" xr:uid="{00000000-0005-0000-0000-00005E5C0000}"/>
    <cellStyle name="Note 2 2 3 3 2 5 3" xfId="23574" xr:uid="{00000000-0005-0000-0000-00005F5C0000}"/>
    <cellStyle name="Note 2 2 3 3 2 6" xfId="23575" xr:uid="{00000000-0005-0000-0000-0000605C0000}"/>
    <cellStyle name="Note 2 2 3 3 2 6 2" xfId="23576" xr:uid="{00000000-0005-0000-0000-0000615C0000}"/>
    <cellStyle name="Note 2 2 3 3 2 6 2 2" xfId="23577" xr:uid="{00000000-0005-0000-0000-0000625C0000}"/>
    <cellStyle name="Note 2 2 3 3 2 6 3" xfId="23578" xr:uid="{00000000-0005-0000-0000-0000635C0000}"/>
    <cellStyle name="Note 2 2 3 3 2 7" xfId="23579" xr:uid="{00000000-0005-0000-0000-0000645C0000}"/>
    <cellStyle name="Note 2 2 3 3 2 7 2" xfId="23580" xr:uid="{00000000-0005-0000-0000-0000655C0000}"/>
    <cellStyle name="Note 2 2 3 3 2 8" xfId="23581" xr:uid="{00000000-0005-0000-0000-0000665C0000}"/>
    <cellStyle name="Note 2 2 3 3 2 8 2" xfId="23582" xr:uid="{00000000-0005-0000-0000-0000675C0000}"/>
    <cellStyle name="Note 2 2 3 3 2 9" xfId="23583" xr:uid="{00000000-0005-0000-0000-0000685C0000}"/>
    <cellStyle name="Note 2 2 3 3 3" xfId="620" xr:uid="{00000000-0005-0000-0000-0000695C0000}"/>
    <cellStyle name="Note 2 2 3 3 4" xfId="23584" xr:uid="{00000000-0005-0000-0000-00006A5C0000}"/>
    <cellStyle name="Note 2 2 3 3 4 2" xfId="23585" xr:uid="{00000000-0005-0000-0000-00006B5C0000}"/>
    <cellStyle name="Note 2 2 3 3 4 3" xfId="23586" xr:uid="{00000000-0005-0000-0000-00006C5C0000}"/>
    <cellStyle name="Note 2 2 3 3 5" xfId="23587" xr:uid="{00000000-0005-0000-0000-00006D5C0000}"/>
    <cellStyle name="Note 2 2 3 3 5 2" xfId="23588" xr:uid="{00000000-0005-0000-0000-00006E5C0000}"/>
    <cellStyle name="Note 2 2 3 3 5 2 2" xfId="23589" xr:uid="{00000000-0005-0000-0000-00006F5C0000}"/>
    <cellStyle name="Note 2 2 3 3 5 3" xfId="23590" xr:uid="{00000000-0005-0000-0000-0000705C0000}"/>
    <cellStyle name="Note 2 2 3 3 6" xfId="23591" xr:uid="{00000000-0005-0000-0000-0000715C0000}"/>
    <cellStyle name="Note 2 2 3 3 6 2" xfId="23592" xr:uid="{00000000-0005-0000-0000-0000725C0000}"/>
    <cellStyle name="Note 2 2 3 3 6 2 2" xfId="23593" xr:uid="{00000000-0005-0000-0000-0000735C0000}"/>
    <cellStyle name="Note 2 2 3 3 6 3" xfId="23594" xr:uid="{00000000-0005-0000-0000-0000745C0000}"/>
    <cellStyle name="Note 2 2 3 3 7" xfId="23595" xr:uid="{00000000-0005-0000-0000-0000755C0000}"/>
    <cellStyle name="Note 2 2 3 3 7 2" xfId="23596" xr:uid="{00000000-0005-0000-0000-0000765C0000}"/>
    <cellStyle name="Note 2 2 3 3 7 2 2" xfId="23597" xr:uid="{00000000-0005-0000-0000-0000775C0000}"/>
    <cellStyle name="Note 2 2 3 3 7 3" xfId="23598" xr:uid="{00000000-0005-0000-0000-0000785C0000}"/>
    <cellStyle name="Note 2 2 3 3 8" xfId="23599" xr:uid="{00000000-0005-0000-0000-0000795C0000}"/>
    <cellStyle name="Note 2 2 3 3 8 2" xfId="23600" xr:uid="{00000000-0005-0000-0000-00007A5C0000}"/>
    <cellStyle name="Note 2 2 3 3 9" xfId="23601" xr:uid="{00000000-0005-0000-0000-00007B5C0000}"/>
    <cellStyle name="Note 2 2 3 3 9 2" xfId="23602" xr:uid="{00000000-0005-0000-0000-00007C5C0000}"/>
    <cellStyle name="Note 2 2 3 4" xfId="621" xr:uid="{00000000-0005-0000-0000-00007D5C0000}"/>
    <cellStyle name="Note 2 2 3 4 2" xfId="622" xr:uid="{00000000-0005-0000-0000-00007E5C0000}"/>
    <cellStyle name="Note 2 2 3 4 2 10" xfId="23603" xr:uid="{00000000-0005-0000-0000-00007F5C0000}"/>
    <cellStyle name="Note 2 2 3 4 2 2" xfId="23604" xr:uid="{00000000-0005-0000-0000-0000805C0000}"/>
    <cellStyle name="Note 2 2 3 4 2 3" xfId="23605" xr:uid="{00000000-0005-0000-0000-0000815C0000}"/>
    <cellStyle name="Note 2 2 3 4 2 4" xfId="23606" xr:uid="{00000000-0005-0000-0000-0000825C0000}"/>
    <cellStyle name="Note 2 2 3 4 2 4 2" xfId="23607" xr:uid="{00000000-0005-0000-0000-0000835C0000}"/>
    <cellStyle name="Note 2 2 3 4 2 4 2 2" xfId="23608" xr:uid="{00000000-0005-0000-0000-0000845C0000}"/>
    <cellStyle name="Note 2 2 3 4 2 4 3" xfId="23609" xr:uid="{00000000-0005-0000-0000-0000855C0000}"/>
    <cellStyle name="Note 2 2 3 4 2 5" xfId="23610" xr:uid="{00000000-0005-0000-0000-0000865C0000}"/>
    <cellStyle name="Note 2 2 3 4 2 5 2" xfId="23611" xr:uid="{00000000-0005-0000-0000-0000875C0000}"/>
    <cellStyle name="Note 2 2 3 4 2 5 2 2" xfId="23612" xr:uid="{00000000-0005-0000-0000-0000885C0000}"/>
    <cellStyle name="Note 2 2 3 4 2 5 3" xfId="23613" xr:uid="{00000000-0005-0000-0000-0000895C0000}"/>
    <cellStyle name="Note 2 2 3 4 2 6" xfId="23614" xr:uid="{00000000-0005-0000-0000-00008A5C0000}"/>
    <cellStyle name="Note 2 2 3 4 2 6 2" xfId="23615" xr:uid="{00000000-0005-0000-0000-00008B5C0000}"/>
    <cellStyle name="Note 2 2 3 4 2 6 2 2" xfId="23616" xr:uid="{00000000-0005-0000-0000-00008C5C0000}"/>
    <cellStyle name="Note 2 2 3 4 2 6 3" xfId="23617" xr:uid="{00000000-0005-0000-0000-00008D5C0000}"/>
    <cellStyle name="Note 2 2 3 4 2 7" xfId="23618" xr:uid="{00000000-0005-0000-0000-00008E5C0000}"/>
    <cellStyle name="Note 2 2 3 4 2 7 2" xfId="23619" xr:uid="{00000000-0005-0000-0000-00008F5C0000}"/>
    <cellStyle name="Note 2 2 3 4 2 8" xfId="23620" xr:uid="{00000000-0005-0000-0000-0000905C0000}"/>
    <cellStyle name="Note 2 2 3 4 2 8 2" xfId="23621" xr:uid="{00000000-0005-0000-0000-0000915C0000}"/>
    <cellStyle name="Note 2 2 3 4 2 9" xfId="23622" xr:uid="{00000000-0005-0000-0000-0000925C0000}"/>
    <cellStyle name="Note 2 2 3 4 3" xfId="623" xr:uid="{00000000-0005-0000-0000-0000935C0000}"/>
    <cellStyle name="Note 2 2 3 4 4" xfId="23623" xr:uid="{00000000-0005-0000-0000-0000945C0000}"/>
    <cellStyle name="Note 2 2 3 4 4 2" xfId="23624" xr:uid="{00000000-0005-0000-0000-0000955C0000}"/>
    <cellStyle name="Note 2 2 3 4 4 2 2" xfId="23625" xr:uid="{00000000-0005-0000-0000-0000965C0000}"/>
    <cellStyle name="Note 2 2 3 4 4 3" xfId="23626" xr:uid="{00000000-0005-0000-0000-0000975C0000}"/>
    <cellStyle name="Note 2 2 3 4 5" xfId="23627" xr:uid="{00000000-0005-0000-0000-0000985C0000}"/>
    <cellStyle name="Note 2 2 3 4 5 2" xfId="23628" xr:uid="{00000000-0005-0000-0000-0000995C0000}"/>
    <cellStyle name="Note 2 2 3 4 5 2 2" xfId="23629" xr:uid="{00000000-0005-0000-0000-00009A5C0000}"/>
    <cellStyle name="Note 2 2 3 4 5 3" xfId="23630" xr:uid="{00000000-0005-0000-0000-00009B5C0000}"/>
    <cellStyle name="Note 2 2 3 5" xfId="23631" xr:uid="{00000000-0005-0000-0000-00009C5C0000}"/>
    <cellStyle name="Note 2 2 3 5 2" xfId="23632" xr:uid="{00000000-0005-0000-0000-00009D5C0000}"/>
    <cellStyle name="Note 2 2 3 5 3" xfId="23633" xr:uid="{00000000-0005-0000-0000-00009E5C0000}"/>
    <cellStyle name="Note 2 2 3 5 3 2" xfId="23634" xr:uid="{00000000-0005-0000-0000-00009F5C0000}"/>
    <cellStyle name="Note 2 2 3 5 3 3" xfId="23635" xr:uid="{00000000-0005-0000-0000-0000A05C0000}"/>
    <cellStyle name="Note 2 2 3 5 4" xfId="23636" xr:uid="{00000000-0005-0000-0000-0000A15C0000}"/>
    <cellStyle name="Note 2 2 3 5 4 2" xfId="23637" xr:uid="{00000000-0005-0000-0000-0000A25C0000}"/>
    <cellStyle name="Note 2 2 3 5 4 2 2" xfId="23638" xr:uid="{00000000-0005-0000-0000-0000A35C0000}"/>
    <cellStyle name="Note 2 2 3 5 4 3" xfId="23639" xr:uid="{00000000-0005-0000-0000-0000A45C0000}"/>
    <cellStyle name="Note 2 2 3 5 5" xfId="23640" xr:uid="{00000000-0005-0000-0000-0000A55C0000}"/>
    <cellStyle name="Note 2 2 3 5 5 2" xfId="23641" xr:uid="{00000000-0005-0000-0000-0000A65C0000}"/>
    <cellStyle name="Note 2 2 3 5 5 2 2" xfId="23642" xr:uid="{00000000-0005-0000-0000-0000A75C0000}"/>
    <cellStyle name="Note 2 2 3 5 5 3" xfId="23643" xr:uid="{00000000-0005-0000-0000-0000A85C0000}"/>
    <cellStyle name="Note 2 2 3 5 6" xfId="23644" xr:uid="{00000000-0005-0000-0000-0000A95C0000}"/>
    <cellStyle name="Note 2 2 3 5 6 2" xfId="23645" xr:uid="{00000000-0005-0000-0000-0000AA5C0000}"/>
    <cellStyle name="Note 2 2 3 5 6 2 2" xfId="23646" xr:uid="{00000000-0005-0000-0000-0000AB5C0000}"/>
    <cellStyle name="Note 2 2 3 5 6 3" xfId="23647" xr:uid="{00000000-0005-0000-0000-0000AC5C0000}"/>
    <cellStyle name="Note 2 2 3 5 7" xfId="23648" xr:uid="{00000000-0005-0000-0000-0000AD5C0000}"/>
    <cellStyle name="Note 2 2 3 5 7 2" xfId="23649" xr:uid="{00000000-0005-0000-0000-0000AE5C0000}"/>
    <cellStyle name="Note 2 2 3 5 8" xfId="23650" xr:uid="{00000000-0005-0000-0000-0000AF5C0000}"/>
    <cellStyle name="Note 2 2 3 5 8 2" xfId="23651" xr:uid="{00000000-0005-0000-0000-0000B05C0000}"/>
    <cellStyle name="Note 2 2 3 5 9" xfId="23652" xr:uid="{00000000-0005-0000-0000-0000B15C0000}"/>
    <cellStyle name="Note 2 2 3 6" xfId="23653" xr:uid="{00000000-0005-0000-0000-0000B25C0000}"/>
    <cellStyle name="Note 2 2 3 6 2" xfId="23654" xr:uid="{00000000-0005-0000-0000-0000B35C0000}"/>
    <cellStyle name="Note 2 2 3 6 3" xfId="23655" xr:uid="{00000000-0005-0000-0000-0000B45C0000}"/>
    <cellStyle name="Note 2 2 3 7" xfId="23656" xr:uid="{00000000-0005-0000-0000-0000B55C0000}"/>
    <cellStyle name="Note 2 2 3 8" xfId="23657" xr:uid="{00000000-0005-0000-0000-0000B65C0000}"/>
    <cellStyle name="Note 2 2 3 8 2" xfId="23658" xr:uid="{00000000-0005-0000-0000-0000B75C0000}"/>
    <cellStyle name="Note 2 2 3 8 2 2" xfId="23659" xr:uid="{00000000-0005-0000-0000-0000B85C0000}"/>
    <cellStyle name="Note 2 2 3 8 3" xfId="23660" xr:uid="{00000000-0005-0000-0000-0000B95C0000}"/>
    <cellStyle name="Note 2 2 3 8 4" xfId="23661" xr:uid="{00000000-0005-0000-0000-0000BA5C0000}"/>
    <cellStyle name="Note 2 2 3 8 5" xfId="23662" xr:uid="{00000000-0005-0000-0000-0000BB5C0000}"/>
    <cellStyle name="Note 2 2 3 9" xfId="23663" xr:uid="{00000000-0005-0000-0000-0000BC5C0000}"/>
    <cellStyle name="Note 2 2 3 9 2" xfId="23664" xr:uid="{00000000-0005-0000-0000-0000BD5C0000}"/>
    <cellStyle name="Note 2 2 3 9 2 2" xfId="23665" xr:uid="{00000000-0005-0000-0000-0000BE5C0000}"/>
    <cellStyle name="Note 2 2 3 9 3" xfId="23666" xr:uid="{00000000-0005-0000-0000-0000BF5C0000}"/>
    <cellStyle name="Note 2 2 4" xfId="624" xr:uid="{00000000-0005-0000-0000-0000C05C0000}"/>
    <cellStyle name="Note 2 2 4 2" xfId="23667" xr:uid="{00000000-0005-0000-0000-0000C15C0000}"/>
    <cellStyle name="Note 2 2 4 2 2" xfId="23668" xr:uid="{00000000-0005-0000-0000-0000C25C0000}"/>
    <cellStyle name="Note 2 2 4 2 3" xfId="23669" xr:uid="{00000000-0005-0000-0000-0000C35C0000}"/>
    <cellStyle name="Note 2 2 4 2 3 2" xfId="23670" xr:uid="{00000000-0005-0000-0000-0000C45C0000}"/>
    <cellStyle name="Note 2 2 4 2 3 3" xfId="23671" xr:uid="{00000000-0005-0000-0000-0000C55C0000}"/>
    <cellStyle name="Note 2 2 4 2 4" xfId="23672" xr:uid="{00000000-0005-0000-0000-0000C65C0000}"/>
    <cellStyle name="Note 2 2 4 2 4 2" xfId="23673" xr:uid="{00000000-0005-0000-0000-0000C75C0000}"/>
    <cellStyle name="Note 2 2 4 2 4 2 2" xfId="23674" xr:uid="{00000000-0005-0000-0000-0000C85C0000}"/>
    <cellStyle name="Note 2 2 4 2 4 3" xfId="23675" xr:uid="{00000000-0005-0000-0000-0000C95C0000}"/>
    <cellStyle name="Note 2 2 4 2 5" xfId="23676" xr:uid="{00000000-0005-0000-0000-0000CA5C0000}"/>
    <cellStyle name="Note 2 2 4 2 5 2" xfId="23677" xr:uid="{00000000-0005-0000-0000-0000CB5C0000}"/>
    <cellStyle name="Note 2 2 4 2 5 2 2" xfId="23678" xr:uid="{00000000-0005-0000-0000-0000CC5C0000}"/>
    <cellStyle name="Note 2 2 4 2 5 3" xfId="23679" xr:uid="{00000000-0005-0000-0000-0000CD5C0000}"/>
    <cellStyle name="Note 2 2 4 2 6" xfId="23680" xr:uid="{00000000-0005-0000-0000-0000CE5C0000}"/>
    <cellStyle name="Note 2 2 4 2 6 2" xfId="23681" xr:uid="{00000000-0005-0000-0000-0000CF5C0000}"/>
    <cellStyle name="Note 2 2 4 2 6 2 2" xfId="23682" xr:uid="{00000000-0005-0000-0000-0000D05C0000}"/>
    <cellStyle name="Note 2 2 4 2 6 3" xfId="23683" xr:uid="{00000000-0005-0000-0000-0000D15C0000}"/>
    <cellStyle name="Note 2 2 4 2 7" xfId="23684" xr:uid="{00000000-0005-0000-0000-0000D25C0000}"/>
    <cellStyle name="Note 2 2 4 2 7 2" xfId="23685" xr:uid="{00000000-0005-0000-0000-0000D35C0000}"/>
    <cellStyle name="Note 2 2 4 2 8" xfId="23686" xr:uid="{00000000-0005-0000-0000-0000D45C0000}"/>
    <cellStyle name="Note 2 2 4 2 8 2" xfId="23687" xr:uid="{00000000-0005-0000-0000-0000D55C0000}"/>
    <cellStyle name="Note 2 2 4 2 9" xfId="23688" xr:uid="{00000000-0005-0000-0000-0000D65C0000}"/>
    <cellStyle name="Note 2 2 4 3" xfId="23689" xr:uid="{00000000-0005-0000-0000-0000D75C0000}"/>
    <cellStyle name="Note 2 2 4 3 2" xfId="23690" xr:uid="{00000000-0005-0000-0000-0000D85C0000}"/>
    <cellStyle name="Note 2 2 4 3 3" xfId="23691" xr:uid="{00000000-0005-0000-0000-0000D95C0000}"/>
    <cellStyle name="Note 2 2 4 3 3 2" xfId="23692" xr:uid="{00000000-0005-0000-0000-0000DA5C0000}"/>
    <cellStyle name="Note 2 2 4 3 3 3" xfId="23693" xr:uid="{00000000-0005-0000-0000-0000DB5C0000}"/>
    <cellStyle name="Note 2 2 4 3 4" xfId="23694" xr:uid="{00000000-0005-0000-0000-0000DC5C0000}"/>
    <cellStyle name="Note 2 2 4 3 4 2" xfId="23695" xr:uid="{00000000-0005-0000-0000-0000DD5C0000}"/>
    <cellStyle name="Note 2 2 4 3 4 2 2" xfId="23696" xr:uid="{00000000-0005-0000-0000-0000DE5C0000}"/>
    <cellStyle name="Note 2 2 4 3 4 3" xfId="23697" xr:uid="{00000000-0005-0000-0000-0000DF5C0000}"/>
    <cellStyle name="Note 2 2 4 3 5" xfId="23698" xr:uid="{00000000-0005-0000-0000-0000E05C0000}"/>
    <cellStyle name="Note 2 2 4 3 5 2" xfId="23699" xr:uid="{00000000-0005-0000-0000-0000E15C0000}"/>
    <cellStyle name="Note 2 2 4 3 5 2 2" xfId="23700" xr:uid="{00000000-0005-0000-0000-0000E25C0000}"/>
    <cellStyle name="Note 2 2 4 3 5 3" xfId="23701" xr:uid="{00000000-0005-0000-0000-0000E35C0000}"/>
    <cellStyle name="Note 2 2 4 3 6" xfId="23702" xr:uid="{00000000-0005-0000-0000-0000E45C0000}"/>
    <cellStyle name="Note 2 2 4 3 6 2" xfId="23703" xr:uid="{00000000-0005-0000-0000-0000E55C0000}"/>
    <cellStyle name="Note 2 2 4 3 6 2 2" xfId="23704" xr:uid="{00000000-0005-0000-0000-0000E65C0000}"/>
    <cellStyle name="Note 2 2 4 3 6 3" xfId="23705" xr:uid="{00000000-0005-0000-0000-0000E75C0000}"/>
    <cellStyle name="Note 2 2 4 3 7" xfId="23706" xr:uid="{00000000-0005-0000-0000-0000E85C0000}"/>
    <cellStyle name="Note 2 2 4 3 7 2" xfId="23707" xr:uid="{00000000-0005-0000-0000-0000E95C0000}"/>
    <cellStyle name="Note 2 2 4 3 8" xfId="23708" xr:uid="{00000000-0005-0000-0000-0000EA5C0000}"/>
    <cellStyle name="Note 2 2 4 3 8 2" xfId="23709" xr:uid="{00000000-0005-0000-0000-0000EB5C0000}"/>
    <cellStyle name="Note 2 2 4 3 9" xfId="23710" xr:uid="{00000000-0005-0000-0000-0000EC5C0000}"/>
    <cellStyle name="Note 2 2 4 4" xfId="23711" xr:uid="{00000000-0005-0000-0000-0000ED5C0000}"/>
    <cellStyle name="Note 2 2 4 4 2" xfId="23712" xr:uid="{00000000-0005-0000-0000-0000EE5C0000}"/>
    <cellStyle name="Note 2 2 4 4 3" xfId="23713" xr:uid="{00000000-0005-0000-0000-0000EF5C0000}"/>
    <cellStyle name="Note 2 2 4 4 3 2" xfId="23714" xr:uid="{00000000-0005-0000-0000-0000F05C0000}"/>
    <cellStyle name="Note 2 2 4 4 3 2 2" xfId="23715" xr:uid="{00000000-0005-0000-0000-0000F15C0000}"/>
    <cellStyle name="Note 2 2 4 4 3 3" xfId="23716" xr:uid="{00000000-0005-0000-0000-0000F25C0000}"/>
    <cellStyle name="Note 2 2 4 4 4" xfId="23717" xr:uid="{00000000-0005-0000-0000-0000F35C0000}"/>
    <cellStyle name="Note 2 2 4 4 4 2" xfId="23718" xr:uid="{00000000-0005-0000-0000-0000F45C0000}"/>
    <cellStyle name="Note 2 2 4 4 4 2 2" xfId="23719" xr:uid="{00000000-0005-0000-0000-0000F55C0000}"/>
    <cellStyle name="Note 2 2 4 4 4 3" xfId="23720" xr:uid="{00000000-0005-0000-0000-0000F65C0000}"/>
    <cellStyle name="Note 2 2 4 4 5" xfId="23721" xr:uid="{00000000-0005-0000-0000-0000F75C0000}"/>
    <cellStyle name="Note 2 2 4 4 5 2" xfId="23722" xr:uid="{00000000-0005-0000-0000-0000F85C0000}"/>
    <cellStyle name="Note 2 2 4 4 5 2 2" xfId="23723" xr:uid="{00000000-0005-0000-0000-0000F95C0000}"/>
    <cellStyle name="Note 2 2 4 4 5 3" xfId="23724" xr:uid="{00000000-0005-0000-0000-0000FA5C0000}"/>
    <cellStyle name="Note 2 2 4 4 6" xfId="23725" xr:uid="{00000000-0005-0000-0000-0000FB5C0000}"/>
    <cellStyle name="Note 2 2 4 4 6 2" xfId="23726" xr:uid="{00000000-0005-0000-0000-0000FC5C0000}"/>
    <cellStyle name="Note 2 2 4 4 7" xfId="23727" xr:uid="{00000000-0005-0000-0000-0000FD5C0000}"/>
    <cellStyle name="Note 2 2 4 4 7 2" xfId="23728" xr:uid="{00000000-0005-0000-0000-0000FE5C0000}"/>
    <cellStyle name="Note 2 2 4 4 8" xfId="23729" xr:uid="{00000000-0005-0000-0000-0000FF5C0000}"/>
    <cellStyle name="Note 2 2 4 4 9" xfId="23730" xr:uid="{00000000-0005-0000-0000-0000005D0000}"/>
    <cellStyle name="Note 2 2 4 5" xfId="23731" xr:uid="{00000000-0005-0000-0000-0000015D0000}"/>
    <cellStyle name="Note 2 2 4 5 2" xfId="23732" xr:uid="{00000000-0005-0000-0000-0000025D0000}"/>
    <cellStyle name="Note 2 2 4 5 3" xfId="23733" xr:uid="{00000000-0005-0000-0000-0000035D0000}"/>
    <cellStyle name="Note 2 2 4 6" xfId="23734" xr:uid="{00000000-0005-0000-0000-0000045D0000}"/>
    <cellStyle name="Note 2 2 4 6 2" xfId="23735" xr:uid="{00000000-0005-0000-0000-0000055D0000}"/>
    <cellStyle name="Note 2 2 4 6 2 2" xfId="23736" xr:uid="{00000000-0005-0000-0000-0000065D0000}"/>
    <cellStyle name="Note 2 2 4 6 2 2 2" xfId="23737" xr:uid="{00000000-0005-0000-0000-0000075D0000}"/>
    <cellStyle name="Note 2 2 4 6 2 3" xfId="23738" xr:uid="{00000000-0005-0000-0000-0000085D0000}"/>
    <cellStyle name="Note 2 2 4 6 3" xfId="23739" xr:uid="{00000000-0005-0000-0000-0000095D0000}"/>
    <cellStyle name="Note 2 2 4 6 3 2" xfId="23740" xr:uid="{00000000-0005-0000-0000-00000A5D0000}"/>
    <cellStyle name="Note 2 2 4 6 3 2 2" xfId="23741" xr:uid="{00000000-0005-0000-0000-00000B5D0000}"/>
    <cellStyle name="Note 2 2 4 6 3 3" xfId="23742" xr:uid="{00000000-0005-0000-0000-00000C5D0000}"/>
    <cellStyle name="Note 2 2 4 6 4" xfId="23743" xr:uid="{00000000-0005-0000-0000-00000D5D0000}"/>
    <cellStyle name="Note 2 2 4 6 4 2" xfId="23744" xr:uid="{00000000-0005-0000-0000-00000E5D0000}"/>
    <cellStyle name="Note 2 2 4 6 4 2 2" xfId="23745" xr:uid="{00000000-0005-0000-0000-00000F5D0000}"/>
    <cellStyle name="Note 2 2 4 6 4 3" xfId="23746" xr:uid="{00000000-0005-0000-0000-0000105D0000}"/>
    <cellStyle name="Note 2 2 4 6 5" xfId="23747" xr:uid="{00000000-0005-0000-0000-0000115D0000}"/>
    <cellStyle name="Note 2 2 4 6 5 2" xfId="23748" xr:uid="{00000000-0005-0000-0000-0000125D0000}"/>
    <cellStyle name="Note 2 2 4 6 6" xfId="23749" xr:uid="{00000000-0005-0000-0000-0000135D0000}"/>
    <cellStyle name="Note 2 2 4 6 6 2" xfId="23750" xr:uid="{00000000-0005-0000-0000-0000145D0000}"/>
    <cellStyle name="Note 2 2 4 6 7" xfId="23751" xr:uid="{00000000-0005-0000-0000-0000155D0000}"/>
    <cellStyle name="Note 2 2 4 7" xfId="23752" xr:uid="{00000000-0005-0000-0000-0000165D0000}"/>
    <cellStyle name="Note 2 2 4 7 2" xfId="23753" xr:uid="{00000000-0005-0000-0000-0000175D0000}"/>
    <cellStyle name="Note 2 2 4 7 2 2" xfId="23754" xr:uid="{00000000-0005-0000-0000-0000185D0000}"/>
    <cellStyle name="Note 2 2 4 7 3" xfId="23755" xr:uid="{00000000-0005-0000-0000-0000195D0000}"/>
    <cellStyle name="Note 2 2 4 8" xfId="23756" xr:uid="{00000000-0005-0000-0000-00001A5D0000}"/>
    <cellStyle name="Note 2 2 4 8 2" xfId="23757" xr:uid="{00000000-0005-0000-0000-00001B5D0000}"/>
    <cellStyle name="Note 2 2 4 8 2 2" xfId="23758" xr:uid="{00000000-0005-0000-0000-00001C5D0000}"/>
    <cellStyle name="Note 2 2 4 8 3" xfId="23759" xr:uid="{00000000-0005-0000-0000-00001D5D0000}"/>
    <cellStyle name="Note 2 2 5" xfId="625" xr:uid="{00000000-0005-0000-0000-00001E5D0000}"/>
    <cellStyle name="Note 2 2 5 10" xfId="23760" xr:uid="{00000000-0005-0000-0000-00001F5D0000}"/>
    <cellStyle name="Note 2 2 5 2" xfId="626" xr:uid="{00000000-0005-0000-0000-0000205D0000}"/>
    <cellStyle name="Note 2 2 5 2 2" xfId="23761" xr:uid="{00000000-0005-0000-0000-0000215D0000}"/>
    <cellStyle name="Note 2 2 5 2 3" xfId="23762" xr:uid="{00000000-0005-0000-0000-0000225D0000}"/>
    <cellStyle name="Note 2 2 5 2 3 2" xfId="23763" xr:uid="{00000000-0005-0000-0000-0000235D0000}"/>
    <cellStyle name="Note 2 2 5 2 3 3" xfId="23764" xr:uid="{00000000-0005-0000-0000-0000245D0000}"/>
    <cellStyle name="Note 2 2 5 2 4" xfId="23765" xr:uid="{00000000-0005-0000-0000-0000255D0000}"/>
    <cellStyle name="Note 2 2 5 2 4 2" xfId="23766" xr:uid="{00000000-0005-0000-0000-0000265D0000}"/>
    <cellStyle name="Note 2 2 5 2 4 2 2" xfId="23767" xr:uid="{00000000-0005-0000-0000-0000275D0000}"/>
    <cellStyle name="Note 2 2 5 2 4 3" xfId="23768" xr:uid="{00000000-0005-0000-0000-0000285D0000}"/>
    <cellStyle name="Note 2 2 5 2 5" xfId="23769" xr:uid="{00000000-0005-0000-0000-0000295D0000}"/>
    <cellStyle name="Note 2 2 5 2 5 2" xfId="23770" xr:uid="{00000000-0005-0000-0000-00002A5D0000}"/>
    <cellStyle name="Note 2 2 5 2 5 2 2" xfId="23771" xr:uid="{00000000-0005-0000-0000-00002B5D0000}"/>
    <cellStyle name="Note 2 2 5 2 5 3" xfId="23772" xr:uid="{00000000-0005-0000-0000-00002C5D0000}"/>
    <cellStyle name="Note 2 2 5 2 6" xfId="23773" xr:uid="{00000000-0005-0000-0000-00002D5D0000}"/>
    <cellStyle name="Note 2 2 5 2 6 2" xfId="23774" xr:uid="{00000000-0005-0000-0000-00002E5D0000}"/>
    <cellStyle name="Note 2 2 5 2 6 2 2" xfId="23775" xr:uid="{00000000-0005-0000-0000-00002F5D0000}"/>
    <cellStyle name="Note 2 2 5 2 6 3" xfId="23776" xr:uid="{00000000-0005-0000-0000-0000305D0000}"/>
    <cellStyle name="Note 2 2 5 2 7" xfId="23777" xr:uid="{00000000-0005-0000-0000-0000315D0000}"/>
    <cellStyle name="Note 2 2 5 2 7 2" xfId="23778" xr:uid="{00000000-0005-0000-0000-0000325D0000}"/>
    <cellStyle name="Note 2 2 5 2 8" xfId="23779" xr:uid="{00000000-0005-0000-0000-0000335D0000}"/>
    <cellStyle name="Note 2 2 5 2 8 2" xfId="23780" xr:uid="{00000000-0005-0000-0000-0000345D0000}"/>
    <cellStyle name="Note 2 2 5 2 9" xfId="23781" xr:uid="{00000000-0005-0000-0000-0000355D0000}"/>
    <cellStyle name="Note 2 2 5 3" xfId="627" xr:uid="{00000000-0005-0000-0000-0000365D0000}"/>
    <cellStyle name="Note 2 2 5 4" xfId="23782" xr:uid="{00000000-0005-0000-0000-0000375D0000}"/>
    <cellStyle name="Note 2 2 5 4 2" xfId="23783" xr:uid="{00000000-0005-0000-0000-0000385D0000}"/>
    <cellStyle name="Note 2 2 5 4 3" xfId="23784" xr:uid="{00000000-0005-0000-0000-0000395D0000}"/>
    <cellStyle name="Note 2 2 5 5" xfId="23785" xr:uid="{00000000-0005-0000-0000-00003A5D0000}"/>
    <cellStyle name="Note 2 2 5 5 2" xfId="23786" xr:uid="{00000000-0005-0000-0000-00003B5D0000}"/>
    <cellStyle name="Note 2 2 5 5 2 2" xfId="23787" xr:uid="{00000000-0005-0000-0000-00003C5D0000}"/>
    <cellStyle name="Note 2 2 5 5 3" xfId="23788" xr:uid="{00000000-0005-0000-0000-00003D5D0000}"/>
    <cellStyle name="Note 2 2 5 6" xfId="23789" xr:uid="{00000000-0005-0000-0000-00003E5D0000}"/>
    <cellStyle name="Note 2 2 5 6 2" xfId="23790" xr:uid="{00000000-0005-0000-0000-00003F5D0000}"/>
    <cellStyle name="Note 2 2 5 6 2 2" xfId="23791" xr:uid="{00000000-0005-0000-0000-0000405D0000}"/>
    <cellStyle name="Note 2 2 5 6 3" xfId="23792" xr:uid="{00000000-0005-0000-0000-0000415D0000}"/>
    <cellStyle name="Note 2 2 5 7" xfId="23793" xr:uid="{00000000-0005-0000-0000-0000425D0000}"/>
    <cellStyle name="Note 2 2 5 7 2" xfId="23794" xr:uid="{00000000-0005-0000-0000-0000435D0000}"/>
    <cellStyle name="Note 2 2 5 7 2 2" xfId="23795" xr:uid="{00000000-0005-0000-0000-0000445D0000}"/>
    <cellStyle name="Note 2 2 5 7 3" xfId="23796" xr:uid="{00000000-0005-0000-0000-0000455D0000}"/>
    <cellStyle name="Note 2 2 5 8" xfId="23797" xr:uid="{00000000-0005-0000-0000-0000465D0000}"/>
    <cellStyle name="Note 2 2 5 8 2" xfId="23798" xr:uid="{00000000-0005-0000-0000-0000475D0000}"/>
    <cellStyle name="Note 2 2 5 9" xfId="23799" xr:uid="{00000000-0005-0000-0000-0000485D0000}"/>
    <cellStyle name="Note 2 2 5 9 2" xfId="23800" xr:uid="{00000000-0005-0000-0000-0000495D0000}"/>
    <cellStyle name="Note 2 2 6" xfId="628" xr:uid="{00000000-0005-0000-0000-00004A5D0000}"/>
    <cellStyle name="Note 2 2 6 2" xfId="629" xr:uid="{00000000-0005-0000-0000-00004B5D0000}"/>
    <cellStyle name="Note 2 2 6 2 10" xfId="23801" xr:uid="{00000000-0005-0000-0000-00004C5D0000}"/>
    <cellStyle name="Note 2 2 6 2 2" xfId="23802" xr:uid="{00000000-0005-0000-0000-00004D5D0000}"/>
    <cellStyle name="Note 2 2 6 2 3" xfId="23803" xr:uid="{00000000-0005-0000-0000-00004E5D0000}"/>
    <cellStyle name="Note 2 2 6 2 4" xfId="23804" xr:uid="{00000000-0005-0000-0000-00004F5D0000}"/>
    <cellStyle name="Note 2 2 6 2 4 2" xfId="23805" xr:uid="{00000000-0005-0000-0000-0000505D0000}"/>
    <cellStyle name="Note 2 2 6 2 4 2 2" xfId="23806" xr:uid="{00000000-0005-0000-0000-0000515D0000}"/>
    <cellStyle name="Note 2 2 6 2 4 3" xfId="23807" xr:uid="{00000000-0005-0000-0000-0000525D0000}"/>
    <cellStyle name="Note 2 2 6 2 5" xfId="23808" xr:uid="{00000000-0005-0000-0000-0000535D0000}"/>
    <cellStyle name="Note 2 2 6 2 5 2" xfId="23809" xr:uid="{00000000-0005-0000-0000-0000545D0000}"/>
    <cellStyle name="Note 2 2 6 2 5 2 2" xfId="23810" xr:uid="{00000000-0005-0000-0000-0000555D0000}"/>
    <cellStyle name="Note 2 2 6 2 5 3" xfId="23811" xr:uid="{00000000-0005-0000-0000-0000565D0000}"/>
    <cellStyle name="Note 2 2 6 2 6" xfId="23812" xr:uid="{00000000-0005-0000-0000-0000575D0000}"/>
    <cellStyle name="Note 2 2 6 2 6 2" xfId="23813" xr:uid="{00000000-0005-0000-0000-0000585D0000}"/>
    <cellStyle name="Note 2 2 6 2 6 2 2" xfId="23814" xr:uid="{00000000-0005-0000-0000-0000595D0000}"/>
    <cellStyle name="Note 2 2 6 2 6 3" xfId="23815" xr:uid="{00000000-0005-0000-0000-00005A5D0000}"/>
    <cellStyle name="Note 2 2 6 2 7" xfId="23816" xr:uid="{00000000-0005-0000-0000-00005B5D0000}"/>
    <cellStyle name="Note 2 2 6 2 7 2" xfId="23817" xr:uid="{00000000-0005-0000-0000-00005C5D0000}"/>
    <cellStyle name="Note 2 2 6 2 8" xfId="23818" xr:uid="{00000000-0005-0000-0000-00005D5D0000}"/>
    <cellStyle name="Note 2 2 6 2 8 2" xfId="23819" xr:uid="{00000000-0005-0000-0000-00005E5D0000}"/>
    <cellStyle name="Note 2 2 6 2 9" xfId="23820" xr:uid="{00000000-0005-0000-0000-00005F5D0000}"/>
    <cellStyle name="Note 2 2 6 3" xfId="630" xr:uid="{00000000-0005-0000-0000-0000605D0000}"/>
    <cellStyle name="Note 2 2 6 4" xfId="23821" xr:uid="{00000000-0005-0000-0000-0000615D0000}"/>
    <cellStyle name="Note 2 2 6 4 2" xfId="23822" xr:uid="{00000000-0005-0000-0000-0000625D0000}"/>
    <cellStyle name="Note 2 2 6 4 2 2" xfId="23823" xr:uid="{00000000-0005-0000-0000-0000635D0000}"/>
    <cellStyle name="Note 2 2 6 4 3" xfId="23824" xr:uid="{00000000-0005-0000-0000-0000645D0000}"/>
    <cellStyle name="Note 2 2 6 5" xfId="23825" xr:uid="{00000000-0005-0000-0000-0000655D0000}"/>
    <cellStyle name="Note 2 2 6 5 2" xfId="23826" xr:uid="{00000000-0005-0000-0000-0000665D0000}"/>
    <cellStyle name="Note 2 2 6 5 2 2" xfId="23827" xr:uid="{00000000-0005-0000-0000-0000675D0000}"/>
    <cellStyle name="Note 2 2 6 5 3" xfId="23828" xr:uid="{00000000-0005-0000-0000-0000685D0000}"/>
    <cellStyle name="Note 2 2 7" xfId="23829" xr:uid="{00000000-0005-0000-0000-0000695D0000}"/>
    <cellStyle name="Note 2 2 7 2" xfId="23830" xr:uid="{00000000-0005-0000-0000-00006A5D0000}"/>
    <cellStyle name="Note 2 2 7 3" xfId="23831" xr:uid="{00000000-0005-0000-0000-00006B5D0000}"/>
    <cellStyle name="Note 2 2 7 3 2" xfId="23832" xr:uid="{00000000-0005-0000-0000-00006C5D0000}"/>
    <cellStyle name="Note 2 2 7 3 3" xfId="23833" xr:uid="{00000000-0005-0000-0000-00006D5D0000}"/>
    <cellStyle name="Note 2 2 7 4" xfId="23834" xr:uid="{00000000-0005-0000-0000-00006E5D0000}"/>
    <cellStyle name="Note 2 2 7 4 2" xfId="23835" xr:uid="{00000000-0005-0000-0000-00006F5D0000}"/>
    <cellStyle name="Note 2 2 7 4 2 2" xfId="23836" xr:uid="{00000000-0005-0000-0000-0000705D0000}"/>
    <cellStyle name="Note 2 2 7 4 3" xfId="23837" xr:uid="{00000000-0005-0000-0000-0000715D0000}"/>
    <cellStyle name="Note 2 2 7 5" xfId="23838" xr:uid="{00000000-0005-0000-0000-0000725D0000}"/>
    <cellStyle name="Note 2 2 7 5 2" xfId="23839" xr:uid="{00000000-0005-0000-0000-0000735D0000}"/>
    <cellStyle name="Note 2 2 7 5 2 2" xfId="23840" xr:uid="{00000000-0005-0000-0000-0000745D0000}"/>
    <cellStyle name="Note 2 2 7 5 3" xfId="23841" xr:uid="{00000000-0005-0000-0000-0000755D0000}"/>
    <cellStyle name="Note 2 2 7 6" xfId="23842" xr:uid="{00000000-0005-0000-0000-0000765D0000}"/>
    <cellStyle name="Note 2 2 7 6 2" xfId="23843" xr:uid="{00000000-0005-0000-0000-0000775D0000}"/>
    <cellStyle name="Note 2 2 7 6 2 2" xfId="23844" xr:uid="{00000000-0005-0000-0000-0000785D0000}"/>
    <cellStyle name="Note 2 2 7 6 3" xfId="23845" xr:uid="{00000000-0005-0000-0000-0000795D0000}"/>
    <cellStyle name="Note 2 2 7 7" xfId="23846" xr:uid="{00000000-0005-0000-0000-00007A5D0000}"/>
    <cellStyle name="Note 2 2 7 7 2" xfId="23847" xr:uid="{00000000-0005-0000-0000-00007B5D0000}"/>
    <cellStyle name="Note 2 2 7 8" xfId="23848" xr:uid="{00000000-0005-0000-0000-00007C5D0000}"/>
    <cellStyle name="Note 2 2 7 8 2" xfId="23849" xr:uid="{00000000-0005-0000-0000-00007D5D0000}"/>
    <cellStyle name="Note 2 2 7 9" xfId="23850" xr:uid="{00000000-0005-0000-0000-00007E5D0000}"/>
    <cellStyle name="Note 2 2 8" xfId="23851" xr:uid="{00000000-0005-0000-0000-00007F5D0000}"/>
    <cellStyle name="Note 2 2 8 2" xfId="23852" xr:uid="{00000000-0005-0000-0000-0000805D0000}"/>
    <cellStyle name="Note 2 2 8 3" xfId="23853" xr:uid="{00000000-0005-0000-0000-0000815D0000}"/>
    <cellStyle name="Note 2 2 8 4" xfId="23854" xr:uid="{00000000-0005-0000-0000-0000825D0000}"/>
    <cellStyle name="Note 2 2 8 5" xfId="23855" xr:uid="{00000000-0005-0000-0000-0000835D0000}"/>
    <cellStyle name="Note 2 2 8 5 2" xfId="23856" xr:uid="{00000000-0005-0000-0000-0000845D0000}"/>
    <cellStyle name="Note 2 2 8 6" xfId="23857" xr:uid="{00000000-0005-0000-0000-0000855D0000}"/>
    <cellStyle name="Note 2 2 8 7" xfId="23858" xr:uid="{00000000-0005-0000-0000-0000865D0000}"/>
    <cellStyle name="Note 2 2 9" xfId="23859" xr:uid="{00000000-0005-0000-0000-0000875D0000}"/>
    <cellStyle name="Note 2 20" xfId="23860" xr:uid="{00000000-0005-0000-0000-0000885D0000}"/>
    <cellStyle name="Note 2 21" xfId="23861" xr:uid="{00000000-0005-0000-0000-0000895D0000}"/>
    <cellStyle name="Note 2 3" xfId="631" xr:uid="{00000000-0005-0000-0000-00008A5D0000}"/>
    <cellStyle name="Note 2 3 10" xfId="23862" xr:uid="{00000000-0005-0000-0000-00008B5D0000}"/>
    <cellStyle name="Note 2 3 10 2" xfId="23863" xr:uid="{00000000-0005-0000-0000-00008C5D0000}"/>
    <cellStyle name="Note 2 3 10 2 2" xfId="23864" xr:uid="{00000000-0005-0000-0000-00008D5D0000}"/>
    <cellStyle name="Note 2 3 10 3" xfId="23865" xr:uid="{00000000-0005-0000-0000-00008E5D0000}"/>
    <cellStyle name="Note 2 3 10 4" xfId="23866" xr:uid="{00000000-0005-0000-0000-00008F5D0000}"/>
    <cellStyle name="Note 2 3 10 5" xfId="23867" xr:uid="{00000000-0005-0000-0000-0000905D0000}"/>
    <cellStyle name="Note 2 3 11" xfId="23868" xr:uid="{00000000-0005-0000-0000-0000915D0000}"/>
    <cellStyle name="Note 2 3 11 2" xfId="23869" xr:uid="{00000000-0005-0000-0000-0000925D0000}"/>
    <cellStyle name="Note 2 3 11 2 2" xfId="23870" xr:uid="{00000000-0005-0000-0000-0000935D0000}"/>
    <cellStyle name="Note 2 3 11 3" xfId="23871" xr:uid="{00000000-0005-0000-0000-0000945D0000}"/>
    <cellStyle name="Note 2 3 12" xfId="23872" xr:uid="{00000000-0005-0000-0000-0000955D0000}"/>
    <cellStyle name="Note 2 3 12 2" xfId="23873" xr:uid="{00000000-0005-0000-0000-0000965D0000}"/>
    <cellStyle name="Note 2 3 12 2 2" xfId="23874" xr:uid="{00000000-0005-0000-0000-0000975D0000}"/>
    <cellStyle name="Note 2 3 12 3" xfId="23875" xr:uid="{00000000-0005-0000-0000-0000985D0000}"/>
    <cellStyle name="Note 2 3 13" xfId="23876" xr:uid="{00000000-0005-0000-0000-0000995D0000}"/>
    <cellStyle name="Note 2 3 13 2" xfId="23877" xr:uid="{00000000-0005-0000-0000-00009A5D0000}"/>
    <cellStyle name="Note 2 3 14" xfId="23878" xr:uid="{00000000-0005-0000-0000-00009B5D0000}"/>
    <cellStyle name="Note 2 3 14 2" xfId="23879" xr:uid="{00000000-0005-0000-0000-00009C5D0000}"/>
    <cellStyle name="Note 2 3 15" xfId="23880" xr:uid="{00000000-0005-0000-0000-00009D5D0000}"/>
    <cellStyle name="Note 2 3 16" xfId="23881" xr:uid="{00000000-0005-0000-0000-00009E5D0000}"/>
    <cellStyle name="Note 2 3 17" xfId="23882" xr:uid="{00000000-0005-0000-0000-00009F5D0000}"/>
    <cellStyle name="Note 2 3 2" xfId="632" xr:uid="{00000000-0005-0000-0000-0000A05D0000}"/>
    <cellStyle name="Note 2 3 2 10" xfId="23883" xr:uid="{00000000-0005-0000-0000-0000A15D0000}"/>
    <cellStyle name="Note 2 3 2 10 2" xfId="23884" xr:uid="{00000000-0005-0000-0000-0000A25D0000}"/>
    <cellStyle name="Note 2 3 2 10 2 2" xfId="23885" xr:uid="{00000000-0005-0000-0000-0000A35D0000}"/>
    <cellStyle name="Note 2 3 2 10 3" xfId="23886" xr:uid="{00000000-0005-0000-0000-0000A45D0000}"/>
    <cellStyle name="Note 2 3 2 11" xfId="23887" xr:uid="{00000000-0005-0000-0000-0000A55D0000}"/>
    <cellStyle name="Note 2 3 2 11 2" xfId="23888" xr:uid="{00000000-0005-0000-0000-0000A65D0000}"/>
    <cellStyle name="Note 2 3 2 12" xfId="23889" xr:uid="{00000000-0005-0000-0000-0000A75D0000}"/>
    <cellStyle name="Note 2 3 2 12 2" xfId="23890" xr:uid="{00000000-0005-0000-0000-0000A85D0000}"/>
    <cellStyle name="Note 2 3 2 13" xfId="23891" xr:uid="{00000000-0005-0000-0000-0000A95D0000}"/>
    <cellStyle name="Note 2 3 2 14" xfId="23892" xr:uid="{00000000-0005-0000-0000-0000AA5D0000}"/>
    <cellStyle name="Note 2 3 2 15" xfId="23893" xr:uid="{00000000-0005-0000-0000-0000AB5D0000}"/>
    <cellStyle name="Note 2 3 2 2" xfId="633" xr:uid="{00000000-0005-0000-0000-0000AC5D0000}"/>
    <cellStyle name="Note 2 3 2 2 2" xfId="23894" xr:uid="{00000000-0005-0000-0000-0000AD5D0000}"/>
    <cellStyle name="Note 2 3 2 2 2 2" xfId="23895" xr:uid="{00000000-0005-0000-0000-0000AE5D0000}"/>
    <cellStyle name="Note 2 3 2 2 2 3" xfId="23896" xr:uid="{00000000-0005-0000-0000-0000AF5D0000}"/>
    <cellStyle name="Note 2 3 2 2 2 3 2" xfId="23897" xr:uid="{00000000-0005-0000-0000-0000B05D0000}"/>
    <cellStyle name="Note 2 3 2 2 2 3 3" xfId="23898" xr:uid="{00000000-0005-0000-0000-0000B15D0000}"/>
    <cellStyle name="Note 2 3 2 2 2 4" xfId="23899" xr:uid="{00000000-0005-0000-0000-0000B25D0000}"/>
    <cellStyle name="Note 2 3 2 2 2 4 2" xfId="23900" xr:uid="{00000000-0005-0000-0000-0000B35D0000}"/>
    <cellStyle name="Note 2 3 2 2 2 4 2 2" xfId="23901" xr:uid="{00000000-0005-0000-0000-0000B45D0000}"/>
    <cellStyle name="Note 2 3 2 2 2 4 3" xfId="23902" xr:uid="{00000000-0005-0000-0000-0000B55D0000}"/>
    <cellStyle name="Note 2 3 2 2 2 5" xfId="23903" xr:uid="{00000000-0005-0000-0000-0000B65D0000}"/>
    <cellStyle name="Note 2 3 2 2 2 5 2" xfId="23904" xr:uid="{00000000-0005-0000-0000-0000B75D0000}"/>
    <cellStyle name="Note 2 3 2 2 2 5 2 2" xfId="23905" xr:uid="{00000000-0005-0000-0000-0000B85D0000}"/>
    <cellStyle name="Note 2 3 2 2 2 5 3" xfId="23906" xr:uid="{00000000-0005-0000-0000-0000B95D0000}"/>
    <cellStyle name="Note 2 3 2 2 2 6" xfId="23907" xr:uid="{00000000-0005-0000-0000-0000BA5D0000}"/>
    <cellStyle name="Note 2 3 2 2 2 6 2" xfId="23908" xr:uid="{00000000-0005-0000-0000-0000BB5D0000}"/>
    <cellStyle name="Note 2 3 2 2 2 6 2 2" xfId="23909" xr:uid="{00000000-0005-0000-0000-0000BC5D0000}"/>
    <cellStyle name="Note 2 3 2 2 2 6 3" xfId="23910" xr:uid="{00000000-0005-0000-0000-0000BD5D0000}"/>
    <cellStyle name="Note 2 3 2 2 2 7" xfId="23911" xr:uid="{00000000-0005-0000-0000-0000BE5D0000}"/>
    <cellStyle name="Note 2 3 2 2 2 7 2" xfId="23912" xr:uid="{00000000-0005-0000-0000-0000BF5D0000}"/>
    <cellStyle name="Note 2 3 2 2 2 8" xfId="23913" xr:uid="{00000000-0005-0000-0000-0000C05D0000}"/>
    <cellStyle name="Note 2 3 2 2 2 8 2" xfId="23914" xr:uid="{00000000-0005-0000-0000-0000C15D0000}"/>
    <cellStyle name="Note 2 3 2 2 2 9" xfId="23915" xr:uid="{00000000-0005-0000-0000-0000C25D0000}"/>
    <cellStyle name="Note 2 3 2 2 3" xfId="23916" xr:uid="{00000000-0005-0000-0000-0000C35D0000}"/>
    <cellStyle name="Note 2 3 2 2 3 2" xfId="23917" xr:uid="{00000000-0005-0000-0000-0000C45D0000}"/>
    <cellStyle name="Note 2 3 2 2 3 3" xfId="23918" xr:uid="{00000000-0005-0000-0000-0000C55D0000}"/>
    <cellStyle name="Note 2 3 2 2 3 3 2" xfId="23919" xr:uid="{00000000-0005-0000-0000-0000C65D0000}"/>
    <cellStyle name="Note 2 3 2 2 3 3 3" xfId="23920" xr:uid="{00000000-0005-0000-0000-0000C75D0000}"/>
    <cellStyle name="Note 2 3 2 2 3 4" xfId="23921" xr:uid="{00000000-0005-0000-0000-0000C85D0000}"/>
    <cellStyle name="Note 2 3 2 2 3 4 2" xfId="23922" xr:uid="{00000000-0005-0000-0000-0000C95D0000}"/>
    <cellStyle name="Note 2 3 2 2 3 4 2 2" xfId="23923" xr:uid="{00000000-0005-0000-0000-0000CA5D0000}"/>
    <cellStyle name="Note 2 3 2 2 3 4 3" xfId="23924" xr:uid="{00000000-0005-0000-0000-0000CB5D0000}"/>
    <cellStyle name="Note 2 3 2 2 3 5" xfId="23925" xr:uid="{00000000-0005-0000-0000-0000CC5D0000}"/>
    <cellStyle name="Note 2 3 2 2 3 5 2" xfId="23926" xr:uid="{00000000-0005-0000-0000-0000CD5D0000}"/>
    <cellStyle name="Note 2 3 2 2 3 5 2 2" xfId="23927" xr:uid="{00000000-0005-0000-0000-0000CE5D0000}"/>
    <cellStyle name="Note 2 3 2 2 3 5 3" xfId="23928" xr:uid="{00000000-0005-0000-0000-0000CF5D0000}"/>
    <cellStyle name="Note 2 3 2 2 3 6" xfId="23929" xr:uid="{00000000-0005-0000-0000-0000D05D0000}"/>
    <cellStyle name="Note 2 3 2 2 3 6 2" xfId="23930" xr:uid="{00000000-0005-0000-0000-0000D15D0000}"/>
    <cellStyle name="Note 2 3 2 2 3 6 2 2" xfId="23931" xr:uid="{00000000-0005-0000-0000-0000D25D0000}"/>
    <cellStyle name="Note 2 3 2 2 3 6 3" xfId="23932" xr:uid="{00000000-0005-0000-0000-0000D35D0000}"/>
    <cellStyle name="Note 2 3 2 2 3 7" xfId="23933" xr:uid="{00000000-0005-0000-0000-0000D45D0000}"/>
    <cellStyle name="Note 2 3 2 2 3 7 2" xfId="23934" xr:uid="{00000000-0005-0000-0000-0000D55D0000}"/>
    <cellStyle name="Note 2 3 2 2 3 8" xfId="23935" xr:uid="{00000000-0005-0000-0000-0000D65D0000}"/>
    <cellStyle name="Note 2 3 2 2 3 8 2" xfId="23936" xr:uid="{00000000-0005-0000-0000-0000D75D0000}"/>
    <cellStyle name="Note 2 3 2 2 3 9" xfId="23937" xr:uid="{00000000-0005-0000-0000-0000D85D0000}"/>
    <cellStyle name="Note 2 3 2 2 4" xfId="23938" xr:uid="{00000000-0005-0000-0000-0000D95D0000}"/>
    <cellStyle name="Note 2 3 2 2 4 2" xfId="23939" xr:uid="{00000000-0005-0000-0000-0000DA5D0000}"/>
    <cellStyle name="Note 2 3 2 2 4 3" xfId="23940" xr:uid="{00000000-0005-0000-0000-0000DB5D0000}"/>
    <cellStyle name="Note 2 3 2 2 4 3 2" xfId="23941" xr:uid="{00000000-0005-0000-0000-0000DC5D0000}"/>
    <cellStyle name="Note 2 3 2 2 4 3 2 2" xfId="23942" xr:uid="{00000000-0005-0000-0000-0000DD5D0000}"/>
    <cellStyle name="Note 2 3 2 2 4 3 3" xfId="23943" xr:uid="{00000000-0005-0000-0000-0000DE5D0000}"/>
    <cellStyle name="Note 2 3 2 2 4 4" xfId="23944" xr:uid="{00000000-0005-0000-0000-0000DF5D0000}"/>
    <cellStyle name="Note 2 3 2 2 4 4 2" xfId="23945" xr:uid="{00000000-0005-0000-0000-0000E05D0000}"/>
    <cellStyle name="Note 2 3 2 2 4 4 2 2" xfId="23946" xr:uid="{00000000-0005-0000-0000-0000E15D0000}"/>
    <cellStyle name="Note 2 3 2 2 4 4 3" xfId="23947" xr:uid="{00000000-0005-0000-0000-0000E25D0000}"/>
    <cellStyle name="Note 2 3 2 2 4 5" xfId="23948" xr:uid="{00000000-0005-0000-0000-0000E35D0000}"/>
    <cellStyle name="Note 2 3 2 2 4 5 2" xfId="23949" xr:uid="{00000000-0005-0000-0000-0000E45D0000}"/>
    <cellStyle name="Note 2 3 2 2 4 5 2 2" xfId="23950" xr:uid="{00000000-0005-0000-0000-0000E55D0000}"/>
    <cellStyle name="Note 2 3 2 2 4 5 3" xfId="23951" xr:uid="{00000000-0005-0000-0000-0000E65D0000}"/>
    <cellStyle name="Note 2 3 2 2 4 6" xfId="23952" xr:uid="{00000000-0005-0000-0000-0000E75D0000}"/>
    <cellStyle name="Note 2 3 2 2 4 6 2" xfId="23953" xr:uid="{00000000-0005-0000-0000-0000E85D0000}"/>
    <cellStyle name="Note 2 3 2 2 4 7" xfId="23954" xr:uid="{00000000-0005-0000-0000-0000E95D0000}"/>
    <cellStyle name="Note 2 3 2 2 4 7 2" xfId="23955" xr:uid="{00000000-0005-0000-0000-0000EA5D0000}"/>
    <cellStyle name="Note 2 3 2 2 4 8" xfId="23956" xr:uid="{00000000-0005-0000-0000-0000EB5D0000}"/>
    <cellStyle name="Note 2 3 2 2 4 9" xfId="23957" xr:uid="{00000000-0005-0000-0000-0000EC5D0000}"/>
    <cellStyle name="Note 2 3 2 2 5" xfId="23958" xr:uid="{00000000-0005-0000-0000-0000ED5D0000}"/>
    <cellStyle name="Note 2 3 2 2 5 2" xfId="23959" xr:uid="{00000000-0005-0000-0000-0000EE5D0000}"/>
    <cellStyle name="Note 2 3 2 2 5 3" xfId="23960" xr:uid="{00000000-0005-0000-0000-0000EF5D0000}"/>
    <cellStyle name="Note 2 3 2 2 6" xfId="23961" xr:uid="{00000000-0005-0000-0000-0000F05D0000}"/>
    <cellStyle name="Note 2 3 2 2 6 2" xfId="23962" xr:uid="{00000000-0005-0000-0000-0000F15D0000}"/>
    <cellStyle name="Note 2 3 2 2 6 2 2" xfId="23963" xr:uid="{00000000-0005-0000-0000-0000F25D0000}"/>
    <cellStyle name="Note 2 3 2 2 6 2 2 2" xfId="23964" xr:uid="{00000000-0005-0000-0000-0000F35D0000}"/>
    <cellStyle name="Note 2 3 2 2 6 2 3" xfId="23965" xr:uid="{00000000-0005-0000-0000-0000F45D0000}"/>
    <cellStyle name="Note 2 3 2 2 6 3" xfId="23966" xr:uid="{00000000-0005-0000-0000-0000F55D0000}"/>
    <cellStyle name="Note 2 3 2 2 6 3 2" xfId="23967" xr:uid="{00000000-0005-0000-0000-0000F65D0000}"/>
    <cellStyle name="Note 2 3 2 2 6 3 2 2" xfId="23968" xr:uid="{00000000-0005-0000-0000-0000F75D0000}"/>
    <cellStyle name="Note 2 3 2 2 6 3 3" xfId="23969" xr:uid="{00000000-0005-0000-0000-0000F85D0000}"/>
    <cellStyle name="Note 2 3 2 2 6 4" xfId="23970" xr:uid="{00000000-0005-0000-0000-0000F95D0000}"/>
    <cellStyle name="Note 2 3 2 2 6 4 2" xfId="23971" xr:uid="{00000000-0005-0000-0000-0000FA5D0000}"/>
    <cellStyle name="Note 2 3 2 2 6 4 2 2" xfId="23972" xr:uid="{00000000-0005-0000-0000-0000FB5D0000}"/>
    <cellStyle name="Note 2 3 2 2 6 4 3" xfId="23973" xr:uid="{00000000-0005-0000-0000-0000FC5D0000}"/>
    <cellStyle name="Note 2 3 2 2 6 5" xfId="23974" xr:uid="{00000000-0005-0000-0000-0000FD5D0000}"/>
    <cellStyle name="Note 2 3 2 2 6 5 2" xfId="23975" xr:uid="{00000000-0005-0000-0000-0000FE5D0000}"/>
    <cellStyle name="Note 2 3 2 2 6 6" xfId="23976" xr:uid="{00000000-0005-0000-0000-0000FF5D0000}"/>
    <cellStyle name="Note 2 3 2 2 6 6 2" xfId="23977" xr:uid="{00000000-0005-0000-0000-0000005E0000}"/>
    <cellStyle name="Note 2 3 2 2 6 7" xfId="23978" xr:uid="{00000000-0005-0000-0000-0000015E0000}"/>
    <cellStyle name="Note 2 3 2 2 7" xfId="23979" xr:uid="{00000000-0005-0000-0000-0000025E0000}"/>
    <cellStyle name="Note 2 3 2 2 7 2" xfId="23980" xr:uid="{00000000-0005-0000-0000-0000035E0000}"/>
    <cellStyle name="Note 2 3 2 2 7 2 2" xfId="23981" xr:uid="{00000000-0005-0000-0000-0000045E0000}"/>
    <cellStyle name="Note 2 3 2 2 7 3" xfId="23982" xr:uid="{00000000-0005-0000-0000-0000055E0000}"/>
    <cellStyle name="Note 2 3 2 2 8" xfId="23983" xr:uid="{00000000-0005-0000-0000-0000065E0000}"/>
    <cellStyle name="Note 2 3 2 2 8 2" xfId="23984" xr:uid="{00000000-0005-0000-0000-0000075E0000}"/>
    <cellStyle name="Note 2 3 2 2 8 2 2" xfId="23985" xr:uid="{00000000-0005-0000-0000-0000085E0000}"/>
    <cellStyle name="Note 2 3 2 2 8 3" xfId="23986" xr:uid="{00000000-0005-0000-0000-0000095E0000}"/>
    <cellStyle name="Note 2 3 2 3" xfId="634" xr:uid="{00000000-0005-0000-0000-00000A5E0000}"/>
    <cellStyle name="Note 2 3 2 3 10" xfId="23987" xr:uid="{00000000-0005-0000-0000-00000B5E0000}"/>
    <cellStyle name="Note 2 3 2 3 2" xfId="635" xr:uid="{00000000-0005-0000-0000-00000C5E0000}"/>
    <cellStyle name="Note 2 3 2 3 2 2" xfId="23988" xr:uid="{00000000-0005-0000-0000-00000D5E0000}"/>
    <cellStyle name="Note 2 3 2 3 2 3" xfId="23989" xr:uid="{00000000-0005-0000-0000-00000E5E0000}"/>
    <cellStyle name="Note 2 3 2 3 2 3 2" xfId="23990" xr:uid="{00000000-0005-0000-0000-00000F5E0000}"/>
    <cellStyle name="Note 2 3 2 3 2 3 3" xfId="23991" xr:uid="{00000000-0005-0000-0000-0000105E0000}"/>
    <cellStyle name="Note 2 3 2 3 2 4" xfId="23992" xr:uid="{00000000-0005-0000-0000-0000115E0000}"/>
    <cellStyle name="Note 2 3 2 3 2 4 2" xfId="23993" xr:uid="{00000000-0005-0000-0000-0000125E0000}"/>
    <cellStyle name="Note 2 3 2 3 2 4 2 2" xfId="23994" xr:uid="{00000000-0005-0000-0000-0000135E0000}"/>
    <cellStyle name="Note 2 3 2 3 2 4 3" xfId="23995" xr:uid="{00000000-0005-0000-0000-0000145E0000}"/>
    <cellStyle name="Note 2 3 2 3 2 5" xfId="23996" xr:uid="{00000000-0005-0000-0000-0000155E0000}"/>
    <cellStyle name="Note 2 3 2 3 2 5 2" xfId="23997" xr:uid="{00000000-0005-0000-0000-0000165E0000}"/>
    <cellStyle name="Note 2 3 2 3 2 5 2 2" xfId="23998" xr:uid="{00000000-0005-0000-0000-0000175E0000}"/>
    <cellStyle name="Note 2 3 2 3 2 5 3" xfId="23999" xr:uid="{00000000-0005-0000-0000-0000185E0000}"/>
    <cellStyle name="Note 2 3 2 3 2 6" xfId="24000" xr:uid="{00000000-0005-0000-0000-0000195E0000}"/>
    <cellStyle name="Note 2 3 2 3 2 6 2" xfId="24001" xr:uid="{00000000-0005-0000-0000-00001A5E0000}"/>
    <cellStyle name="Note 2 3 2 3 2 6 2 2" xfId="24002" xr:uid="{00000000-0005-0000-0000-00001B5E0000}"/>
    <cellStyle name="Note 2 3 2 3 2 6 3" xfId="24003" xr:uid="{00000000-0005-0000-0000-00001C5E0000}"/>
    <cellStyle name="Note 2 3 2 3 2 7" xfId="24004" xr:uid="{00000000-0005-0000-0000-00001D5E0000}"/>
    <cellStyle name="Note 2 3 2 3 2 7 2" xfId="24005" xr:uid="{00000000-0005-0000-0000-00001E5E0000}"/>
    <cellStyle name="Note 2 3 2 3 2 8" xfId="24006" xr:uid="{00000000-0005-0000-0000-00001F5E0000}"/>
    <cellStyle name="Note 2 3 2 3 2 8 2" xfId="24007" xr:uid="{00000000-0005-0000-0000-0000205E0000}"/>
    <cellStyle name="Note 2 3 2 3 2 9" xfId="24008" xr:uid="{00000000-0005-0000-0000-0000215E0000}"/>
    <cellStyle name="Note 2 3 2 3 3" xfId="636" xr:uid="{00000000-0005-0000-0000-0000225E0000}"/>
    <cellStyle name="Note 2 3 2 3 4" xfId="24009" xr:uid="{00000000-0005-0000-0000-0000235E0000}"/>
    <cellStyle name="Note 2 3 2 3 4 2" xfId="24010" xr:uid="{00000000-0005-0000-0000-0000245E0000}"/>
    <cellStyle name="Note 2 3 2 3 4 3" xfId="24011" xr:uid="{00000000-0005-0000-0000-0000255E0000}"/>
    <cellStyle name="Note 2 3 2 3 5" xfId="24012" xr:uid="{00000000-0005-0000-0000-0000265E0000}"/>
    <cellStyle name="Note 2 3 2 3 5 2" xfId="24013" xr:uid="{00000000-0005-0000-0000-0000275E0000}"/>
    <cellStyle name="Note 2 3 2 3 5 2 2" xfId="24014" xr:uid="{00000000-0005-0000-0000-0000285E0000}"/>
    <cellStyle name="Note 2 3 2 3 5 3" xfId="24015" xr:uid="{00000000-0005-0000-0000-0000295E0000}"/>
    <cellStyle name="Note 2 3 2 3 6" xfId="24016" xr:uid="{00000000-0005-0000-0000-00002A5E0000}"/>
    <cellStyle name="Note 2 3 2 3 6 2" xfId="24017" xr:uid="{00000000-0005-0000-0000-00002B5E0000}"/>
    <cellStyle name="Note 2 3 2 3 6 2 2" xfId="24018" xr:uid="{00000000-0005-0000-0000-00002C5E0000}"/>
    <cellStyle name="Note 2 3 2 3 6 3" xfId="24019" xr:uid="{00000000-0005-0000-0000-00002D5E0000}"/>
    <cellStyle name="Note 2 3 2 3 7" xfId="24020" xr:uid="{00000000-0005-0000-0000-00002E5E0000}"/>
    <cellStyle name="Note 2 3 2 3 7 2" xfId="24021" xr:uid="{00000000-0005-0000-0000-00002F5E0000}"/>
    <cellStyle name="Note 2 3 2 3 7 2 2" xfId="24022" xr:uid="{00000000-0005-0000-0000-0000305E0000}"/>
    <cellStyle name="Note 2 3 2 3 7 3" xfId="24023" xr:uid="{00000000-0005-0000-0000-0000315E0000}"/>
    <cellStyle name="Note 2 3 2 3 8" xfId="24024" xr:uid="{00000000-0005-0000-0000-0000325E0000}"/>
    <cellStyle name="Note 2 3 2 3 8 2" xfId="24025" xr:uid="{00000000-0005-0000-0000-0000335E0000}"/>
    <cellStyle name="Note 2 3 2 3 9" xfId="24026" xr:uid="{00000000-0005-0000-0000-0000345E0000}"/>
    <cellStyle name="Note 2 3 2 3 9 2" xfId="24027" xr:uid="{00000000-0005-0000-0000-0000355E0000}"/>
    <cellStyle name="Note 2 3 2 4" xfId="637" xr:uid="{00000000-0005-0000-0000-0000365E0000}"/>
    <cellStyle name="Note 2 3 2 4 2" xfId="638" xr:uid="{00000000-0005-0000-0000-0000375E0000}"/>
    <cellStyle name="Note 2 3 2 4 2 10" xfId="24028" xr:uid="{00000000-0005-0000-0000-0000385E0000}"/>
    <cellStyle name="Note 2 3 2 4 2 2" xfId="24029" xr:uid="{00000000-0005-0000-0000-0000395E0000}"/>
    <cellStyle name="Note 2 3 2 4 2 3" xfId="24030" xr:uid="{00000000-0005-0000-0000-00003A5E0000}"/>
    <cellStyle name="Note 2 3 2 4 2 4" xfId="24031" xr:uid="{00000000-0005-0000-0000-00003B5E0000}"/>
    <cellStyle name="Note 2 3 2 4 2 4 2" xfId="24032" xr:uid="{00000000-0005-0000-0000-00003C5E0000}"/>
    <cellStyle name="Note 2 3 2 4 2 4 2 2" xfId="24033" xr:uid="{00000000-0005-0000-0000-00003D5E0000}"/>
    <cellStyle name="Note 2 3 2 4 2 4 3" xfId="24034" xr:uid="{00000000-0005-0000-0000-00003E5E0000}"/>
    <cellStyle name="Note 2 3 2 4 2 5" xfId="24035" xr:uid="{00000000-0005-0000-0000-00003F5E0000}"/>
    <cellStyle name="Note 2 3 2 4 2 5 2" xfId="24036" xr:uid="{00000000-0005-0000-0000-0000405E0000}"/>
    <cellStyle name="Note 2 3 2 4 2 5 2 2" xfId="24037" xr:uid="{00000000-0005-0000-0000-0000415E0000}"/>
    <cellStyle name="Note 2 3 2 4 2 5 3" xfId="24038" xr:uid="{00000000-0005-0000-0000-0000425E0000}"/>
    <cellStyle name="Note 2 3 2 4 2 6" xfId="24039" xr:uid="{00000000-0005-0000-0000-0000435E0000}"/>
    <cellStyle name="Note 2 3 2 4 2 6 2" xfId="24040" xr:uid="{00000000-0005-0000-0000-0000445E0000}"/>
    <cellStyle name="Note 2 3 2 4 2 6 2 2" xfId="24041" xr:uid="{00000000-0005-0000-0000-0000455E0000}"/>
    <cellStyle name="Note 2 3 2 4 2 6 3" xfId="24042" xr:uid="{00000000-0005-0000-0000-0000465E0000}"/>
    <cellStyle name="Note 2 3 2 4 2 7" xfId="24043" xr:uid="{00000000-0005-0000-0000-0000475E0000}"/>
    <cellStyle name="Note 2 3 2 4 2 7 2" xfId="24044" xr:uid="{00000000-0005-0000-0000-0000485E0000}"/>
    <cellStyle name="Note 2 3 2 4 2 8" xfId="24045" xr:uid="{00000000-0005-0000-0000-0000495E0000}"/>
    <cellStyle name="Note 2 3 2 4 2 8 2" xfId="24046" xr:uid="{00000000-0005-0000-0000-00004A5E0000}"/>
    <cellStyle name="Note 2 3 2 4 2 9" xfId="24047" xr:uid="{00000000-0005-0000-0000-00004B5E0000}"/>
    <cellStyle name="Note 2 3 2 4 3" xfId="639" xr:uid="{00000000-0005-0000-0000-00004C5E0000}"/>
    <cellStyle name="Note 2 3 2 4 4" xfId="24048" xr:uid="{00000000-0005-0000-0000-00004D5E0000}"/>
    <cellStyle name="Note 2 3 2 4 4 2" xfId="24049" xr:uid="{00000000-0005-0000-0000-00004E5E0000}"/>
    <cellStyle name="Note 2 3 2 4 4 2 2" xfId="24050" xr:uid="{00000000-0005-0000-0000-00004F5E0000}"/>
    <cellStyle name="Note 2 3 2 4 4 3" xfId="24051" xr:uid="{00000000-0005-0000-0000-0000505E0000}"/>
    <cellStyle name="Note 2 3 2 4 5" xfId="24052" xr:uid="{00000000-0005-0000-0000-0000515E0000}"/>
    <cellStyle name="Note 2 3 2 4 5 2" xfId="24053" xr:uid="{00000000-0005-0000-0000-0000525E0000}"/>
    <cellStyle name="Note 2 3 2 4 5 2 2" xfId="24054" xr:uid="{00000000-0005-0000-0000-0000535E0000}"/>
    <cellStyle name="Note 2 3 2 4 5 3" xfId="24055" xr:uid="{00000000-0005-0000-0000-0000545E0000}"/>
    <cellStyle name="Note 2 3 2 5" xfId="24056" xr:uid="{00000000-0005-0000-0000-0000555E0000}"/>
    <cellStyle name="Note 2 3 2 5 2" xfId="24057" xr:uid="{00000000-0005-0000-0000-0000565E0000}"/>
    <cellStyle name="Note 2 3 2 5 3" xfId="24058" xr:uid="{00000000-0005-0000-0000-0000575E0000}"/>
    <cellStyle name="Note 2 3 2 5 3 2" xfId="24059" xr:uid="{00000000-0005-0000-0000-0000585E0000}"/>
    <cellStyle name="Note 2 3 2 5 3 3" xfId="24060" xr:uid="{00000000-0005-0000-0000-0000595E0000}"/>
    <cellStyle name="Note 2 3 2 5 4" xfId="24061" xr:uid="{00000000-0005-0000-0000-00005A5E0000}"/>
    <cellStyle name="Note 2 3 2 5 4 2" xfId="24062" xr:uid="{00000000-0005-0000-0000-00005B5E0000}"/>
    <cellStyle name="Note 2 3 2 5 4 2 2" xfId="24063" xr:uid="{00000000-0005-0000-0000-00005C5E0000}"/>
    <cellStyle name="Note 2 3 2 5 4 3" xfId="24064" xr:uid="{00000000-0005-0000-0000-00005D5E0000}"/>
    <cellStyle name="Note 2 3 2 5 5" xfId="24065" xr:uid="{00000000-0005-0000-0000-00005E5E0000}"/>
    <cellStyle name="Note 2 3 2 5 5 2" xfId="24066" xr:uid="{00000000-0005-0000-0000-00005F5E0000}"/>
    <cellStyle name="Note 2 3 2 5 5 2 2" xfId="24067" xr:uid="{00000000-0005-0000-0000-0000605E0000}"/>
    <cellStyle name="Note 2 3 2 5 5 3" xfId="24068" xr:uid="{00000000-0005-0000-0000-0000615E0000}"/>
    <cellStyle name="Note 2 3 2 5 6" xfId="24069" xr:uid="{00000000-0005-0000-0000-0000625E0000}"/>
    <cellStyle name="Note 2 3 2 5 6 2" xfId="24070" xr:uid="{00000000-0005-0000-0000-0000635E0000}"/>
    <cellStyle name="Note 2 3 2 5 6 2 2" xfId="24071" xr:uid="{00000000-0005-0000-0000-0000645E0000}"/>
    <cellStyle name="Note 2 3 2 5 6 3" xfId="24072" xr:uid="{00000000-0005-0000-0000-0000655E0000}"/>
    <cellStyle name="Note 2 3 2 5 7" xfId="24073" xr:uid="{00000000-0005-0000-0000-0000665E0000}"/>
    <cellStyle name="Note 2 3 2 5 7 2" xfId="24074" xr:uid="{00000000-0005-0000-0000-0000675E0000}"/>
    <cellStyle name="Note 2 3 2 5 8" xfId="24075" xr:uid="{00000000-0005-0000-0000-0000685E0000}"/>
    <cellStyle name="Note 2 3 2 5 8 2" xfId="24076" xr:uid="{00000000-0005-0000-0000-0000695E0000}"/>
    <cellStyle name="Note 2 3 2 5 9" xfId="24077" xr:uid="{00000000-0005-0000-0000-00006A5E0000}"/>
    <cellStyle name="Note 2 3 2 6" xfId="24078" xr:uid="{00000000-0005-0000-0000-00006B5E0000}"/>
    <cellStyle name="Note 2 3 2 6 2" xfId="24079" xr:uid="{00000000-0005-0000-0000-00006C5E0000}"/>
    <cellStyle name="Note 2 3 2 6 3" xfId="24080" xr:uid="{00000000-0005-0000-0000-00006D5E0000}"/>
    <cellStyle name="Note 2 3 2 7" xfId="24081" xr:uid="{00000000-0005-0000-0000-00006E5E0000}"/>
    <cellStyle name="Note 2 3 2 8" xfId="24082" xr:uid="{00000000-0005-0000-0000-00006F5E0000}"/>
    <cellStyle name="Note 2 3 2 8 2" xfId="24083" xr:uid="{00000000-0005-0000-0000-0000705E0000}"/>
    <cellStyle name="Note 2 3 2 8 2 2" xfId="24084" xr:uid="{00000000-0005-0000-0000-0000715E0000}"/>
    <cellStyle name="Note 2 3 2 8 3" xfId="24085" xr:uid="{00000000-0005-0000-0000-0000725E0000}"/>
    <cellStyle name="Note 2 3 2 8 4" xfId="24086" xr:uid="{00000000-0005-0000-0000-0000735E0000}"/>
    <cellStyle name="Note 2 3 2 8 5" xfId="24087" xr:uid="{00000000-0005-0000-0000-0000745E0000}"/>
    <cellStyle name="Note 2 3 2 9" xfId="24088" xr:uid="{00000000-0005-0000-0000-0000755E0000}"/>
    <cellStyle name="Note 2 3 2 9 2" xfId="24089" xr:uid="{00000000-0005-0000-0000-0000765E0000}"/>
    <cellStyle name="Note 2 3 2 9 2 2" xfId="24090" xr:uid="{00000000-0005-0000-0000-0000775E0000}"/>
    <cellStyle name="Note 2 3 2 9 3" xfId="24091" xr:uid="{00000000-0005-0000-0000-0000785E0000}"/>
    <cellStyle name="Note 2 3 3" xfId="640" xr:uid="{00000000-0005-0000-0000-0000795E0000}"/>
    <cellStyle name="Note 2 3 3 10" xfId="24092" xr:uid="{00000000-0005-0000-0000-00007A5E0000}"/>
    <cellStyle name="Note 2 3 3 10 2" xfId="24093" xr:uid="{00000000-0005-0000-0000-00007B5E0000}"/>
    <cellStyle name="Note 2 3 3 10 2 2" xfId="24094" xr:uid="{00000000-0005-0000-0000-00007C5E0000}"/>
    <cellStyle name="Note 2 3 3 10 3" xfId="24095" xr:uid="{00000000-0005-0000-0000-00007D5E0000}"/>
    <cellStyle name="Note 2 3 3 11" xfId="24096" xr:uid="{00000000-0005-0000-0000-00007E5E0000}"/>
    <cellStyle name="Note 2 3 3 11 2" xfId="24097" xr:uid="{00000000-0005-0000-0000-00007F5E0000}"/>
    <cellStyle name="Note 2 3 3 12" xfId="24098" xr:uid="{00000000-0005-0000-0000-0000805E0000}"/>
    <cellStyle name="Note 2 3 3 12 2" xfId="24099" xr:uid="{00000000-0005-0000-0000-0000815E0000}"/>
    <cellStyle name="Note 2 3 3 13" xfId="24100" xr:uid="{00000000-0005-0000-0000-0000825E0000}"/>
    <cellStyle name="Note 2 3 3 14" xfId="24101" xr:uid="{00000000-0005-0000-0000-0000835E0000}"/>
    <cellStyle name="Note 2 3 3 15" xfId="24102" xr:uid="{00000000-0005-0000-0000-0000845E0000}"/>
    <cellStyle name="Note 2 3 3 2" xfId="641" xr:uid="{00000000-0005-0000-0000-0000855E0000}"/>
    <cellStyle name="Note 2 3 3 2 2" xfId="24103" xr:uid="{00000000-0005-0000-0000-0000865E0000}"/>
    <cellStyle name="Note 2 3 3 2 2 2" xfId="24104" xr:uid="{00000000-0005-0000-0000-0000875E0000}"/>
    <cellStyle name="Note 2 3 3 2 2 3" xfId="24105" xr:uid="{00000000-0005-0000-0000-0000885E0000}"/>
    <cellStyle name="Note 2 3 3 2 2 3 2" xfId="24106" xr:uid="{00000000-0005-0000-0000-0000895E0000}"/>
    <cellStyle name="Note 2 3 3 2 2 3 3" xfId="24107" xr:uid="{00000000-0005-0000-0000-00008A5E0000}"/>
    <cellStyle name="Note 2 3 3 2 2 4" xfId="24108" xr:uid="{00000000-0005-0000-0000-00008B5E0000}"/>
    <cellStyle name="Note 2 3 3 2 2 4 2" xfId="24109" xr:uid="{00000000-0005-0000-0000-00008C5E0000}"/>
    <cellStyle name="Note 2 3 3 2 2 4 2 2" xfId="24110" xr:uid="{00000000-0005-0000-0000-00008D5E0000}"/>
    <cellStyle name="Note 2 3 3 2 2 4 3" xfId="24111" xr:uid="{00000000-0005-0000-0000-00008E5E0000}"/>
    <cellStyle name="Note 2 3 3 2 2 5" xfId="24112" xr:uid="{00000000-0005-0000-0000-00008F5E0000}"/>
    <cellStyle name="Note 2 3 3 2 2 5 2" xfId="24113" xr:uid="{00000000-0005-0000-0000-0000905E0000}"/>
    <cellStyle name="Note 2 3 3 2 2 5 2 2" xfId="24114" xr:uid="{00000000-0005-0000-0000-0000915E0000}"/>
    <cellStyle name="Note 2 3 3 2 2 5 3" xfId="24115" xr:uid="{00000000-0005-0000-0000-0000925E0000}"/>
    <cellStyle name="Note 2 3 3 2 2 6" xfId="24116" xr:uid="{00000000-0005-0000-0000-0000935E0000}"/>
    <cellStyle name="Note 2 3 3 2 2 6 2" xfId="24117" xr:uid="{00000000-0005-0000-0000-0000945E0000}"/>
    <cellStyle name="Note 2 3 3 2 2 6 2 2" xfId="24118" xr:uid="{00000000-0005-0000-0000-0000955E0000}"/>
    <cellStyle name="Note 2 3 3 2 2 6 3" xfId="24119" xr:uid="{00000000-0005-0000-0000-0000965E0000}"/>
    <cellStyle name="Note 2 3 3 2 2 7" xfId="24120" xr:uid="{00000000-0005-0000-0000-0000975E0000}"/>
    <cellStyle name="Note 2 3 3 2 2 7 2" xfId="24121" xr:uid="{00000000-0005-0000-0000-0000985E0000}"/>
    <cellStyle name="Note 2 3 3 2 2 8" xfId="24122" xr:uid="{00000000-0005-0000-0000-0000995E0000}"/>
    <cellStyle name="Note 2 3 3 2 2 8 2" xfId="24123" xr:uid="{00000000-0005-0000-0000-00009A5E0000}"/>
    <cellStyle name="Note 2 3 3 2 2 9" xfId="24124" xr:uid="{00000000-0005-0000-0000-00009B5E0000}"/>
    <cellStyle name="Note 2 3 3 2 3" xfId="24125" xr:uid="{00000000-0005-0000-0000-00009C5E0000}"/>
    <cellStyle name="Note 2 3 3 2 3 2" xfId="24126" xr:uid="{00000000-0005-0000-0000-00009D5E0000}"/>
    <cellStyle name="Note 2 3 3 2 3 3" xfId="24127" xr:uid="{00000000-0005-0000-0000-00009E5E0000}"/>
    <cellStyle name="Note 2 3 3 2 3 3 2" xfId="24128" xr:uid="{00000000-0005-0000-0000-00009F5E0000}"/>
    <cellStyle name="Note 2 3 3 2 3 3 3" xfId="24129" xr:uid="{00000000-0005-0000-0000-0000A05E0000}"/>
    <cellStyle name="Note 2 3 3 2 3 4" xfId="24130" xr:uid="{00000000-0005-0000-0000-0000A15E0000}"/>
    <cellStyle name="Note 2 3 3 2 3 4 2" xfId="24131" xr:uid="{00000000-0005-0000-0000-0000A25E0000}"/>
    <cellStyle name="Note 2 3 3 2 3 4 2 2" xfId="24132" xr:uid="{00000000-0005-0000-0000-0000A35E0000}"/>
    <cellStyle name="Note 2 3 3 2 3 4 3" xfId="24133" xr:uid="{00000000-0005-0000-0000-0000A45E0000}"/>
    <cellStyle name="Note 2 3 3 2 3 5" xfId="24134" xr:uid="{00000000-0005-0000-0000-0000A55E0000}"/>
    <cellStyle name="Note 2 3 3 2 3 5 2" xfId="24135" xr:uid="{00000000-0005-0000-0000-0000A65E0000}"/>
    <cellStyle name="Note 2 3 3 2 3 5 2 2" xfId="24136" xr:uid="{00000000-0005-0000-0000-0000A75E0000}"/>
    <cellStyle name="Note 2 3 3 2 3 5 3" xfId="24137" xr:uid="{00000000-0005-0000-0000-0000A85E0000}"/>
    <cellStyle name="Note 2 3 3 2 3 6" xfId="24138" xr:uid="{00000000-0005-0000-0000-0000A95E0000}"/>
    <cellStyle name="Note 2 3 3 2 3 6 2" xfId="24139" xr:uid="{00000000-0005-0000-0000-0000AA5E0000}"/>
    <cellStyle name="Note 2 3 3 2 3 6 2 2" xfId="24140" xr:uid="{00000000-0005-0000-0000-0000AB5E0000}"/>
    <cellStyle name="Note 2 3 3 2 3 6 3" xfId="24141" xr:uid="{00000000-0005-0000-0000-0000AC5E0000}"/>
    <cellStyle name="Note 2 3 3 2 3 7" xfId="24142" xr:uid="{00000000-0005-0000-0000-0000AD5E0000}"/>
    <cellStyle name="Note 2 3 3 2 3 7 2" xfId="24143" xr:uid="{00000000-0005-0000-0000-0000AE5E0000}"/>
    <cellStyle name="Note 2 3 3 2 3 8" xfId="24144" xr:uid="{00000000-0005-0000-0000-0000AF5E0000}"/>
    <cellStyle name="Note 2 3 3 2 3 8 2" xfId="24145" xr:uid="{00000000-0005-0000-0000-0000B05E0000}"/>
    <cellStyle name="Note 2 3 3 2 3 9" xfId="24146" xr:uid="{00000000-0005-0000-0000-0000B15E0000}"/>
    <cellStyle name="Note 2 3 3 2 4" xfId="24147" xr:uid="{00000000-0005-0000-0000-0000B25E0000}"/>
    <cellStyle name="Note 2 3 3 2 4 2" xfId="24148" xr:uid="{00000000-0005-0000-0000-0000B35E0000}"/>
    <cellStyle name="Note 2 3 3 2 4 3" xfId="24149" xr:uid="{00000000-0005-0000-0000-0000B45E0000}"/>
    <cellStyle name="Note 2 3 3 2 4 3 2" xfId="24150" xr:uid="{00000000-0005-0000-0000-0000B55E0000}"/>
    <cellStyle name="Note 2 3 3 2 4 3 2 2" xfId="24151" xr:uid="{00000000-0005-0000-0000-0000B65E0000}"/>
    <cellStyle name="Note 2 3 3 2 4 3 3" xfId="24152" xr:uid="{00000000-0005-0000-0000-0000B75E0000}"/>
    <cellStyle name="Note 2 3 3 2 4 4" xfId="24153" xr:uid="{00000000-0005-0000-0000-0000B85E0000}"/>
    <cellStyle name="Note 2 3 3 2 4 4 2" xfId="24154" xr:uid="{00000000-0005-0000-0000-0000B95E0000}"/>
    <cellStyle name="Note 2 3 3 2 4 4 2 2" xfId="24155" xr:uid="{00000000-0005-0000-0000-0000BA5E0000}"/>
    <cellStyle name="Note 2 3 3 2 4 4 3" xfId="24156" xr:uid="{00000000-0005-0000-0000-0000BB5E0000}"/>
    <cellStyle name="Note 2 3 3 2 4 5" xfId="24157" xr:uid="{00000000-0005-0000-0000-0000BC5E0000}"/>
    <cellStyle name="Note 2 3 3 2 4 5 2" xfId="24158" xr:uid="{00000000-0005-0000-0000-0000BD5E0000}"/>
    <cellStyle name="Note 2 3 3 2 4 5 2 2" xfId="24159" xr:uid="{00000000-0005-0000-0000-0000BE5E0000}"/>
    <cellStyle name="Note 2 3 3 2 4 5 3" xfId="24160" xr:uid="{00000000-0005-0000-0000-0000BF5E0000}"/>
    <cellStyle name="Note 2 3 3 2 4 6" xfId="24161" xr:uid="{00000000-0005-0000-0000-0000C05E0000}"/>
    <cellStyle name="Note 2 3 3 2 4 6 2" xfId="24162" xr:uid="{00000000-0005-0000-0000-0000C15E0000}"/>
    <cellStyle name="Note 2 3 3 2 4 7" xfId="24163" xr:uid="{00000000-0005-0000-0000-0000C25E0000}"/>
    <cellStyle name="Note 2 3 3 2 4 7 2" xfId="24164" xr:uid="{00000000-0005-0000-0000-0000C35E0000}"/>
    <cellStyle name="Note 2 3 3 2 4 8" xfId="24165" xr:uid="{00000000-0005-0000-0000-0000C45E0000}"/>
    <cellStyle name="Note 2 3 3 2 4 9" xfId="24166" xr:uid="{00000000-0005-0000-0000-0000C55E0000}"/>
    <cellStyle name="Note 2 3 3 2 5" xfId="24167" xr:uid="{00000000-0005-0000-0000-0000C65E0000}"/>
    <cellStyle name="Note 2 3 3 2 5 2" xfId="24168" xr:uid="{00000000-0005-0000-0000-0000C75E0000}"/>
    <cellStyle name="Note 2 3 3 2 5 3" xfId="24169" xr:uid="{00000000-0005-0000-0000-0000C85E0000}"/>
    <cellStyle name="Note 2 3 3 2 6" xfId="24170" xr:uid="{00000000-0005-0000-0000-0000C95E0000}"/>
    <cellStyle name="Note 2 3 3 2 6 2" xfId="24171" xr:uid="{00000000-0005-0000-0000-0000CA5E0000}"/>
    <cellStyle name="Note 2 3 3 2 6 2 2" xfId="24172" xr:uid="{00000000-0005-0000-0000-0000CB5E0000}"/>
    <cellStyle name="Note 2 3 3 2 6 2 2 2" xfId="24173" xr:uid="{00000000-0005-0000-0000-0000CC5E0000}"/>
    <cellStyle name="Note 2 3 3 2 6 2 3" xfId="24174" xr:uid="{00000000-0005-0000-0000-0000CD5E0000}"/>
    <cellStyle name="Note 2 3 3 2 6 3" xfId="24175" xr:uid="{00000000-0005-0000-0000-0000CE5E0000}"/>
    <cellStyle name="Note 2 3 3 2 6 3 2" xfId="24176" xr:uid="{00000000-0005-0000-0000-0000CF5E0000}"/>
    <cellStyle name="Note 2 3 3 2 6 3 2 2" xfId="24177" xr:uid="{00000000-0005-0000-0000-0000D05E0000}"/>
    <cellStyle name="Note 2 3 3 2 6 3 3" xfId="24178" xr:uid="{00000000-0005-0000-0000-0000D15E0000}"/>
    <cellStyle name="Note 2 3 3 2 6 4" xfId="24179" xr:uid="{00000000-0005-0000-0000-0000D25E0000}"/>
    <cellStyle name="Note 2 3 3 2 6 4 2" xfId="24180" xr:uid="{00000000-0005-0000-0000-0000D35E0000}"/>
    <cellStyle name="Note 2 3 3 2 6 4 2 2" xfId="24181" xr:uid="{00000000-0005-0000-0000-0000D45E0000}"/>
    <cellStyle name="Note 2 3 3 2 6 4 3" xfId="24182" xr:uid="{00000000-0005-0000-0000-0000D55E0000}"/>
    <cellStyle name="Note 2 3 3 2 6 5" xfId="24183" xr:uid="{00000000-0005-0000-0000-0000D65E0000}"/>
    <cellStyle name="Note 2 3 3 2 6 5 2" xfId="24184" xr:uid="{00000000-0005-0000-0000-0000D75E0000}"/>
    <cellStyle name="Note 2 3 3 2 6 6" xfId="24185" xr:uid="{00000000-0005-0000-0000-0000D85E0000}"/>
    <cellStyle name="Note 2 3 3 2 6 6 2" xfId="24186" xr:uid="{00000000-0005-0000-0000-0000D95E0000}"/>
    <cellStyle name="Note 2 3 3 2 6 7" xfId="24187" xr:uid="{00000000-0005-0000-0000-0000DA5E0000}"/>
    <cellStyle name="Note 2 3 3 2 7" xfId="24188" xr:uid="{00000000-0005-0000-0000-0000DB5E0000}"/>
    <cellStyle name="Note 2 3 3 2 7 2" xfId="24189" xr:uid="{00000000-0005-0000-0000-0000DC5E0000}"/>
    <cellStyle name="Note 2 3 3 2 7 2 2" xfId="24190" xr:uid="{00000000-0005-0000-0000-0000DD5E0000}"/>
    <cellStyle name="Note 2 3 3 2 7 3" xfId="24191" xr:uid="{00000000-0005-0000-0000-0000DE5E0000}"/>
    <cellStyle name="Note 2 3 3 2 8" xfId="24192" xr:uid="{00000000-0005-0000-0000-0000DF5E0000}"/>
    <cellStyle name="Note 2 3 3 2 8 2" xfId="24193" xr:uid="{00000000-0005-0000-0000-0000E05E0000}"/>
    <cellStyle name="Note 2 3 3 2 8 2 2" xfId="24194" xr:uid="{00000000-0005-0000-0000-0000E15E0000}"/>
    <cellStyle name="Note 2 3 3 2 8 3" xfId="24195" xr:uid="{00000000-0005-0000-0000-0000E25E0000}"/>
    <cellStyle name="Note 2 3 3 3" xfId="642" xr:uid="{00000000-0005-0000-0000-0000E35E0000}"/>
    <cellStyle name="Note 2 3 3 3 10" xfId="24196" xr:uid="{00000000-0005-0000-0000-0000E45E0000}"/>
    <cellStyle name="Note 2 3 3 3 2" xfId="643" xr:uid="{00000000-0005-0000-0000-0000E55E0000}"/>
    <cellStyle name="Note 2 3 3 3 2 2" xfId="24197" xr:uid="{00000000-0005-0000-0000-0000E65E0000}"/>
    <cellStyle name="Note 2 3 3 3 2 3" xfId="24198" xr:uid="{00000000-0005-0000-0000-0000E75E0000}"/>
    <cellStyle name="Note 2 3 3 3 2 3 2" xfId="24199" xr:uid="{00000000-0005-0000-0000-0000E85E0000}"/>
    <cellStyle name="Note 2 3 3 3 2 3 3" xfId="24200" xr:uid="{00000000-0005-0000-0000-0000E95E0000}"/>
    <cellStyle name="Note 2 3 3 3 2 4" xfId="24201" xr:uid="{00000000-0005-0000-0000-0000EA5E0000}"/>
    <cellStyle name="Note 2 3 3 3 2 4 2" xfId="24202" xr:uid="{00000000-0005-0000-0000-0000EB5E0000}"/>
    <cellStyle name="Note 2 3 3 3 2 4 2 2" xfId="24203" xr:uid="{00000000-0005-0000-0000-0000EC5E0000}"/>
    <cellStyle name="Note 2 3 3 3 2 4 3" xfId="24204" xr:uid="{00000000-0005-0000-0000-0000ED5E0000}"/>
    <cellStyle name="Note 2 3 3 3 2 5" xfId="24205" xr:uid="{00000000-0005-0000-0000-0000EE5E0000}"/>
    <cellStyle name="Note 2 3 3 3 2 5 2" xfId="24206" xr:uid="{00000000-0005-0000-0000-0000EF5E0000}"/>
    <cellStyle name="Note 2 3 3 3 2 5 2 2" xfId="24207" xr:uid="{00000000-0005-0000-0000-0000F05E0000}"/>
    <cellStyle name="Note 2 3 3 3 2 5 3" xfId="24208" xr:uid="{00000000-0005-0000-0000-0000F15E0000}"/>
    <cellStyle name="Note 2 3 3 3 2 6" xfId="24209" xr:uid="{00000000-0005-0000-0000-0000F25E0000}"/>
    <cellStyle name="Note 2 3 3 3 2 6 2" xfId="24210" xr:uid="{00000000-0005-0000-0000-0000F35E0000}"/>
    <cellStyle name="Note 2 3 3 3 2 6 2 2" xfId="24211" xr:uid="{00000000-0005-0000-0000-0000F45E0000}"/>
    <cellStyle name="Note 2 3 3 3 2 6 3" xfId="24212" xr:uid="{00000000-0005-0000-0000-0000F55E0000}"/>
    <cellStyle name="Note 2 3 3 3 2 7" xfId="24213" xr:uid="{00000000-0005-0000-0000-0000F65E0000}"/>
    <cellStyle name="Note 2 3 3 3 2 7 2" xfId="24214" xr:uid="{00000000-0005-0000-0000-0000F75E0000}"/>
    <cellStyle name="Note 2 3 3 3 2 8" xfId="24215" xr:uid="{00000000-0005-0000-0000-0000F85E0000}"/>
    <cellStyle name="Note 2 3 3 3 2 8 2" xfId="24216" xr:uid="{00000000-0005-0000-0000-0000F95E0000}"/>
    <cellStyle name="Note 2 3 3 3 2 9" xfId="24217" xr:uid="{00000000-0005-0000-0000-0000FA5E0000}"/>
    <cellStyle name="Note 2 3 3 3 3" xfId="644" xr:uid="{00000000-0005-0000-0000-0000FB5E0000}"/>
    <cellStyle name="Note 2 3 3 3 4" xfId="24218" xr:uid="{00000000-0005-0000-0000-0000FC5E0000}"/>
    <cellStyle name="Note 2 3 3 3 4 2" xfId="24219" xr:uid="{00000000-0005-0000-0000-0000FD5E0000}"/>
    <cellStyle name="Note 2 3 3 3 4 3" xfId="24220" xr:uid="{00000000-0005-0000-0000-0000FE5E0000}"/>
    <cellStyle name="Note 2 3 3 3 5" xfId="24221" xr:uid="{00000000-0005-0000-0000-0000FF5E0000}"/>
    <cellStyle name="Note 2 3 3 3 5 2" xfId="24222" xr:uid="{00000000-0005-0000-0000-0000005F0000}"/>
    <cellStyle name="Note 2 3 3 3 5 2 2" xfId="24223" xr:uid="{00000000-0005-0000-0000-0000015F0000}"/>
    <cellStyle name="Note 2 3 3 3 5 3" xfId="24224" xr:uid="{00000000-0005-0000-0000-0000025F0000}"/>
    <cellStyle name="Note 2 3 3 3 6" xfId="24225" xr:uid="{00000000-0005-0000-0000-0000035F0000}"/>
    <cellStyle name="Note 2 3 3 3 6 2" xfId="24226" xr:uid="{00000000-0005-0000-0000-0000045F0000}"/>
    <cellStyle name="Note 2 3 3 3 6 2 2" xfId="24227" xr:uid="{00000000-0005-0000-0000-0000055F0000}"/>
    <cellStyle name="Note 2 3 3 3 6 3" xfId="24228" xr:uid="{00000000-0005-0000-0000-0000065F0000}"/>
    <cellStyle name="Note 2 3 3 3 7" xfId="24229" xr:uid="{00000000-0005-0000-0000-0000075F0000}"/>
    <cellStyle name="Note 2 3 3 3 7 2" xfId="24230" xr:uid="{00000000-0005-0000-0000-0000085F0000}"/>
    <cellStyle name="Note 2 3 3 3 7 2 2" xfId="24231" xr:uid="{00000000-0005-0000-0000-0000095F0000}"/>
    <cellStyle name="Note 2 3 3 3 7 3" xfId="24232" xr:uid="{00000000-0005-0000-0000-00000A5F0000}"/>
    <cellStyle name="Note 2 3 3 3 8" xfId="24233" xr:uid="{00000000-0005-0000-0000-00000B5F0000}"/>
    <cellStyle name="Note 2 3 3 3 8 2" xfId="24234" xr:uid="{00000000-0005-0000-0000-00000C5F0000}"/>
    <cellStyle name="Note 2 3 3 3 9" xfId="24235" xr:uid="{00000000-0005-0000-0000-00000D5F0000}"/>
    <cellStyle name="Note 2 3 3 3 9 2" xfId="24236" xr:uid="{00000000-0005-0000-0000-00000E5F0000}"/>
    <cellStyle name="Note 2 3 3 4" xfId="645" xr:uid="{00000000-0005-0000-0000-00000F5F0000}"/>
    <cellStyle name="Note 2 3 3 4 2" xfId="646" xr:uid="{00000000-0005-0000-0000-0000105F0000}"/>
    <cellStyle name="Note 2 3 3 4 2 10" xfId="24237" xr:uid="{00000000-0005-0000-0000-0000115F0000}"/>
    <cellStyle name="Note 2 3 3 4 2 2" xfId="24238" xr:uid="{00000000-0005-0000-0000-0000125F0000}"/>
    <cellStyle name="Note 2 3 3 4 2 3" xfId="24239" xr:uid="{00000000-0005-0000-0000-0000135F0000}"/>
    <cellStyle name="Note 2 3 3 4 2 4" xfId="24240" xr:uid="{00000000-0005-0000-0000-0000145F0000}"/>
    <cellStyle name="Note 2 3 3 4 2 4 2" xfId="24241" xr:uid="{00000000-0005-0000-0000-0000155F0000}"/>
    <cellStyle name="Note 2 3 3 4 2 4 2 2" xfId="24242" xr:uid="{00000000-0005-0000-0000-0000165F0000}"/>
    <cellStyle name="Note 2 3 3 4 2 4 3" xfId="24243" xr:uid="{00000000-0005-0000-0000-0000175F0000}"/>
    <cellStyle name="Note 2 3 3 4 2 5" xfId="24244" xr:uid="{00000000-0005-0000-0000-0000185F0000}"/>
    <cellStyle name="Note 2 3 3 4 2 5 2" xfId="24245" xr:uid="{00000000-0005-0000-0000-0000195F0000}"/>
    <cellStyle name="Note 2 3 3 4 2 5 2 2" xfId="24246" xr:uid="{00000000-0005-0000-0000-00001A5F0000}"/>
    <cellStyle name="Note 2 3 3 4 2 5 3" xfId="24247" xr:uid="{00000000-0005-0000-0000-00001B5F0000}"/>
    <cellStyle name="Note 2 3 3 4 2 6" xfId="24248" xr:uid="{00000000-0005-0000-0000-00001C5F0000}"/>
    <cellStyle name="Note 2 3 3 4 2 6 2" xfId="24249" xr:uid="{00000000-0005-0000-0000-00001D5F0000}"/>
    <cellStyle name="Note 2 3 3 4 2 6 2 2" xfId="24250" xr:uid="{00000000-0005-0000-0000-00001E5F0000}"/>
    <cellStyle name="Note 2 3 3 4 2 6 3" xfId="24251" xr:uid="{00000000-0005-0000-0000-00001F5F0000}"/>
    <cellStyle name="Note 2 3 3 4 2 7" xfId="24252" xr:uid="{00000000-0005-0000-0000-0000205F0000}"/>
    <cellStyle name="Note 2 3 3 4 2 7 2" xfId="24253" xr:uid="{00000000-0005-0000-0000-0000215F0000}"/>
    <cellStyle name="Note 2 3 3 4 2 8" xfId="24254" xr:uid="{00000000-0005-0000-0000-0000225F0000}"/>
    <cellStyle name="Note 2 3 3 4 2 8 2" xfId="24255" xr:uid="{00000000-0005-0000-0000-0000235F0000}"/>
    <cellStyle name="Note 2 3 3 4 2 9" xfId="24256" xr:uid="{00000000-0005-0000-0000-0000245F0000}"/>
    <cellStyle name="Note 2 3 3 4 3" xfId="647" xr:uid="{00000000-0005-0000-0000-0000255F0000}"/>
    <cellStyle name="Note 2 3 3 4 4" xfId="24257" xr:uid="{00000000-0005-0000-0000-0000265F0000}"/>
    <cellStyle name="Note 2 3 3 4 4 2" xfId="24258" xr:uid="{00000000-0005-0000-0000-0000275F0000}"/>
    <cellStyle name="Note 2 3 3 4 4 2 2" xfId="24259" xr:uid="{00000000-0005-0000-0000-0000285F0000}"/>
    <cellStyle name="Note 2 3 3 4 4 3" xfId="24260" xr:uid="{00000000-0005-0000-0000-0000295F0000}"/>
    <cellStyle name="Note 2 3 3 4 5" xfId="24261" xr:uid="{00000000-0005-0000-0000-00002A5F0000}"/>
    <cellStyle name="Note 2 3 3 4 5 2" xfId="24262" xr:uid="{00000000-0005-0000-0000-00002B5F0000}"/>
    <cellStyle name="Note 2 3 3 4 5 2 2" xfId="24263" xr:uid="{00000000-0005-0000-0000-00002C5F0000}"/>
    <cellStyle name="Note 2 3 3 4 5 3" xfId="24264" xr:uid="{00000000-0005-0000-0000-00002D5F0000}"/>
    <cellStyle name="Note 2 3 3 5" xfId="24265" xr:uid="{00000000-0005-0000-0000-00002E5F0000}"/>
    <cellStyle name="Note 2 3 3 5 2" xfId="24266" xr:uid="{00000000-0005-0000-0000-00002F5F0000}"/>
    <cellStyle name="Note 2 3 3 5 3" xfId="24267" xr:uid="{00000000-0005-0000-0000-0000305F0000}"/>
    <cellStyle name="Note 2 3 3 5 3 2" xfId="24268" xr:uid="{00000000-0005-0000-0000-0000315F0000}"/>
    <cellStyle name="Note 2 3 3 5 3 3" xfId="24269" xr:uid="{00000000-0005-0000-0000-0000325F0000}"/>
    <cellStyle name="Note 2 3 3 5 4" xfId="24270" xr:uid="{00000000-0005-0000-0000-0000335F0000}"/>
    <cellStyle name="Note 2 3 3 5 4 2" xfId="24271" xr:uid="{00000000-0005-0000-0000-0000345F0000}"/>
    <cellStyle name="Note 2 3 3 5 4 2 2" xfId="24272" xr:uid="{00000000-0005-0000-0000-0000355F0000}"/>
    <cellStyle name="Note 2 3 3 5 4 3" xfId="24273" xr:uid="{00000000-0005-0000-0000-0000365F0000}"/>
    <cellStyle name="Note 2 3 3 5 5" xfId="24274" xr:uid="{00000000-0005-0000-0000-0000375F0000}"/>
    <cellStyle name="Note 2 3 3 5 5 2" xfId="24275" xr:uid="{00000000-0005-0000-0000-0000385F0000}"/>
    <cellStyle name="Note 2 3 3 5 5 2 2" xfId="24276" xr:uid="{00000000-0005-0000-0000-0000395F0000}"/>
    <cellStyle name="Note 2 3 3 5 5 3" xfId="24277" xr:uid="{00000000-0005-0000-0000-00003A5F0000}"/>
    <cellStyle name="Note 2 3 3 5 6" xfId="24278" xr:uid="{00000000-0005-0000-0000-00003B5F0000}"/>
    <cellStyle name="Note 2 3 3 5 6 2" xfId="24279" xr:uid="{00000000-0005-0000-0000-00003C5F0000}"/>
    <cellStyle name="Note 2 3 3 5 6 2 2" xfId="24280" xr:uid="{00000000-0005-0000-0000-00003D5F0000}"/>
    <cellStyle name="Note 2 3 3 5 6 3" xfId="24281" xr:uid="{00000000-0005-0000-0000-00003E5F0000}"/>
    <cellStyle name="Note 2 3 3 5 7" xfId="24282" xr:uid="{00000000-0005-0000-0000-00003F5F0000}"/>
    <cellStyle name="Note 2 3 3 5 7 2" xfId="24283" xr:uid="{00000000-0005-0000-0000-0000405F0000}"/>
    <cellStyle name="Note 2 3 3 5 8" xfId="24284" xr:uid="{00000000-0005-0000-0000-0000415F0000}"/>
    <cellStyle name="Note 2 3 3 5 8 2" xfId="24285" xr:uid="{00000000-0005-0000-0000-0000425F0000}"/>
    <cellStyle name="Note 2 3 3 5 9" xfId="24286" xr:uid="{00000000-0005-0000-0000-0000435F0000}"/>
    <cellStyle name="Note 2 3 3 6" xfId="24287" xr:uid="{00000000-0005-0000-0000-0000445F0000}"/>
    <cellStyle name="Note 2 3 3 6 2" xfId="24288" xr:uid="{00000000-0005-0000-0000-0000455F0000}"/>
    <cellStyle name="Note 2 3 3 6 3" xfId="24289" xr:uid="{00000000-0005-0000-0000-0000465F0000}"/>
    <cellStyle name="Note 2 3 3 7" xfId="24290" xr:uid="{00000000-0005-0000-0000-0000475F0000}"/>
    <cellStyle name="Note 2 3 3 8" xfId="24291" xr:uid="{00000000-0005-0000-0000-0000485F0000}"/>
    <cellStyle name="Note 2 3 3 8 2" xfId="24292" xr:uid="{00000000-0005-0000-0000-0000495F0000}"/>
    <cellStyle name="Note 2 3 3 8 2 2" xfId="24293" xr:uid="{00000000-0005-0000-0000-00004A5F0000}"/>
    <cellStyle name="Note 2 3 3 8 3" xfId="24294" xr:uid="{00000000-0005-0000-0000-00004B5F0000}"/>
    <cellStyle name="Note 2 3 3 8 4" xfId="24295" xr:uid="{00000000-0005-0000-0000-00004C5F0000}"/>
    <cellStyle name="Note 2 3 3 8 5" xfId="24296" xr:uid="{00000000-0005-0000-0000-00004D5F0000}"/>
    <cellStyle name="Note 2 3 3 9" xfId="24297" xr:uid="{00000000-0005-0000-0000-00004E5F0000}"/>
    <cellStyle name="Note 2 3 3 9 2" xfId="24298" xr:uid="{00000000-0005-0000-0000-00004F5F0000}"/>
    <cellStyle name="Note 2 3 3 9 2 2" xfId="24299" xr:uid="{00000000-0005-0000-0000-0000505F0000}"/>
    <cellStyle name="Note 2 3 3 9 3" xfId="24300" xr:uid="{00000000-0005-0000-0000-0000515F0000}"/>
    <cellStyle name="Note 2 3 4" xfId="648" xr:uid="{00000000-0005-0000-0000-0000525F0000}"/>
    <cellStyle name="Note 2 3 4 2" xfId="24301" xr:uid="{00000000-0005-0000-0000-0000535F0000}"/>
    <cellStyle name="Note 2 3 4 2 2" xfId="24302" xr:uid="{00000000-0005-0000-0000-0000545F0000}"/>
    <cellStyle name="Note 2 3 4 2 3" xfId="24303" xr:uid="{00000000-0005-0000-0000-0000555F0000}"/>
    <cellStyle name="Note 2 3 4 2 3 2" xfId="24304" xr:uid="{00000000-0005-0000-0000-0000565F0000}"/>
    <cellStyle name="Note 2 3 4 2 3 3" xfId="24305" xr:uid="{00000000-0005-0000-0000-0000575F0000}"/>
    <cellStyle name="Note 2 3 4 2 4" xfId="24306" xr:uid="{00000000-0005-0000-0000-0000585F0000}"/>
    <cellStyle name="Note 2 3 4 2 4 2" xfId="24307" xr:uid="{00000000-0005-0000-0000-0000595F0000}"/>
    <cellStyle name="Note 2 3 4 2 4 2 2" xfId="24308" xr:uid="{00000000-0005-0000-0000-00005A5F0000}"/>
    <cellStyle name="Note 2 3 4 2 4 3" xfId="24309" xr:uid="{00000000-0005-0000-0000-00005B5F0000}"/>
    <cellStyle name="Note 2 3 4 2 5" xfId="24310" xr:uid="{00000000-0005-0000-0000-00005C5F0000}"/>
    <cellStyle name="Note 2 3 4 2 5 2" xfId="24311" xr:uid="{00000000-0005-0000-0000-00005D5F0000}"/>
    <cellStyle name="Note 2 3 4 2 5 2 2" xfId="24312" xr:uid="{00000000-0005-0000-0000-00005E5F0000}"/>
    <cellStyle name="Note 2 3 4 2 5 3" xfId="24313" xr:uid="{00000000-0005-0000-0000-00005F5F0000}"/>
    <cellStyle name="Note 2 3 4 2 6" xfId="24314" xr:uid="{00000000-0005-0000-0000-0000605F0000}"/>
    <cellStyle name="Note 2 3 4 2 6 2" xfId="24315" xr:uid="{00000000-0005-0000-0000-0000615F0000}"/>
    <cellStyle name="Note 2 3 4 2 6 2 2" xfId="24316" xr:uid="{00000000-0005-0000-0000-0000625F0000}"/>
    <cellStyle name="Note 2 3 4 2 6 3" xfId="24317" xr:uid="{00000000-0005-0000-0000-0000635F0000}"/>
    <cellStyle name="Note 2 3 4 2 7" xfId="24318" xr:uid="{00000000-0005-0000-0000-0000645F0000}"/>
    <cellStyle name="Note 2 3 4 2 7 2" xfId="24319" xr:uid="{00000000-0005-0000-0000-0000655F0000}"/>
    <cellStyle name="Note 2 3 4 2 8" xfId="24320" xr:uid="{00000000-0005-0000-0000-0000665F0000}"/>
    <cellStyle name="Note 2 3 4 2 8 2" xfId="24321" xr:uid="{00000000-0005-0000-0000-0000675F0000}"/>
    <cellStyle name="Note 2 3 4 2 9" xfId="24322" xr:uid="{00000000-0005-0000-0000-0000685F0000}"/>
    <cellStyle name="Note 2 3 4 3" xfId="24323" xr:uid="{00000000-0005-0000-0000-0000695F0000}"/>
    <cellStyle name="Note 2 3 4 3 2" xfId="24324" xr:uid="{00000000-0005-0000-0000-00006A5F0000}"/>
    <cellStyle name="Note 2 3 4 3 3" xfId="24325" xr:uid="{00000000-0005-0000-0000-00006B5F0000}"/>
    <cellStyle name="Note 2 3 4 3 3 2" xfId="24326" xr:uid="{00000000-0005-0000-0000-00006C5F0000}"/>
    <cellStyle name="Note 2 3 4 3 3 3" xfId="24327" xr:uid="{00000000-0005-0000-0000-00006D5F0000}"/>
    <cellStyle name="Note 2 3 4 3 4" xfId="24328" xr:uid="{00000000-0005-0000-0000-00006E5F0000}"/>
    <cellStyle name="Note 2 3 4 3 4 2" xfId="24329" xr:uid="{00000000-0005-0000-0000-00006F5F0000}"/>
    <cellStyle name="Note 2 3 4 3 4 2 2" xfId="24330" xr:uid="{00000000-0005-0000-0000-0000705F0000}"/>
    <cellStyle name="Note 2 3 4 3 4 3" xfId="24331" xr:uid="{00000000-0005-0000-0000-0000715F0000}"/>
    <cellStyle name="Note 2 3 4 3 5" xfId="24332" xr:uid="{00000000-0005-0000-0000-0000725F0000}"/>
    <cellStyle name="Note 2 3 4 3 5 2" xfId="24333" xr:uid="{00000000-0005-0000-0000-0000735F0000}"/>
    <cellStyle name="Note 2 3 4 3 5 2 2" xfId="24334" xr:uid="{00000000-0005-0000-0000-0000745F0000}"/>
    <cellStyle name="Note 2 3 4 3 5 3" xfId="24335" xr:uid="{00000000-0005-0000-0000-0000755F0000}"/>
    <cellStyle name="Note 2 3 4 3 6" xfId="24336" xr:uid="{00000000-0005-0000-0000-0000765F0000}"/>
    <cellStyle name="Note 2 3 4 3 6 2" xfId="24337" xr:uid="{00000000-0005-0000-0000-0000775F0000}"/>
    <cellStyle name="Note 2 3 4 3 6 2 2" xfId="24338" xr:uid="{00000000-0005-0000-0000-0000785F0000}"/>
    <cellStyle name="Note 2 3 4 3 6 3" xfId="24339" xr:uid="{00000000-0005-0000-0000-0000795F0000}"/>
    <cellStyle name="Note 2 3 4 3 7" xfId="24340" xr:uid="{00000000-0005-0000-0000-00007A5F0000}"/>
    <cellStyle name="Note 2 3 4 3 7 2" xfId="24341" xr:uid="{00000000-0005-0000-0000-00007B5F0000}"/>
    <cellStyle name="Note 2 3 4 3 8" xfId="24342" xr:uid="{00000000-0005-0000-0000-00007C5F0000}"/>
    <cellStyle name="Note 2 3 4 3 8 2" xfId="24343" xr:uid="{00000000-0005-0000-0000-00007D5F0000}"/>
    <cellStyle name="Note 2 3 4 3 9" xfId="24344" xr:uid="{00000000-0005-0000-0000-00007E5F0000}"/>
    <cellStyle name="Note 2 3 4 4" xfId="24345" xr:uid="{00000000-0005-0000-0000-00007F5F0000}"/>
    <cellStyle name="Note 2 3 4 4 2" xfId="24346" xr:uid="{00000000-0005-0000-0000-0000805F0000}"/>
    <cellStyle name="Note 2 3 4 4 3" xfId="24347" xr:uid="{00000000-0005-0000-0000-0000815F0000}"/>
    <cellStyle name="Note 2 3 4 4 3 2" xfId="24348" xr:uid="{00000000-0005-0000-0000-0000825F0000}"/>
    <cellStyle name="Note 2 3 4 4 3 2 2" xfId="24349" xr:uid="{00000000-0005-0000-0000-0000835F0000}"/>
    <cellStyle name="Note 2 3 4 4 3 3" xfId="24350" xr:uid="{00000000-0005-0000-0000-0000845F0000}"/>
    <cellStyle name="Note 2 3 4 4 4" xfId="24351" xr:uid="{00000000-0005-0000-0000-0000855F0000}"/>
    <cellStyle name="Note 2 3 4 4 4 2" xfId="24352" xr:uid="{00000000-0005-0000-0000-0000865F0000}"/>
    <cellStyle name="Note 2 3 4 4 4 2 2" xfId="24353" xr:uid="{00000000-0005-0000-0000-0000875F0000}"/>
    <cellStyle name="Note 2 3 4 4 4 3" xfId="24354" xr:uid="{00000000-0005-0000-0000-0000885F0000}"/>
    <cellStyle name="Note 2 3 4 4 5" xfId="24355" xr:uid="{00000000-0005-0000-0000-0000895F0000}"/>
    <cellStyle name="Note 2 3 4 4 5 2" xfId="24356" xr:uid="{00000000-0005-0000-0000-00008A5F0000}"/>
    <cellStyle name="Note 2 3 4 4 5 2 2" xfId="24357" xr:uid="{00000000-0005-0000-0000-00008B5F0000}"/>
    <cellStyle name="Note 2 3 4 4 5 3" xfId="24358" xr:uid="{00000000-0005-0000-0000-00008C5F0000}"/>
    <cellStyle name="Note 2 3 4 4 6" xfId="24359" xr:uid="{00000000-0005-0000-0000-00008D5F0000}"/>
    <cellStyle name="Note 2 3 4 4 6 2" xfId="24360" xr:uid="{00000000-0005-0000-0000-00008E5F0000}"/>
    <cellStyle name="Note 2 3 4 4 7" xfId="24361" xr:uid="{00000000-0005-0000-0000-00008F5F0000}"/>
    <cellStyle name="Note 2 3 4 4 7 2" xfId="24362" xr:uid="{00000000-0005-0000-0000-0000905F0000}"/>
    <cellStyle name="Note 2 3 4 4 8" xfId="24363" xr:uid="{00000000-0005-0000-0000-0000915F0000}"/>
    <cellStyle name="Note 2 3 4 4 9" xfId="24364" xr:uid="{00000000-0005-0000-0000-0000925F0000}"/>
    <cellStyle name="Note 2 3 4 5" xfId="24365" xr:uid="{00000000-0005-0000-0000-0000935F0000}"/>
    <cellStyle name="Note 2 3 4 5 2" xfId="24366" xr:uid="{00000000-0005-0000-0000-0000945F0000}"/>
    <cellStyle name="Note 2 3 4 5 3" xfId="24367" xr:uid="{00000000-0005-0000-0000-0000955F0000}"/>
    <cellStyle name="Note 2 3 4 6" xfId="24368" xr:uid="{00000000-0005-0000-0000-0000965F0000}"/>
    <cellStyle name="Note 2 3 4 6 2" xfId="24369" xr:uid="{00000000-0005-0000-0000-0000975F0000}"/>
    <cellStyle name="Note 2 3 4 6 2 2" xfId="24370" xr:uid="{00000000-0005-0000-0000-0000985F0000}"/>
    <cellStyle name="Note 2 3 4 6 2 2 2" xfId="24371" xr:uid="{00000000-0005-0000-0000-0000995F0000}"/>
    <cellStyle name="Note 2 3 4 6 2 3" xfId="24372" xr:uid="{00000000-0005-0000-0000-00009A5F0000}"/>
    <cellStyle name="Note 2 3 4 6 3" xfId="24373" xr:uid="{00000000-0005-0000-0000-00009B5F0000}"/>
    <cellStyle name="Note 2 3 4 6 3 2" xfId="24374" xr:uid="{00000000-0005-0000-0000-00009C5F0000}"/>
    <cellStyle name="Note 2 3 4 6 3 2 2" xfId="24375" xr:uid="{00000000-0005-0000-0000-00009D5F0000}"/>
    <cellStyle name="Note 2 3 4 6 3 3" xfId="24376" xr:uid="{00000000-0005-0000-0000-00009E5F0000}"/>
    <cellStyle name="Note 2 3 4 6 4" xfId="24377" xr:uid="{00000000-0005-0000-0000-00009F5F0000}"/>
    <cellStyle name="Note 2 3 4 6 4 2" xfId="24378" xr:uid="{00000000-0005-0000-0000-0000A05F0000}"/>
    <cellStyle name="Note 2 3 4 6 4 2 2" xfId="24379" xr:uid="{00000000-0005-0000-0000-0000A15F0000}"/>
    <cellStyle name="Note 2 3 4 6 4 3" xfId="24380" xr:uid="{00000000-0005-0000-0000-0000A25F0000}"/>
    <cellStyle name="Note 2 3 4 6 5" xfId="24381" xr:uid="{00000000-0005-0000-0000-0000A35F0000}"/>
    <cellStyle name="Note 2 3 4 6 5 2" xfId="24382" xr:uid="{00000000-0005-0000-0000-0000A45F0000}"/>
    <cellStyle name="Note 2 3 4 6 6" xfId="24383" xr:uid="{00000000-0005-0000-0000-0000A55F0000}"/>
    <cellStyle name="Note 2 3 4 6 6 2" xfId="24384" xr:uid="{00000000-0005-0000-0000-0000A65F0000}"/>
    <cellStyle name="Note 2 3 4 6 7" xfId="24385" xr:uid="{00000000-0005-0000-0000-0000A75F0000}"/>
    <cellStyle name="Note 2 3 4 7" xfId="24386" xr:uid="{00000000-0005-0000-0000-0000A85F0000}"/>
    <cellStyle name="Note 2 3 4 7 2" xfId="24387" xr:uid="{00000000-0005-0000-0000-0000A95F0000}"/>
    <cellStyle name="Note 2 3 4 7 2 2" xfId="24388" xr:uid="{00000000-0005-0000-0000-0000AA5F0000}"/>
    <cellStyle name="Note 2 3 4 7 3" xfId="24389" xr:uid="{00000000-0005-0000-0000-0000AB5F0000}"/>
    <cellStyle name="Note 2 3 4 8" xfId="24390" xr:uid="{00000000-0005-0000-0000-0000AC5F0000}"/>
    <cellStyle name="Note 2 3 4 8 2" xfId="24391" xr:uid="{00000000-0005-0000-0000-0000AD5F0000}"/>
    <cellStyle name="Note 2 3 4 8 2 2" xfId="24392" xr:uid="{00000000-0005-0000-0000-0000AE5F0000}"/>
    <cellStyle name="Note 2 3 4 8 3" xfId="24393" xr:uid="{00000000-0005-0000-0000-0000AF5F0000}"/>
    <cellStyle name="Note 2 3 5" xfId="649" xr:uid="{00000000-0005-0000-0000-0000B05F0000}"/>
    <cellStyle name="Note 2 3 5 10" xfId="24394" xr:uid="{00000000-0005-0000-0000-0000B15F0000}"/>
    <cellStyle name="Note 2 3 5 2" xfId="650" xr:uid="{00000000-0005-0000-0000-0000B25F0000}"/>
    <cellStyle name="Note 2 3 5 2 2" xfId="24395" xr:uid="{00000000-0005-0000-0000-0000B35F0000}"/>
    <cellStyle name="Note 2 3 5 2 3" xfId="24396" xr:uid="{00000000-0005-0000-0000-0000B45F0000}"/>
    <cellStyle name="Note 2 3 5 2 3 2" xfId="24397" xr:uid="{00000000-0005-0000-0000-0000B55F0000}"/>
    <cellStyle name="Note 2 3 5 2 3 3" xfId="24398" xr:uid="{00000000-0005-0000-0000-0000B65F0000}"/>
    <cellStyle name="Note 2 3 5 2 4" xfId="24399" xr:uid="{00000000-0005-0000-0000-0000B75F0000}"/>
    <cellStyle name="Note 2 3 5 2 4 2" xfId="24400" xr:uid="{00000000-0005-0000-0000-0000B85F0000}"/>
    <cellStyle name="Note 2 3 5 2 4 2 2" xfId="24401" xr:uid="{00000000-0005-0000-0000-0000B95F0000}"/>
    <cellStyle name="Note 2 3 5 2 4 3" xfId="24402" xr:uid="{00000000-0005-0000-0000-0000BA5F0000}"/>
    <cellStyle name="Note 2 3 5 2 5" xfId="24403" xr:uid="{00000000-0005-0000-0000-0000BB5F0000}"/>
    <cellStyle name="Note 2 3 5 2 5 2" xfId="24404" xr:uid="{00000000-0005-0000-0000-0000BC5F0000}"/>
    <cellStyle name="Note 2 3 5 2 5 2 2" xfId="24405" xr:uid="{00000000-0005-0000-0000-0000BD5F0000}"/>
    <cellStyle name="Note 2 3 5 2 5 3" xfId="24406" xr:uid="{00000000-0005-0000-0000-0000BE5F0000}"/>
    <cellStyle name="Note 2 3 5 2 6" xfId="24407" xr:uid="{00000000-0005-0000-0000-0000BF5F0000}"/>
    <cellStyle name="Note 2 3 5 2 6 2" xfId="24408" xr:uid="{00000000-0005-0000-0000-0000C05F0000}"/>
    <cellStyle name="Note 2 3 5 2 6 2 2" xfId="24409" xr:uid="{00000000-0005-0000-0000-0000C15F0000}"/>
    <cellStyle name="Note 2 3 5 2 6 3" xfId="24410" xr:uid="{00000000-0005-0000-0000-0000C25F0000}"/>
    <cellStyle name="Note 2 3 5 2 7" xfId="24411" xr:uid="{00000000-0005-0000-0000-0000C35F0000}"/>
    <cellStyle name="Note 2 3 5 2 7 2" xfId="24412" xr:uid="{00000000-0005-0000-0000-0000C45F0000}"/>
    <cellStyle name="Note 2 3 5 2 8" xfId="24413" xr:uid="{00000000-0005-0000-0000-0000C55F0000}"/>
    <cellStyle name="Note 2 3 5 2 8 2" xfId="24414" xr:uid="{00000000-0005-0000-0000-0000C65F0000}"/>
    <cellStyle name="Note 2 3 5 2 9" xfId="24415" xr:uid="{00000000-0005-0000-0000-0000C75F0000}"/>
    <cellStyle name="Note 2 3 5 3" xfId="651" xr:uid="{00000000-0005-0000-0000-0000C85F0000}"/>
    <cellStyle name="Note 2 3 5 4" xfId="24416" xr:uid="{00000000-0005-0000-0000-0000C95F0000}"/>
    <cellStyle name="Note 2 3 5 4 2" xfId="24417" xr:uid="{00000000-0005-0000-0000-0000CA5F0000}"/>
    <cellStyle name="Note 2 3 5 4 3" xfId="24418" xr:uid="{00000000-0005-0000-0000-0000CB5F0000}"/>
    <cellStyle name="Note 2 3 5 5" xfId="24419" xr:uid="{00000000-0005-0000-0000-0000CC5F0000}"/>
    <cellStyle name="Note 2 3 5 5 2" xfId="24420" xr:uid="{00000000-0005-0000-0000-0000CD5F0000}"/>
    <cellStyle name="Note 2 3 5 5 2 2" xfId="24421" xr:uid="{00000000-0005-0000-0000-0000CE5F0000}"/>
    <cellStyle name="Note 2 3 5 5 3" xfId="24422" xr:uid="{00000000-0005-0000-0000-0000CF5F0000}"/>
    <cellStyle name="Note 2 3 5 6" xfId="24423" xr:uid="{00000000-0005-0000-0000-0000D05F0000}"/>
    <cellStyle name="Note 2 3 5 6 2" xfId="24424" xr:uid="{00000000-0005-0000-0000-0000D15F0000}"/>
    <cellStyle name="Note 2 3 5 6 2 2" xfId="24425" xr:uid="{00000000-0005-0000-0000-0000D25F0000}"/>
    <cellStyle name="Note 2 3 5 6 3" xfId="24426" xr:uid="{00000000-0005-0000-0000-0000D35F0000}"/>
    <cellStyle name="Note 2 3 5 7" xfId="24427" xr:uid="{00000000-0005-0000-0000-0000D45F0000}"/>
    <cellStyle name="Note 2 3 5 7 2" xfId="24428" xr:uid="{00000000-0005-0000-0000-0000D55F0000}"/>
    <cellStyle name="Note 2 3 5 7 2 2" xfId="24429" xr:uid="{00000000-0005-0000-0000-0000D65F0000}"/>
    <cellStyle name="Note 2 3 5 7 3" xfId="24430" xr:uid="{00000000-0005-0000-0000-0000D75F0000}"/>
    <cellStyle name="Note 2 3 5 8" xfId="24431" xr:uid="{00000000-0005-0000-0000-0000D85F0000}"/>
    <cellStyle name="Note 2 3 5 8 2" xfId="24432" xr:uid="{00000000-0005-0000-0000-0000D95F0000}"/>
    <cellStyle name="Note 2 3 5 9" xfId="24433" xr:uid="{00000000-0005-0000-0000-0000DA5F0000}"/>
    <cellStyle name="Note 2 3 5 9 2" xfId="24434" xr:uid="{00000000-0005-0000-0000-0000DB5F0000}"/>
    <cellStyle name="Note 2 3 6" xfId="652" xr:uid="{00000000-0005-0000-0000-0000DC5F0000}"/>
    <cellStyle name="Note 2 3 6 2" xfId="653" xr:uid="{00000000-0005-0000-0000-0000DD5F0000}"/>
    <cellStyle name="Note 2 3 6 2 10" xfId="24435" xr:uid="{00000000-0005-0000-0000-0000DE5F0000}"/>
    <cellStyle name="Note 2 3 6 2 2" xfId="24436" xr:uid="{00000000-0005-0000-0000-0000DF5F0000}"/>
    <cellStyle name="Note 2 3 6 2 3" xfId="24437" xr:uid="{00000000-0005-0000-0000-0000E05F0000}"/>
    <cellStyle name="Note 2 3 6 2 4" xfId="24438" xr:uid="{00000000-0005-0000-0000-0000E15F0000}"/>
    <cellStyle name="Note 2 3 6 2 4 2" xfId="24439" xr:uid="{00000000-0005-0000-0000-0000E25F0000}"/>
    <cellStyle name="Note 2 3 6 2 4 2 2" xfId="24440" xr:uid="{00000000-0005-0000-0000-0000E35F0000}"/>
    <cellStyle name="Note 2 3 6 2 4 3" xfId="24441" xr:uid="{00000000-0005-0000-0000-0000E45F0000}"/>
    <cellStyle name="Note 2 3 6 2 5" xfId="24442" xr:uid="{00000000-0005-0000-0000-0000E55F0000}"/>
    <cellStyle name="Note 2 3 6 2 5 2" xfId="24443" xr:uid="{00000000-0005-0000-0000-0000E65F0000}"/>
    <cellStyle name="Note 2 3 6 2 5 2 2" xfId="24444" xr:uid="{00000000-0005-0000-0000-0000E75F0000}"/>
    <cellStyle name="Note 2 3 6 2 5 3" xfId="24445" xr:uid="{00000000-0005-0000-0000-0000E85F0000}"/>
    <cellStyle name="Note 2 3 6 2 6" xfId="24446" xr:uid="{00000000-0005-0000-0000-0000E95F0000}"/>
    <cellStyle name="Note 2 3 6 2 6 2" xfId="24447" xr:uid="{00000000-0005-0000-0000-0000EA5F0000}"/>
    <cellStyle name="Note 2 3 6 2 6 2 2" xfId="24448" xr:uid="{00000000-0005-0000-0000-0000EB5F0000}"/>
    <cellStyle name="Note 2 3 6 2 6 3" xfId="24449" xr:uid="{00000000-0005-0000-0000-0000EC5F0000}"/>
    <cellStyle name="Note 2 3 6 2 7" xfId="24450" xr:uid="{00000000-0005-0000-0000-0000ED5F0000}"/>
    <cellStyle name="Note 2 3 6 2 7 2" xfId="24451" xr:uid="{00000000-0005-0000-0000-0000EE5F0000}"/>
    <cellStyle name="Note 2 3 6 2 8" xfId="24452" xr:uid="{00000000-0005-0000-0000-0000EF5F0000}"/>
    <cellStyle name="Note 2 3 6 2 8 2" xfId="24453" xr:uid="{00000000-0005-0000-0000-0000F05F0000}"/>
    <cellStyle name="Note 2 3 6 2 9" xfId="24454" xr:uid="{00000000-0005-0000-0000-0000F15F0000}"/>
    <cellStyle name="Note 2 3 6 3" xfId="654" xr:uid="{00000000-0005-0000-0000-0000F25F0000}"/>
    <cellStyle name="Note 2 3 6 4" xfId="24455" xr:uid="{00000000-0005-0000-0000-0000F35F0000}"/>
    <cellStyle name="Note 2 3 6 4 2" xfId="24456" xr:uid="{00000000-0005-0000-0000-0000F45F0000}"/>
    <cellStyle name="Note 2 3 6 4 2 2" xfId="24457" xr:uid="{00000000-0005-0000-0000-0000F55F0000}"/>
    <cellStyle name="Note 2 3 6 4 3" xfId="24458" xr:uid="{00000000-0005-0000-0000-0000F65F0000}"/>
    <cellStyle name="Note 2 3 6 5" xfId="24459" xr:uid="{00000000-0005-0000-0000-0000F75F0000}"/>
    <cellStyle name="Note 2 3 6 5 2" xfId="24460" xr:uid="{00000000-0005-0000-0000-0000F85F0000}"/>
    <cellStyle name="Note 2 3 6 5 2 2" xfId="24461" xr:uid="{00000000-0005-0000-0000-0000F95F0000}"/>
    <cellStyle name="Note 2 3 6 5 3" xfId="24462" xr:uid="{00000000-0005-0000-0000-0000FA5F0000}"/>
    <cellStyle name="Note 2 3 7" xfId="24463" xr:uid="{00000000-0005-0000-0000-0000FB5F0000}"/>
    <cellStyle name="Note 2 3 7 2" xfId="24464" xr:uid="{00000000-0005-0000-0000-0000FC5F0000}"/>
    <cellStyle name="Note 2 3 7 3" xfId="24465" xr:uid="{00000000-0005-0000-0000-0000FD5F0000}"/>
    <cellStyle name="Note 2 3 7 3 2" xfId="24466" xr:uid="{00000000-0005-0000-0000-0000FE5F0000}"/>
    <cellStyle name="Note 2 3 7 3 3" xfId="24467" xr:uid="{00000000-0005-0000-0000-0000FF5F0000}"/>
    <cellStyle name="Note 2 3 7 4" xfId="24468" xr:uid="{00000000-0005-0000-0000-000000600000}"/>
    <cellStyle name="Note 2 3 7 4 2" xfId="24469" xr:uid="{00000000-0005-0000-0000-000001600000}"/>
    <cellStyle name="Note 2 3 7 4 2 2" xfId="24470" xr:uid="{00000000-0005-0000-0000-000002600000}"/>
    <cellStyle name="Note 2 3 7 4 3" xfId="24471" xr:uid="{00000000-0005-0000-0000-000003600000}"/>
    <cellStyle name="Note 2 3 7 5" xfId="24472" xr:uid="{00000000-0005-0000-0000-000004600000}"/>
    <cellStyle name="Note 2 3 7 5 2" xfId="24473" xr:uid="{00000000-0005-0000-0000-000005600000}"/>
    <cellStyle name="Note 2 3 7 5 2 2" xfId="24474" xr:uid="{00000000-0005-0000-0000-000006600000}"/>
    <cellStyle name="Note 2 3 7 5 3" xfId="24475" xr:uid="{00000000-0005-0000-0000-000007600000}"/>
    <cellStyle name="Note 2 3 7 6" xfId="24476" xr:uid="{00000000-0005-0000-0000-000008600000}"/>
    <cellStyle name="Note 2 3 7 6 2" xfId="24477" xr:uid="{00000000-0005-0000-0000-000009600000}"/>
    <cellStyle name="Note 2 3 7 6 2 2" xfId="24478" xr:uid="{00000000-0005-0000-0000-00000A600000}"/>
    <cellStyle name="Note 2 3 7 6 3" xfId="24479" xr:uid="{00000000-0005-0000-0000-00000B600000}"/>
    <cellStyle name="Note 2 3 7 7" xfId="24480" xr:uid="{00000000-0005-0000-0000-00000C600000}"/>
    <cellStyle name="Note 2 3 7 7 2" xfId="24481" xr:uid="{00000000-0005-0000-0000-00000D600000}"/>
    <cellStyle name="Note 2 3 7 8" xfId="24482" xr:uid="{00000000-0005-0000-0000-00000E600000}"/>
    <cellStyle name="Note 2 3 7 8 2" xfId="24483" xr:uid="{00000000-0005-0000-0000-00000F600000}"/>
    <cellStyle name="Note 2 3 7 9" xfId="24484" xr:uid="{00000000-0005-0000-0000-000010600000}"/>
    <cellStyle name="Note 2 3 8" xfId="24485" xr:uid="{00000000-0005-0000-0000-000011600000}"/>
    <cellStyle name="Note 2 3 8 2" xfId="24486" xr:uid="{00000000-0005-0000-0000-000012600000}"/>
    <cellStyle name="Note 2 3 8 3" xfId="24487" xr:uid="{00000000-0005-0000-0000-000013600000}"/>
    <cellStyle name="Note 2 3 9" xfId="24488" xr:uid="{00000000-0005-0000-0000-000014600000}"/>
    <cellStyle name="Note 2 4" xfId="655" xr:uid="{00000000-0005-0000-0000-000015600000}"/>
    <cellStyle name="Note 2 4 10" xfId="24489" xr:uid="{00000000-0005-0000-0000-000016600000}"/>
    <cellStyle name="Note 2 4 10 2" xfId="24490" xr:uid="{00000000-0005-0000-0000-000017600000}"/>
    <cellStyle name="Note 2 4 10 2 2" xfId="24491" xr:uid="{00000000-0005-0000-0000-000018600000}"/>
    <cellStyle name="Note 2 4 10 3" xfId="24492" xr:uid="{00000000-0005-0000-0000-000019600000}"/>
    <cellStyle name="Note 2 4 11" xfId="24493" xr:uid="{00000000-0005-0000-0000-00001A600000}"/>
    <cellStyle name="Note 2 4 11 2" xfId="24494" xr:uid="{00000000-0005-0000-0000-00001B600000}"/>
    <cellStyle name="Note 2 4 12" xfId="24495" xr:uid="{00000000-0005-0000-0000-00001C600000}"/>
    <cellStyle name="Note 2 4 12 2" xfId="24496" xr:uid="{00000000-0005-0000-0000-00001D600000}"/>
    <cellStyle name="Note 2 4 13" xfId="24497" xr:uid="{00000000-0005-0000-0000-00001E600000}"/>
    <cellStyle name="Note 2 4 14" xfId="24498" xr:uid="{00000000-0005-0000-0000-00001F600000}"/>
    <cellStyle name="Note 2 4 15" xfId="24499" xr:uid="{00000000-0005-0000-0000-000020600000}"/>
    <cellStyle name="Note 2 4 2" xfId="656" xr:uid="{00000000-0005-0000-0000-000021600000}"/>
    <cellStyle name="Note 2 4 2 2" xfId="24500" xr:uid="{00000000-0005-0000-0000-000022600000}"/>
    <cellStyle name="Note 2 4 2 2 2" xfId="24501" xr:uid="{00000000-0005-0000-0000-000023600000}"/>
    <cellStyle name="Note 2 4 2 2 3" xfId="24502" xr:uid="{00000000-0005-0000-0000-000024600000}"/>
    <cellStyle name="Note 2 4 2 2 3 2" xfId="24503" xr:uid="{00000000-0005-0000-0000-000025600000}"/>
    <cellStyle name="Note 2 4 2 2 3 3" xfId="24504" xr:uid="{00000000-0005-0000-0000-000026600000}"/>
    <cellStyle name="Note 2 4 2 2 4" xfId="24505" xr:uid="{00000000-0005-0000-0000-000027600000}"/>
    <cellStyle name="Note 2 4 2 2 4 2" xfId="24506" xr:uid="{00000000-0005-0000-0000-000028600000}"/>
    <cellStyle name="Note 2 4 2 2 4 2 2" xfId="24507" xr:uid="{00000000-0005-0000-0000-000029600000}"/>
    <cellStyle name="Note 2 4 2 2 4 3" xfId="24508" xr:uid="{00000000-0005-0000-0000-00002A600000}"/>
    <cellStyle name="Note 2 4 2 2 5" xfId="24509" xr:uid="{00000000-0005-0000-0000-00002B600000}"/>
    <cellStyle name="Note 2 4 2 2 5 2" xfId="24510" xr:uid="{00000000-0005-0000-0000-00002C600000}"/>
    <cellStyle name="Note 2 4 2 2 5 2 2" xfId="24511" xr:uid="{00000000-0005-0000-0000-00002D600000}"/>
    <cellStyle name="Note 2 4 2 2 5 3" xfId="24512" xr:uid="{00000000-0005-0000-0000-00002E600000}"/>
    <cellStyle name="Note 2 4 2 2 6" xfId="24513" xr:uid="{00000000-0005-0000-0000-00002F600000}"/>
    <cellStyle name="Note 2 4 2 2 6 2" xfId="24514" xr:uid="{00000000-0005-0000-0000-000030600000}"/>
    <cellStyle name="Note 2 4 2 2 6 2 2" xfId="24515" xr:uid="{00000000-0005-0000-0000-000031600000}"/>
    <cellStyle name="Note 2 4 2 2 6 3" xfId="24516" xr:uid="{00000000-0005-0000-0000-000032600000}"/>
    <cellStyle name="Note 2 4 2 2 7" xfId="24517" xr:uid="{00000000-0005-0000-0000-000033600000}"/>
    <cellStyle name="Note 2 4 2 2 7 2" xfId="24518" xr:uid="{00000000-0005-0000-0000-000034600000}"/>
    <cellStyle name="Note 2 4 2 2 8" xfId="24519" xr:uid="{00000000-0005-0000-0000-000035600000}"/>
    <cellStyle name="Note 2 4 2 2 8 2" xfId="24520" xr:uid="{00000000-0005-0000-0000-000036600000}"/>
    <cellStyle name="Note 2 4 2 2 9" xfId="24521" xr:uid="{00000000-0005-0000-0000-000037600000}"/>
    <cellStyle name="Note 2 4 2 3" xfId="24522" xr:uid="{00000000-0005-0000-0000-000038600000}"/>
    <cellStyle name="Note 2 4 2 3 2" xfId="24523" xr:uid="{00000000-0005-0000-0000-000039600000}"/>
    <cellStyle name="Note 2 4 2 3 3" xfId="24524" xr:uid="{00000000-0005-0000-0000-00003A600000}"/>
    <cellStyle name="Note 2 4 2 3 3 2" xfId="24525" xr:uid="{00000000-0005-0000-0000-00003B600000}"/>
    <cellStyle name="Note 2 4 2 3 3 3" xfId="24526" xr:uid="{00000000-0005-0000-0000-00003C600000}"/>
    <cellStyle name="Note 2 4 2 3 4" xfId="24527" xr:uid="{00000000-0005-0000-0000-00003D600000}"/>
    <cellStyle name="Note 2 4 2 3 4 2" xfId="24528" xr:uid="{00000000-0005-0000-0000-00003E600000}"/>
    <cellStyle name="Note 2 4 2 3 4 2 2" xfId="24529" xr:uid="{00000000-0005-0000-0000-00003F600000}"/>
    <cellStyle name="Note 2 4 2 3 4 3" xfId="24530" xr:uid="{00000000-0005-0000-0000-000040600000}"/>
    <cellStyle name="Note 2 4 2 3 5" xfId="24531" xr:uid="{00000000-0005-0000-0000-000041600000}"/>
    <cellStyle name="Note 2 4 2 3 5 2" xfId="24532" xr:uid="{00000000-0005-0000-0000-000042600000}"/>
    <cellStyle name="Note 2 4 2 3 5 2 2" xfId="24533" xr:uid="{00000000-0005-0000-0000-000043600000}"/>
    <cellStyle name="Note 2 4 2 3 5 3" xfId="24534" xr:uid="{00000000-0005-0000-0000-000044600000}"/>
    <cellStyle name="Note 2 4 2 3 6" xfId="24535" xr:uid="{00000000-0005-0000-0000-000045600000}"/>
    <cellStyle name="Note 2 4 2 3 6 2" xfId="24536" xr:uid="{00000000-0005-0000-0000-000046600000}"/>
    <cellStyle name="Note 2 4 2 3 6 2 2" xfId="24537" xr:uid="{00000000-0005-0000-0000-000047600000}"/>
    <cellStyle name="Note 2 4 2 3 6 3" xfId="24538" xr:uid="{00000000-0005-0000-0000-000048600000}"/>
    <cellStyle name="Note 2 4 2 3 7" xfId="24539" xr:uid="{00000000-0005-0000-0000-000049600000}"/>
    <cellStyle name="Note 2 4 2 3 7 2" xfId="24540" xr:uid="{00000000-0005-0000-0000-00004A600000}"/>
    <cellStyle name="Note 2 4 2 3 8" xfId="24541" xr:uid="{00000000-0005-0000-0000-00004B600000}"/>
    <cellStyle name="Note 2 4 2 3 8 2" xfId="24542" xr:uid="{00000000-0005-0000-0000-00004C600000}"/>
    <cellStyle name="Note 2 4 2 3 9" xfId="24543" xr:uid="{00000000-0005-0000-0000-00004D600000}"/>
    <cellStyle name="Note 2 4 2 4" xfId="24544" xr:uid="{00000000-0005-0000-0000-00004E600000}"/>
    <cellStyle name="Note 2 4 2 4 2" xfId="24545" xr:uid="{00000000-0005-0000-0000-00004F600000}"/>
    <cellStyle name="Note 2 4 2 4 3" xfId="24546" xr:uid="{00000000-0005-0000-0000-000050600000}"/>
    <cellStyle name="Note 2 4 2 4 3 2" xfId="24547" xr:uid="{00000000-0005-0000-0000-000051600000}"/>
    <cellStyle name="Note 2 4 2 4 3 2 2" xfId="24548" xr:uid="{00000000-0005-0000-0000-000052600000}"/>
    <cellStyle name="Note 2 4 2 4 3 3" xfId="24549" xr:uid="{00000000-0005-0000-0000-000053600000}"/>
    <cellStyle name="Note 2 4 2 4 4" xfId="24550" xr:uid="{00000000-0005-0000-0000-000054600000}"/>
    <cellStyle name="Note 2 4 2 4 4 2" xfId="24551" xr:uid="{00000000-0005-0000-0000-000055600000}"/>
    <cellStyle name="Note 2 4 2 4 4 2 2" xfId="24552" xr:uid="{00000000-0005-0000-0000-000056600000}"/>
    <cellStyle name="Note 2 4 2 4 4 3" xfId="24553" xr:uid="{00000000-0005-0000-0000-000057600000}"/>
    <cellStyle name="Note 2 4 2 4 5" xfId="24554" xr:uid="{00000000-0005-0000-0000-000058600000}"/>
    <cellStyle name="Note 2 4 2 4 5 2" xfId="24555" xr:uid="{00000000-0005-0000-0000-000059600000}"/>
    <cellStyle name="Note 2 4 2 4 5 2 2" xfId="24556" xr:uid="{00000000-0005-0000-0000-00005A600000}"/>
    <cellStyle name="Note 2 4 2 4 5 3" xfId="24557" xr:uid="{00000000-0005-0000-0000-00005B600000}"/>
    <cellStyle name="Note 2 4 2 4 6" xfId="24558" xr:uid="{00000000-0005-0000-0000-00005C600000}"/>
    <cellStyle name="Note 2 4 2 4 6 2" xfId="24559" xr:uid="{00000000-0005-0000-0000-00005D600000}"/>
    <cellStyle name="Note 2 4 2 4 7" xfId="24560" xr:uid="{00000000-0005-0000-0000-00005E600000}"/>
    <cellStyle name="Note 2 4 2 4 7 2" xfId="24561" xr:uid="{00000000-0005-0000-0000-00005F600000}"/>
    <cellStyle name="Note 2 4 2 4 8" xfId="24562" xr:uid="{00000000-0005-0000-0000-000060600000}"/>
    <cellStyle name="Note 2 4 2 4 9" xfId="24563" xr:uid="{00000000-0005-0000-0000-000061600000}"/>
    <cellStyle name="Note 2 4 2 5" xfId="24564" xr:uid="{00000000-0005-0000-0000-000062600000}"/>
    <cellStyle name="Note 2 4 2 5 2" xfId="24565" xr:uid="{00000000-0005-0000-0000-000063600000}"/>
    <cellStyle name="Note 2 4 2 5 3" xfId="24566" xr:uid="{00000000-0005-0000-0000-000064600000}"/>
    <cellStyle name="Note 2 4 2 6" xfId="24567" xr:uid="{00000000-0005-0000-0000-000065600000}"/>
    <cellStyle name="Note 2 4 2 6 2" xfId="24568" xr:uid="{00000000-0005-0000-0000-000066600000}"/>
    <cellStyle name="Note 2 4 2 6 2 2" xfId="24569" xr:uid="{00000000-0005-0000-0000-000067600000}"/>
    <cellStyle name="Note 2 4 2 6 2 2 2" xfId="24570" xr:uid="{00000000-0005-0000-0000-000068600000}"/>
    <cellStyle name="Note 2 4 2 6 2 3" xfId="24571" xr:uid="{00000000-0005-0000-0000-000069600000}"/>
    <cellStyle name="Note 2 4 2 6 3" xfId="24572" xr:uid="{00000000-0005-0000-0000-00006A600000}"/>
    <cellStyle name="Note 2 4 2 6 3 2" xfId="24573" xr:uid="{00000000-0005-0000-0000-00006B600000}"/>
    <cellStyle name="Note 2 4 2 6 3 2 2" xfId="24574" xr:uid="{00000000-0005-0000-0000-00006C600000}"/>
    <cellStyle name="Note 2 4 2 6 3 3" xfId="24575" xr:uid="{00000000-0005-0000-0000-00006D600000}"/>
    <cellStyle name="Note 2 4 2 6 4" xfId="24576" xr:uid="{00000000-0005-0000-0000-00006E600000}"/>
    <cellStyle name="Note 2 4 2 6 4 2" xfId="24577" xr:uid="{00000000-0005-0000-0000-00006F600000}"/>
    <cellStyle name="Note 2 4 2 6 4 2 2" xfId="24578" xr:uid="{00000000-0005-0000-0000-000070600000}"/>
    <cellStyle name="Note 2 4 2 6 4 3" xfId="24579" xr:uid="{00000000-0005-0000-0000-000071600000}"/>
    <cellStyle name="Note 2 4 2 6 5" xfId="24580" xr:uid="{00000000-0005-0000-0000-000072600000}"/>
    <cellStyle name="Note 2 4 2 6 5 2" xfId="24581" xr:uid="{00000000-0005-0000-0000-000073600000}"/>
    <cellStyle name="Note 2 4 2 6 6" xfId="24582" xr:uid="{00000000-0005-0000-0000-000074600000}"/>
    <cellStyle name="Note 2 4 2 6 6 2" xfId="24583" xr:uid="{00000000-0005-0000-0000-000075600000}"/>
    <cellStyle name="Note 2 4 2 6 7" xfId="24584" xr:uid="{00000000-0005-0000-0000-000076600000}"/>
    <cellStyle name="Note 2 4 2 7" xfId="24585" xr:uid="{00000000-0005-0000-0000-000077600000}"/>
    <cellStyle name="Note 2 4 2 7 2" xfId="24586" xr:uid="{00000000-0005-0000-0000-000078600000}"/>
    <cellStyle name="Note 2 4 2 7 2 2" xfId="24587" xr:uid="{00000000-0005-0000-0000-000079600000}"/>
    <cellStyle name="Note 2 4 2 7 3" xfId="24588" xr:uid="{00000000-0005-0000-0000-00007A600000}"/>
    <cellStyle name="Note 2 4 2 8" xfId="24589" xr:uid="{00000000-0005-0000-0000-00007B600000}"/>
    <cellStyle name="Note 2 4 2 8 2" xfId="24590" xr:uid="{00000000-0005-0000-0000-00007C600000}"/>
    <cellStyle name="Note 2 4 2 8 2 2" xfId="24591" xr:uid="{00000000-0005-0000-0000-00007D600000}"/>
    <cellStyle name="Note 2 4 2 8 3" xfId="24592" xr:uid="{00000000-0005-0000-0000-00007E600000}"/>
    <cellStyle name="Note 2 4 3" xfId="657" xr:uid="{00000000-0005-0000-0000-00007F600000}"/>
    <cellStyle name="Note 2 4 3 10" xfId="24593" xr:uid="{00000000-0005-0000-0000-000080600000}"/>
    <cellStyle name="Note 2 4 3 2" xfId="658" xr:uid="{00000000-0005-0000-0000-000081600000}"/>
    <cellStyle name="Note 2 4 3 2 2" xfId="24594" xr:uid="{00000000-0005-0000-0000-000082600000}"/>
    <cellStyle name="Note 2 4 3 2 3" xfId="24595" xr:uid="{00000000-0005-0000-0000-000083600000}"/>
    <cellStyle name="Note 2 4 3 2 3 2" xfId="24596" xr:uid="{00000000-0005-0000-0000-000084600000}"/>
    <cellStyle name="Note 2 4 3 2 3 3" xfId="24597" xr:uid="{00000000-0005-0000-0000-000085600000}"/>
    <cellStyle name="Note 2 4 3 2 4" xfId="24598" xr:uid="{00000000-0005-0000-0000-000086600000}"/>
    <cellStyle name="Note 2 4 3 2 4 2" xfId="24599" xr:uid="{00000000-0005-0000-0000-000087600000}"/>
    <cellStyle name="Note 2 4 3 2 4 2 2" xfId="24600" xr:uid="{00000000-0005-0000-0000-000088600000}"/>
    <cellStyle name="Note 2 4 3 2 4 3" xfId="24601" xr:uid="{00000000-0005-0000-0000-000089600000}"/>
    <cellStyle name="Note 2 4 3 2 5" xfId="24602" xr:uid="{00000000-0005-0000-0000-00008A600000}"/>
    <cellStyle name="Note 2 4 3 2 5 2" xfId="24603" xr:uid="{00000000-0005-0000-0000-00008B600000}"/>
    <cellStyle name="Note 2 4 3 2 5 2 2" xfId="24604" xr:uid="{00000000-0005-0000-0000-00008C600000}"/>
    <cellStyle name="Note 2 4 3 2 5 3" xfId="24605" xr:uid="{00000000-0005-0000-0000-00008D600000}"/>
    <cellStyle name="Note 2 4 3 2 6" xfId="24606" xr:uid="{00000000-0005-0000-0000-00008E600000}"/>
    <cellStyle name="Note 2 4 3 2 6 2" xfId="24607" xr:uid="{00000000-0005-0000-0000-00008F600000}"/>
    <cellStyle name="Note 2 4 3 2 6 2 2" xfId="24608" xr:uid="{00000000-0005-0000-0000-000090600000}"/>
    <cellStyle name="Note 2 4 3 2 6 3" xfId="24609" xr:uid="{00000000-0005-0000-0000-000091600000}"/>
    <cellStyle name="Note 2 4 3 2 7" xfId="24610" xr:uid="{00000000-0005-0000-0000-000092600000}"/>
    <cellStyle name="Note 2 4 3 2 7 2" xfId="24611" xr:uid="{00000000-0005-0000-0000-000093600000}"/>
    <cellStyle name="Note 2 4 3 2 8" xfId="24612" xr:uid="{00000000-0005-0000-0000-000094600000}"/>
    <cellStyle name="Note 2 4 3 2 8 2" xfId="24613" xr:uid="{00000000-0005-0000-0000-000095600000}"/>
    <cellStyle name="Note 2 4 3 2 9" xfId="24614" xr:uid="{00000000-0005-0000-0000-000096600000}"/>
    <cellStyle name="Note 2 4 3 3" xfId="659" xr:uid="{00000000-0005-0000-0000-000097600000}"/>
    <cellStyle name="Note 2 4 3 4" xfId="24615" xr:uid="{00000000-0005-0000-0000-000098600000}"/>
    <cellStyle name="Note 2 4 3 4 2" xfId="24616" xr:uid="{00000000-0005-0000-0000-000099600000}"/>
    <cellStyle name="Note 2 4 3 4 3" xfId="24617" xr:uid="{00000000-0005-0000-0000-00009A600000}"/>
    <cellStyle name="Note 2 4 3 5" xfId="24618" xr:uid="{00000000-0005-0000-0000-00009B600000}"/>
    <cellStyle name="Note 2 4 3 5 2" xfId="24619" xr:uid="{00000000-0005-0000-0000-00009C600000}"/>
    <cellStyle name="Note 2 4 3 5 2 2" xfId="24620" xr:uid="{00000000-0005-0000-0000-00009D600000}"/>
    <cellStyle name="Note 2 4 3 5 3" xfId="24621" xr:uid="{00000000-0005-0000-0000-00009E600000}"/>
    <cellStyle name="Note 2 4 3 6" xfId="24622" xr:uid="{00000000-0005-0000-0000-00009F600000}"/>
    <cellStyle name="Note 2 4 3 6 2" xfId="24623" xr:uid="{00000000-0005-0000-0000-0000A0600000}"/>
    <cellStyle name="Note 2 4 3 6 2 2" xfId="24624" xr:uid="{00000000-0005-0000-0000-0000A1600000}"/>
    <cellStyle name="Note 2 4 3 6 3" xfId="24625" xr:uid="{00000000-0005-0000-0000-0000A2600000}"/>
    <cellStyle name="Note 2 4 3 7" xfId="24626" xr:uid="{00000000-0005-0000-0000-0000A3600000}"/>
    <cellStyle name="Note 2 4 3 7 2" xfId="24627" xr:uid="{00000000-0005-0000-0000-0000A4600000}"/>
    <cellStyle name="Note 2 4 3 7 2 2" xfId="24628" xr:uid="{00000000-0005-0000-0000-0000A5600000}"/>
    <cellStyle name="Note 2 4 3 7 3" xfId="24629" xr:uid="{00000000-0005-0000-0000-0000A6600000}"/>
    <cellStyle name="Note 2 4 3 8" xfId="24630" xr:uid="{00000000-0005-0000-0000-0000A7600000}"/>
    <cellStyle name="Note 2 4 3 8 2" xfId="24631" xr:uid="{00000000-0005-0000-0000-0000A8600000}"/>
    <cellStyle name="Note 2 4 3 9" xfId="24632" xr:uid="{00000000-0005-0000-0000-0000A9600000}"/>
    <cellStyle name="Note 2 4 3 9 2" xfId="24633" xr:uid="{00000000-0005-0000-0000-0000AA600000}"/>
    <cellStyle name="Note 2 4 4" xfId="660" xr:uid="{00000000-0005-0000-0000-0000AB600000}"/>
    <cellStyle name="Note 2 4 4 2" xfId="661" xr:uid="{00000000-0005-0000-0000-0000AC600000}"/>
    <cellStyle name="Note 2 4 4 2 10" xfId="24634" xr:uid="{00000000-0005-0000-0000-0000AD600000}"/>
    <cellStyle name="Note 2 4 4 2 2" xfId="24635" xr:uid="{00000000-0005-0000-0000-0000AE600000}"/>
    <cellStyle name="Note 2 4 4 2 3" xfId="24636" xr:uid="{00000000-0005-0000-0000-0000AF600000}"/>
    <cellStyle name="Note 2 4 4 2 4" xfId="24637" xr:uid="{00000000-0005-0000-0000-0000B0600000}"/>
    <cellStyle name="Note 2 4 4 2 4 2" xfId="24638" xr:uid="{00000000-0005-0000-0000-0000B1600000}"/>
    <cellStyle name="Note 2 4 4 2 4 2 2" xfId="24639" xr:uid="{00000000-0005-0000-0000-0000B2600000}"/>
    <cellStyle name="Note 2 4 4 2 4 3" xfId="24640" xr:uid="{00000000-0005-0000-0000-0000B3600000}"/>
    <cellStyle name="Note 2 4 4 2 5" xfId="24641" xr:uid="{00000000-0005-0000-0000-0000B4600000}"/>
    <cellStyle name="Note 2 4 4 2 5 2" xfId="24642" xr:uid="{00000000-0005-0000-0000-0000B5600000}"/>
    <cellStyle name="Note 2 4 4 2 5 2 2" xfId="24643" xr:uid="{00000000-0005-0000-0000-0000B6600000}"/>
    <cellStyle name="Note 2 4 4 2 5 3" xfId="24644" xr:uid="{00000000-0005-0000-0000-0000B7600000}"/>
    <cellStyle name="Note 2 4 4 2 6" xfId="24645" xr:uid="{00000000-0005-0000-0000-0000B8600000}"/>
    <cellStyle name="Note 2 4 4 2 6 2" xfId="24646" xr:uid="{00000000-0005-0000-0000-0000B9600000}"/>
    <cellStyle name="Note 2 4 4 2 6 2 2" xfId="24647" xr:uid="{00000000-0005-0000-0000-0000BA600000}"/>
    <cellStyle name="Note 2 4 4 2 6 3" xfId="24648" xr:uid="{00000000-0005-0000-0000-0000BB600000}"/>
    <cellStyle name="Note 2 4 4 2 7" xfId="24649" xr:uid="{00000000-0005-0000-0000-0000BC600000}"/>
    <cellStyle name="Note 2 4 4 2 7 2" xfId="24650" xr:uid="{00000000-0005-0000-0000-0000BD600000}"/>
    <cellStyle name="Note 2 4 4 2 8" xfId="24651" xr:uid="{00000000-0005-0000-0000-0000BE600000}"/>
    <cellStyle name="Note 2 4 4 2 8 2" xfId="24652" xr:uid="{00000000-0005-0000-0000-0000BF600000}"/>
    <cellStyle name="Note 2 4 4 2 9" xfId="24653" xr:uid="{00000000-0005-0000-0000-0000C0600000}"/>
    <cellStyle name="Note 2 4 4 3" xfId="662" xr:uid="{00000000-0005-0000-0000-0000C1600000}"/>
    <cellStyle name="Note 2 4 4 4" xfId="24654" xr:uid="{00000000-0005-0000-0000-0000C2600000}"/>
    <cellStyle name="Note 2 4 4 4 2" xfId="24655" xr:uid="{00000000-0005-0000-0000-0000C3600000}"/>
    <cellStyle name="Note 2 4 4 4 2 2" xfId="24656" xr:uid="{00000000-0005-0000-0000-0000C4600000}"/>
    <cellStyle name="Note 2 4 4 4 3" xfId="24657" xr:uid="{00000000-0005-0000-0000-0000C5600000}"/>
    <cellStyle name="Note 2 4 4 5" xfId="24658" xr:uid="{00000000-0005-0000-0000-0000C6600000}"/>
    <cellStyle name="Note 2 4 4 5 2" xfId="24659" xr:uid="{00000000-0005-0000-0000-0000C7600000}"/>
    <cellStyle name="Note 2 4 4 5 2 2" xfId="24660" xr:uid="{00000000-0005-0000-0000-0000C8600000}"/>
    <cellStyle name="Note 2 4 4 5 3" xfId="24661" xr:uid="{00000000-0005-0000-0000-0000C9600000}"/>
    <cellStyle name="Note 2 4 5" xfId="24662" xr:uid="{00000000-0005-0000-0000-0000CA600000}"/>
    <cellStyle name="Note 2 4 5 2" xfId="24663" xr:uid="{00000000-0005-0000-0000-0000CB600000}"/>
    <cellStyle name="Note 2 4 5 3" xfId="24664" xr:uid="{00000000-0005-0000-0000-0000CC600000}"/>
    <cellStyle name="Note 2 4 5 3 2" xfId="24665" xr:uid="{00000000-0005-0000-0000-0000CD600000}"/>
    <cellStyle name="Note 2 4 5 3 3" xfId="24666" xr:uid="{00000000-0005-0000-0000-0000CE600000}"/>
    <cellStyle name="Note 2 4 5 4" xfId="24667" xr:uid="{00000000-0005-0000-0000-0000CF600000}"/>
    <cellStyle name="Note 2 4 5 4 2" xfId="24668" xr:uid="{00000000-0005-0000-0000-0000D0600000}"/>
    <cellStyle name="Note 2 4 5 4 2 2" xfId="24669" xr:uid="{00000000-0005-0000-0000-0000D1600000}"/>
    <cellStyle name="Note 2 4 5 4 3" xfId="24670" xr:uid="{00000000-0005-0000-0000-0000D2600000}"/>
    <cellStyle name="Note 2 4 5 5" xfId="24671" xr:uid="{00000000-0005-0000-0000-0000D3600000}"/>
    <cellStyle name="Note 2 4 5 5 2" xfId="24672" xr:uid="{00000000-0005-0000-0000-0000D4600000}"/>
    <cellStyle name="Note 2 4 5 5 2 2" xfId="24673" xr:uid="{00000000-0005-0000-0000-0000D5600000}"/>
    <cellStyle name="Note 2 4 5 5 3" xfId="24674" xr:uid="{00000000-0005-0000-0000-0000D6600000}"/>
    <cellStyle name="Note 2 4 5 6" xfId="24675" xr:uid="{00000000-0005-0000-0000-0000D7600000}"/>
    <cellStyle name="Note 2 4 5 6 2" xfId="24676" xr:uid="{00000000-0005-0000-0000-0000D8600000}"/>
    <cellStyle name="Note 2 4 5 6 2 2" xfId="24677" xr:uid="{00000000-0005-0000-0000-0000D9600000}"/>
    <cellStyle name="Note 2 4 5 6 3" xfId="24678" xr:uid="{00000000-0005-0000-0000-0000DA600000}"/>
    <cellStyle name="Note 2 4 5 7" xfId="24679" xr:uid="{00000000-0005-0000-0000-0000DB600000}"/>
    <cellStyle name="Note 2 4 5 7 2" xfId="24680" xr:uid="{00000000-0005-0000-0000-0000DC600000}"/>
    <cellStyle name="Note 2 4 5 8" xfId="24681" xr:uid="{00000000-0005-0000-0000-0000DD600000}"/>
    <cellStyle name="Note 2 4 5 8 2" xfId="24682" xr:uid="{00000000-0005-0000-0000-0000DE600000}"/>
    <cellStyle name="Note 2 4 5 9" xfId="24683" xr:uid="{00000000-0005-0000-0000-0000DF600000}"/>
    <cellStyle name="Note 2 4 6" xfId="24684" xr:uid="{00000000-0005-0000-0000-0000E0600000}"/>
    <cellStyle name="Note 2 4 6 2" xfId="24685" xr:uid="{00000000-0005-0000-0000-0000E1600000}"/>
    <cellStyle name="Note 2 4 6 3" xfId="24686" xr:uid="{00000000-0005-0000-0000-0000E2600000}"/>
    <cellStyle name="Note 2 4 7" xfId="24687" xr:uid="{00000000-0005-0000-0000-0000E3600000}"/>
    <cellStyle name="Note 2 4 8" xfId="24688" xr:uid="{00000000-0005-0000-0000-0000E4600000}"/>
    <cellStyle name="Note 2 4 8 2" xfId="24689" xr:uid="{00000000-0005-0000-0000-0000E5600000}"/>
    <cellStyle name="Note 2 4 8 2 2" xfId="24690" xr:uid="{00000000-0005-0000-0000-0000E6600000}"/>
    <cellStyle name="Note 2 4 8 3" xfId="24691" xr:uid="{00000000-0005-0000-0000-0000E7600000}"/>
    <cellStyle name="Note 2 4 8 4" xfId="24692" xr:uid="{00000000-0005-0000-0000-0000E8600000}"/>
    <cellStyle name="Note 2 4 8 5" xfId="24693" xr:uid="{00000000-0005-0000-0000-0000E9600000}"/>
    <cellStyle name="Note 2 4 9" xfId="24694" xr:uid="{00000000-0005-0000-0000-0000EA600000}"/>
    <cellStyle name="Note 2 4 9 2" xfId="24695" xr:uid="{00000000-0005-0000-0000-0000EB600000}"/>
    <cellStyle name="Note 2 4 9 2 2" xfId="24696" xr:uid="{00000000-0005-0000-0000-0000EC600000}"/>
    <cellStyle name="Note 2 4 9 3" xfId="24697" xr:uid="{00000000-0005-0000-0000-0000ED600000}"/>
    <cellStyle name="Note 2 5" xfId="663" xr:uid="{00000000-0005-0000-0000-0000EE600000}"/>
    <cellStyle name="Note 2 5 10" xfId="24698" xr:uid="{00000000-0005-0000-0000-0000EF600000}"/>
    <cellStyle name="Note 2 5 10 2" xfId="24699" xr:uid="{00000000-0005-0000-0000-0000F0600000}"/>
    <cellStyle name="Note 2 5 10 2 2" xfId="24700" xr:uid="{00000000-0005-0000-0000-0000F1600000}"/>
    <cellStyle name="Note 2 5 10 3" xfId="24701" xr:uid="{00000000-0005-0000-0000-0000F2600000}"/>
    <cellStyle name="Note 2 5 11" xfId="24702" xr:uid="{00000000-0005-0000-0000-0000F3600000}"/>
    <cellStyle name="Note 2 5 11 2" xfId="24703" xr:uid="{00000000-0005-0000-0000-0000F4600000}"/>
    <cellStyle name="Note 2 5 12" xfId="24704" xr:uid="{00000000-0005-0000-0000-0000F5600000}"/>
    <cellStyle name="Note 2 5 12 2" xfId="24705" xr:uid="{00000000-0005-0000-0000-0000F6600000}"/>
    <cellStyle name="Note 2 5 13" xfId="24706" xr:uid="{00000000-0005-0000-0000-0000F7600000}"/>
    <cellStyle name="Note 2 5 14" xfId="24707" xr:uid="{00000000-0005-0000-0000-0000F8600000}"/>
    <cellStyle name="Note 2 5 15" xfId="24708" xr:uid="{00000000-0005-0000-0000-0000F9600000}"/>
    <cellStyle name="Note 2 5 2" xfId="664" xr:uid="{00000000-0005-0000-0000-0000FA600000}"/>
    <cellStyle name="Note 2 5 2 2" xfId="24709" xr:uid="{00000000-0005-0000-0000-0000FB600000}"/>
    <cellStyle name="Note 2 5 2 2 2" xfId="24710" xr:uid="{00000000-0005-0000-0000-0000FC600000}"/>
    <cellStyle name="Note 2 5 2 2 3" xfId="24711" xr:uid="{00000000-0005-0000-0000-0000FD600000}"/>
    <cellStyle name="Note 2 5 2 2 3 2" xfId="24712" xr:uid="{00000000-0005-0000-0000-0000FE600000}"/>
    <cellStyle name="Note 2 5 2 2 3 3" xfId="24713" xr:uid="{00000000-0005-0000-0000-0000FF600000}"/>
    <cellStyle name="Note 2 5 2 2 4" xfId="24714" xr:uid="{00000000-0005-0000-0000-000000610000}"/>
    <cellStyle name="Note 2 5 2 2 4 2" xfId="24715" xr:uid="{00000000-0005-0000-0000-000001610000}"/>
    <cellStyle name="Note 2 5 2 2 4 2 2" xfId="24716" xr:uid="{00000000-0005-0000-0000-000002610000}"/>
    <cellStyle name="Note 2 5 2 2 4 3" xfId="24717" xr:uid="{00000000-0005-0000-0000-000003610000}"/>
    <cellStyle name="Note 2 5 2 2 5" xfId="24718" xr:uid="{00000000-0005-0000-0000-000004610000}"/>
    <cellStyle name="Note 2 5 2 2 5 2" xfId="24719" xr:uid="{00000000-0005-0000-0000-000005610000}"/>
    <cellStyle name="Note 2 5 2 2 5 2 2" xfId="24720" xr:uid="{00000000-0005-0000-0000-000006610000}"/>
    <cellStyle name="Note 2 5 2 2 5 3" xfId="24721" xr:uid="{00000000-0005-0000-0000-000007610000}"/>
    <cellStyle name="Note 2 5 2 2 6" xfId="24722" xr:uid="{00000000-0005-0000-0000-000008610000}"/>
    <cellStyle name="Note 2 5 2 2 6 2" xfId="24723" xr:uid="{00000000-0005-0000-0000-000009610000}"/>
    <cellStyle name="Note 2 5 2 2 6 2 2" xfId="24724" xr:uid="{00000000-0005-0000-0000-00000A610000}"/>
    <cellStyle name="Note 2 5 2 2 6 3" xfId="24725" xr:uid="{00000000-0005-0000-0000-00000B610000}"/>
    <cellStyle name="Note 2 5 2 2 7" xfId="24726" xr:uid="{00000000-0005-0000-0000-00000C610000}"/>
    <cellStyle name="Note 2 5 2 2 7 2" xfId="24727" xr:uid="{00000000-0005-0000-0000-00000D610000}"/>
    <cellStyle name="Note 2 5 2 2 8" xfId="24728" xr:uid="{00000000-0005-0000-0000-00000E610000}"/>
    <cellStyle name="Note 2 5 2 2 8 2" xfId="24729" xr:uid="{00000000-0005-0000-0000-00000F610000}"/>
    <cellStyle name="Note 2 5 2 2 9" xfId="24730" xr:uid="{00000000-0005-0000-0000-000010610000}"/>
    <cellStyle name="Note 2 5 2 3" xfId="24731" xr:uid="{00000000-0005-0000-0000-000011610000}"/>
    <cellStyle name="Note 2 5 2 3 2" xfId="24732" xr:uid="{00000000-0005-0000-0000-000012610000}"/>
    <cellStyle name="Note 2 5 2 3 3" xfId="24733" xr:uid="{00000000-0005-0000-0000-000013610000}"/>
    <cellStyle name="Note 2 5 2 3 3 2" xfId="24734" xr:uid="{00000000-0005-0000-0000-000014610000}"/>
    <cellStyle name="Note 2 5 2 3 3 3" xfId="24735" xr:uid="{00000000-0005-0000-0000-000015610000}"/>
    <cellStyle name="Note 2 5 2 3 4" xfId="24736" xr:uid="{00000000-0005-0000-0000-000016610000}"/>
    <cellStyle name="Note 2 5 2 3 4 2" xfId="24737" xr:uid="{00000000-0005-0000-0000-000017610000}"/>
    <cellStyle name="Note 2 5 2 3 4 2 2" xfId="24738" xr:uid="{00000000-0005-0000-0000-000018610000}"/>
    <cellStyle name="Note 2 5 2 3 4 3" xfId="24739" xr:uid="{00000000-0005-0000-0000-000019610000}"/>
    <cellStyle name="Note 2 5 2 3 5" xfId="24740" xr:uid="{00000000-0005-0000-0000-00001A610000}"/>
    <cellStyle name="Note 2 5 2 3 5 2" xfId="24741" xr:uid="{00000000-0005-0000-0000-00001B610000}"/>
    <cellStyle name="Note 2 5 2 3 5 2 2" xfId="24742" xr:uid="{00000000-0005-0000-0000-00001C610000}"/>
    <cellStyle name="Note 2 5 2 3 5 3" xfId="24743" xr:uid="{00000000-0005-0000-0000-00001D610000}"/>
    <cellStyle name="Note 2 5 2 3 6" xfId="24744" xr:uid="{00000000-0005-0000-0000-00001E610000}"/>
    <cellStyle name="Note 2 5 2 3 6 2" xfId="24745" xr:uid="{00000000-0005-0000-0000-00001F610000}"/>
    <cellStyle name="Note 2 5 2 3 6 2 2" xfId="24746" xr:uid="{00000000-0005-0000-0000-000020610000}"/>
    <cellStyle name="Note 2 5 2 3 6 3" xfId="24747" xr:uid="{00000000-0005-0000-0000-000021610000}"/>
    <cellStyle name="Note 2 5 2 3 7" xfId="24748" xr:uid="{00000000-0005-0000-0000-000022610000}"/>
    <cellStyle name="Note 2 5 2 3 7 2" xfId="24749" xr:uid="{00000000-0005-0000-0000-000023610000}"/>
    <cellStyle name="Note 2 5 2 3 8" xfId="24750" xr:uid="{00000000-0005-0000-0000-000024610000}"/>
    <cellStyle name="Note 2 5 2 3 8 2" xfId="24751" xr:uid="{00000000-0005-0000-0000-000025610000}"/>
    <cellStyle name="Note 2 5 2 3 9" xfId="24752" xr:uid="{00000000-0005-0000-0000-000026610000}"/>
    <cellStyle name="Note 2 5 2 4" xfId="24753" xr:uid="{00000000-0005-0000-0000-000027610000}"/>
    <cellStyle name="Note 2 5 2 4 2" xfId="24754" xr:uid="{00000000-0005-0000-0000-000028610000}"/>
    <cellStyle name="Note 2 5 2 4 3" xfId="24755" xr:uid="{00000000-0005-0000-0000-000029610000}"/>
    <cellStyle name="Note 2 5 2 4 3 2" xfId="24756" xr:uid="{00000000-0005-0000-0000-00002A610000}"/>
    <cellStyle name="Note 2 5 2 4 3 2 2" xfId="24757" xr:uid="{00000000-0005-0000-0000-00002B610000}"/>
    <cellStyle name="Note 2 5 2 4 3 3" xfId="24758" xr:uid="{00000000-0005-0000-0000-00002C610000}"/>
    <cellStyle name="Note 2 5 2 4 4" xfId="24759" xr:uid="{00000000-0005-0000-0000-00002D610000}"/>
    <cellStyle name="Note 2 5 2 4 4 2" xfId="24760" xr:uid="{00000000-0005-0000-0000-00002E610000}"/>
    <cellStyle name="Note 2 5 2 4 4 2 2" xfId="24761" xr:uid="{00000000-0005-0000-0000-00002F610000}"/>
    <cellStyle name="Note 2 5 2 4 4 3" xfId="24762" xr:uid="{00000000-0005-0000-0000-000030610000}"/>
    <cellStyle name="Note 2 5 2 4 5" xfId="24763" xr:uid="{00000000-0005-0000-0000-000031610000}"/>
    <cellStyle name="Note 2 5 2 4 5 2" xfId="24764" xr:uid="{00000000-0005-0000-0000-000032610000}"/>
    <cellStyle name="Note 2 5 2 4 5 2 2" xfId="24765" xr:uid="{00000000-0005-0000-0000-000033610000}"/>
    <cellStyle name="Note 2 5 2 4 5 3" xfId="24766" xr:uid="{00000000-0005-0000-0000-000034610000}"/>
    <cellStyle name="Note 2 5 2 4 6" xfId="24767" xr:uid="{00000000-0005-0000-0000-000035610000}"/>
    <cellStyle name="Note 2 5 2 4 6 2" xfId="24768" xr:uid="{00000000-0005-0000-0000-000036610000}"/>
    <cellStyle name="Note 2 5 2 4 7" xfId="24769" xr:uid="{00000000-0005-0000-0000-000037610000}"/>
    <cellStyle name="Note 2 5 2 4 7 2" xfId="24770" xr:uid="{00000000-0005-0000-0000-000038610000}"/>
    <cellStyle name="Note 2 5 2 4 8" xfId="24771" xr:uid="{00000000-0005-0000-0000-000039610000}"/>
    <cellStyle name="Note 2 5 2 4 9" xfId="24772" xr:uid="{00000000-0005-0000-0000-00003A610000}"/>
    <cellStyle name="Note 2 5 2 5" xfId="24773" xr:uid="{00000000-0005-0000-0000-00003B610000}"/>
    <cellStyle name="Note 2 5 2 5 2" xfId="24774" xr:uid="{00000000-0005-0000-0000-00003C610000}"/>
    <cellStyle name="Note 2 5 2 5 3" xfId="24775" xr:uid="{00000000-0005-0000-0000-00003D610000}"/>
    <cellStyle name="Note 2 5 2 6" xfId="24776" xr:uid="{00000000-0005-0000-0000-00003E610000}"/>
    <cellStyle name="Note 2 5 2 6 2" xfId="24777" xr:uid="{00000000-0005-0000-0000-00003F610000}"/>
    <cellStyle name="Note 2 5 2 6 2 2" xfId="24778" xr:uid="{00000000-0005-0000-0000-000040610000}"/>
    <cellStyle name="Note 2 5 2 6 2 2 2" xfId="24779" xr:uid="{00000000-0005-0000-0000-000041610000}"/>
    <cellStyle name="Note 2 5 2 6 2 3" xfId="24780" xr:uid="{00000000-0005-0000-0000-000042610000}"/>
    <cellStyle name="Note 2 5 2 6 3" xfId="24781" xr:uid="{00000000-0005-0000-0000-000043610000}"/>
    <cellStyle name="Note 2 5 2 6 3 2" xfId="24782" xr:uid="{00000000-0005-0000-0000-000044610000}"/>
    <cellStyle name="Note 2 5 2 6 3 2 2" xfId="24783" xr:uid="{00000000-0005-0000-0000-000045610000}"/>
    <cellStyle name="Note 2 5 2 6 3 3" xfId="24784" xr:uid="{00000000-0005-0000-0000-000046610000}"/>
    <cellStyle name="Note 2 5 2 6 4" xfId="24785" xr:uid="{00000000-0005-0000-0000-000047610000}"/>
    <cellStyle name="Note 2 5 2 6 4 2" xfId="24786" xr:uid="{00000000-0005-0000-0000-000048610000}"/>
    <cellStyle name="Note 2 5 2 6 4 2 2" xfId="24787" xr:uid="{00000000-0005-0000-0000-000049610000}"/>
    <cellStyle name="Note 2 5 2 6 4 3" xfId="24788" xr:uid="{00000000-0005-0000-0000-00004A610000}"/>
    <cellStyle name="Note 2 5 2 6 5" xfId="24789" xr:uid="{00000000-0005-0000-0000-00004B610000}"/>
    <cellStyle name="Note 2 5 2 6 5 2" xfId="24790" xr:uid="{00000000-0005-0000-0000-00004C610000}"/>
    <cellStyle name="Note 2 5 2 6 6" xfId="24791" xr:uid="{00000000-0005-0000-0000-00004D610000}"/>
    <cellStyle name="Note 2 5 2 6 6 2" xfId="24792" xr:uid="{00000000-0005-0000-0000-00004E610000}"/>
    <cellStyle name="Note 2 5 2 6 7" xfId="24793" xr:uid="{00000000-0005-0000-0000-00004F610000}"/>
    <cellStyle name="Note 2 5 2 7" xfId="24794" xr:uid="{00000000-0005-0000-0000-000050610000}"/>
    <cellStyle name="Note 2 5 2 7 2" xfId="24795" xr:uid="{00000000-0005-0000-0000-000051610000}"/>
    <cellStyle name="Note 2 5 2 7 2 2" xfId="24796" xr:uid="{00000000-0005-0000-0000-000052610000}"/>
    <cellStyle name="Note 2 5 2 7 3" xfId="24797" xr:uid="{00000000-0005-0000-0000-000053610000}"/>
    <cellStyle name="Note 2 5 2 8" xfId="24798" xr:uid="{00000000-0005-0000-0000-000054610000}"/>
    <cellStyle name="Note 2 5 2 8 2" xfId="24799" xr:uid="{00000000-0005-0000-0000-000055610000}"/>
    <cellStyle name="Note 2 5 2 8 2 2" xfId="24800" xr:uid="{00000000-0005-0000-0000-000056610000}"/>
    <cellStyle name="Note 2 5 2 8 3" xfId="24801" xr:uid="{00000000-0005-0000-0000-000057610000}"/>
    <cellStyle name="Note 2 5 3" xfId="665" xr:uid="{00000000-0005-0000-0000-000058610000}"/>
    <cellStyle name="Note 2 5 3 10" xfId="24802" xr:uid="{00000000-0005-0000-0000-000059610000}"/>
    <cellStyle name="Note 2 5 3 2" xfId="666" xr:uid="{00000000-0005-0000-0000-00005A610000}"/>
    <cellStyle name="Note 2 5 3 2 2" xfId="24803" xr:uid="{00000000-0005-0000-0000-00005B610000}"/>
    <cellStyle name="Note 2 5 3 2 3" xfId="24804" xr:uid="{00000000-0005-0000-0000-00005C610000}"/>
    <cellStyle name="Note 2 5 3 2 3 2" xfId="24805" xr:uid="{00000000-0005-0000-0000-00005D610000}"/>
    <cellStyle name="Note 2 5 3 2 3 3" xfId="24806" xr:uid="{00000000-0005-0000-0000-00005E610000}"/>
    <cellStyle name="Note 2 5 3 2 4" xfId="24807" xr:uid="{00000000-0005-0000-0000-00005F610000}"/>
    <cellStyle name="Note 2 5 3 2 4 2" xfId="24808" xr:uid="{00000000-0005-0000-0000-000060610000}"/>
    <cellStyle name="Note 2 5 3 2 4 2 2" xfId="24809" xr:uid="{00000000-0005-0000-0000-000061610000}"/>
    <cellStyle name="Note 2 5 3 2 4 3" xfId="24810" xr:uid="{00000000-0005-0000-0000-000062610000}"/>
    <cellStyle name="Note 2 5 3 2 5" xfId="24811" xr:uid="{00000000-0005-0000-0000-000063610000}"/>
    <cellStyle name="Note 2 5 3 2 5 2" xfId="24812" xr:uid="{00000000-0005-0000-0000-000064610000}"/>
    <cellStyle name="Note 2 5 3 2 5 2 2" xfId="24813" xr:uid="{00000000-0005-0000-0000-000065610000}"/>
    <cellStyle name="Note 2 5 3 2 5 3" xfId="24814" xr:uid="{00000000-0005-0000-0000-000066610000}"/>
    <cellStyle name="Note 2 5 3 2 6" xfId="24815" xr:uid="{00000000-0005-0000-0000-000067610000}"/>
    <cellStyle name="Note 2 5 3 2 6 2" xfId="24816" xr:uid="{00000000-0005-0000-0000-000068610000}"/>
    <cellStyle name="Note 2 5 3 2 6 2 2" xfId="24817" xr:uid="{00000000-0005-0000-0000-000069610000}"/>
    <cellStyle name="Note 2 5 3 2 6 3" xfId="24818" xr:uid="{00000000-0005-0000-0000-00006A610000}"/>
    <cellStyle name="Note 2 5 3 2 7" xfId="24819" xr:uid="{00000000-0005-0000-0000-00006B610000}"/>
    <cellStyle name="Note 2 5 3 2 7 2" xfId="24820" xr:uid="{00000000-0005-0000-0000-00006C610000}"/>
    <cellStyle name="Note 2 5 3 2 8" xfId="24821" xr:uid="{00000000-0005-0000-0000-00006D610000}"/>
    <cellStyle name="Note 2 5 3 2 8 2" xfId="24822" xr:uid="{00000000-0005-0000-0000-00006E610000}"/>
    <cellStyle name="Note 2 5 3 2 9" xfId="24823" xr:uid="{00000000-0005-0000-0000-00006F610000}"/>
    <cellStyle name="Note 2 5 3 3" xfId="667" xr:uid="{00000000-0005-0000-0000-000070610000}"/>
    <cellStyle name="Note 2 5 3 4" xfId="24824" xr:uid="{00000000-0005-0000-0000-000071610000}"/>
    <cellStyle name="Note 2 5 3 4 2" xfId="24825" xr:uid="{00000000-0005-0000-0000-000072610000}"/>
    <cellStyle name="Note 2 5 3 4 3" xfId="24826" xr:uid="{00000000-0005-0000-0000-000073610000}"/>
    <cellStyle name="Note 2 5 3 5" xfId="24827" xr:uid="{00000000-0005-0000-0000-000074610000}"/>
    <cellStyle name="Note 2 5 3 5 2" xfId="24828" xr:uid="{00000000-0005-0000-0000-000075610000}"/>
    <cellStyle name="Note 2 5 3 5 2 2" xfId="24829" xr:uid="{00000000-0005-0000-0000-000076610000}"/>
    <cellStyle name="Note 2 5 3 5 3" xfId="24830" xr:uid="{00000000-0005-0000-0000-000077610000}"/>
    <cellStyle name="Note 2 5 3 6" xfId="24831" xr:uid="{00000000-0005-0000-0000-000078610000}"/>
    <cellStyle name="Note 2 5 3 6 2" xfId="24832" xr:uid="{00000000-0005-0000-0000-000079610000}"/>
    <cellStyle name="Note 2 5 3 6 2 2" xfId="24833" xr:uid="{00000000-0005-0000-0000-00007A610000}"/>
    <cellStyle name="Note 2 5 3 6 3" xfId="24834" xr:uid="{00000000-0005-0000-0000-00007B610000}"/>
    <cellStyle name="Note 2 5 3 7" xfId="24835" xr:uid="{00000000-0005-0000-0000-00007C610000}"/>
    <cellStyle name="Note 2 5 3 7 2" xfId="24836" xr:uid="{00000000-0005-0000-0000-00007D610000}"/>
    <cellStyle name="Note 2 5 3 7 2 2" xfId="24837" xr:uid="{00000000-0005-0000-0000-00007E610000}"/>
    <cellStyle name="Note 2 5 3 7 3" xfId="24838" xr:uid="{00000000-0005-0000-0000-00007F610000}"/>
    <cellStyle name="Note 2 5 3 8" xfId="24839" xr:uid="{00000000-0005-0000-0000-000080610000}"/>
    <cellStyle name="Note 2 5 3 8 2" xfId="24840" xr:uid="{00000000-0005-0000-0000-000081610000}"/>
    <cellStyle name="Note 2 5 3 9" xfId="24841" xr:uid="{00000000-0005-0000-0000-000082610000}"/>
    <cellStyle name="Note 2 5 3 9 2" xfId="24842" xr:uid="{00000000-0005-0000-0000-000083610000}"/>
    <cellStyle name="Note 2 5 4" xfId="668" xr:uid="{00000000-0005-0000-0000-000084610000}"/>
    <cellStyle name="Note 2 5 4 2" xfId="669" xr:uid="{00000000-0005-0000-0000-000085610000}"/>
    <cellStyle name="Note 2 5 4 2 10" xfId="24843" xr:uid="{00000000-0005-0000-0000-000086610000}"/>
    <cellStyle name="Note 2 5 4 2 2" xfId="24844" xr:uid="{00000000-0005-0000-0000-000087610000}"/>
    <cellStyle name="Note 2 5 4 2 3" xfId="24845" xr:uid="{00000000-0005-0000-0000-000088610000}"/>
    <cellStyle name="Note 2 5 4 2 4" xfId="24846" xr:uid="{00000000-0005-0000-0000-000089610000}"/>
    <cellStyle name="Note 2 5 4 2 4 2" xfId="24847" xr:uid="{00000000-0005-0000-0000-00008A610000}"/>
    <cellStyle name="Note 2 5 4 2 4 2 2" xfId="24848" xr:uid="{00000000-0005-0000-0000-00008B610000}"/>
    <cellStyle name="Note 2 5 4 2 4 3" xfId="24849" xr:uid="{00000000-0005-0000-0000-00008C610000}"/>
    <cellStyle name="Note 2 5 4 2 5" xfId="24850" xr:uid="{00000000-0005-0000-0000-00008D610000}"/>
    <cellStyle name="Note 2 5 4 2 5 2" xfId="24851" xr:uid="{00000000-0005-0000-0000-00008E610000}"/>
    <cellStyle name="Note 2 5 4 2 5 2 2" xfId="24852" xr:uid="{00000000-0005-0000-0000-00008F610000}"/>
    <cellStyle name="Note 2 5 4 2 5 3" xfId="24853" xr:uid="{00000000-0005-0000-0000-000090610000}"/>
    <cellStyle name="Note 2 5 4 2 6" xfId="24854" xr:uid="{00000000-0005-0000-0000-000091610000}"/>
    <cellStyle name="Note 2 5 4 2 6 2" xfId="24855" xr:uid="{00000000-0005-0000-0000-000092610000}"/>
    <cellStyle name="Note 2 5 4 2 6 2 2" xfId="24856" xr:uid="{00000000-0005-0000-0000-000093610000}"/>
    <cellStyle name="Note 2 5 4 2 6 3" xfId="24857" xr:uid="{00000000-0005-0000-0000-000094610000}"/>
    <cellStyle name="Note 2 5 4 2 7" xfId="24858" xr:uid="{00000000-0005-0000-0000-000095610000}"/>
    <cellStyle name="Note 2 5 4 2 7 2" xfId="24859" xr:uid="{00000000-0005-0000-0000-000096610000}"/>
    <cellStyle name="Note 2 5 4 2 8" xfId="24860" xr:uid="{00000000-0005-0000-0000-000097610000}"/>
    <cellStyle name="Note 2 5 4 2 8 2" xfId="24861" xr:uid="{00000000-0005-0000-0000-000098610000}"/>
    <cellStyle name="Note 2 5 4 2 9" xfId="24862" xr:uid="{00000000-0005-0000-0000-000099610000}"/>
    <cellStyle name="Note 2 5 4 3" xfId="670" xr:uid="{00000000-0005-0000-0000-00009A610000}"/>
    <cellStyle name="Note 2 5 4 4" xfId="24863" xr:uid="{00000000-0005-0000-0000-00009B610000}"/>
    <cellStyle name="Note 2 5 4 4 2" xfId="24864" xr:uid="{00000000-0005-0000-0000-00009C610000}"/>
    <cellStyle name="Note 2 5 4 4 2 2" xfId="24865" xr:uid="{00000000-0005-0000-0000-00009D610000}"/>
    <cellStyle name="Note 2 5 4 4 3" xfId="24866" xr:uid="{00000000-0005-0000-0000-00009E610000}"/>
    <cellStyle name="Note 2 5 4 5" xfId="24867" xr:uid="{00000000-0005-0000-0000-00009F610000}"/>
    <cellStyle name="Note 2 5 4 5 2" xfId="24868" xr:uid="{00000000-0005-0000-0000-0000A0610000}"/>
    <cellStyle name="Note 2 5 4 5 2 2" xfId="24869" xr:uid="{00000000-0005-0000-0000-0000A1610000}"/>
    <cellStyle name="Note 2 5 4 5 3" xfId="24870" xr:uid="{00000000-0005-0000-0000-0000A2610000}"/>
    <cellStyle name="Note 2 5 5" xfId="24871" xr:uid="{00000000-0005-0000-0000-0000A3610000}"/>
    <cellStyle name="Note 2 5 5 2" xfId="24872" xr:uid="{00000000-0005-0000-0000-0000A4610000}"/>
    <cellStyle name="Note 2 5 5 3" xfId="24873" xr:uid="{00000000-0005-0000-0000-0000A5610000}"/>
    <cellStyle name="Note 2 5 5 3 2" xfId="24874" xr:uid="{00000000-0005-0000-0000-0000A6610000}"/>
    <cellStyle name="Note 2 5 5 3 3" xfId="24875" xr:uid="{00000000-0005-0000-0000-0000A7610000}"/>
    <cellStyle name="Note 2 5 5 4" xfId="24876" xr:uid="{00000000-0005-0000-0000-0000A8610000}"/>
    <cellStyle name="Note 2 5 5 4 2" xfId="24877" xr:uid="{00000000-0005-0000-0000-0000A9610000}"/>
    <cellStyle name="Note 2 5 5 4 2 2" xfId="24878" xr:uid="{00000000-0005-0000-0000-0000AA610000}"/>
    <cellStyle name="Note 2 5 5 4 3" xfId="24879" xr:uid="{00000000-0005-0000-0000-0000AB610000}"/>
    <cellStyle name="Note 2 5 5 5" xfId="24880" xr:uid="{00000000-0005-0000-0000-0000AC610000}"/>
    <cellStyle name="Note 2 5 5 5 2" xfId="24881" xr:uid="{00000000-0005-0000-0000-0000AD610000}"/>
    <cellStyle name="Note 2 5 5 5 2 2" xfId="24882" xr:uid="{00000000-0005-0000-0000-0000AE610000}"/>
    <cellStyle name="Note 2 5 5 5 3" xfId="24883" xr:uid="{00000000-0005-0000-0000-0000AF610000}"/>
    <cellStyle name="Note 2 5 5 6" xfId="24884" xr:uid="{00000000-0005-0000-0000-0000B0610000}"/>
    <cellStyle name="Note 2 5 5 6 2" xfId="24885" xr:uid="{00000000-0005-0000-0000-0000B1610000}"/>
    <cellStyle name="Note 2 5 5 6 2 2" xfId="24886" xr:uid="{00000000-0005-0000-0000-0000B2610000}"/>
    <cellStyle name="Note 2 5 5 6 3" xfId="24887" xr:uid="{00000000-0005-0000-0000-0000B3610000}"/>
    <cellStyle name="Note 2 5 5 7" xfId="24888" xr:uid="{00000000-0005-0000-0000-0000B4610000}"/>
    <cellStyle name="Note 2 5 5 7 2" xfId="24889" xr:uid="{00000000-0005-0000-0000-0000B5610000}"/>
    <cellStyle name="Note 2 5 5 8" xfId="24890" xr:uid="{00000000-0005-0000-0000-0000B6610000}"/>
    <cellStyle name="Note 2 5 5 8 2" xfId="24891" xr:uid="{00000000-0005-0000-0000-0000B7610000}"/>
    <cellStyle name="Note 2 5 5 9" xfId="24892" xr:uid="{00000000-0005-0000-0000-0000B8610000}"/>
    <cellStyle name="Note 2 5 6" xfId="24893" xr:uid="{00000000-0005-0000-0000-0000B9610000}"/>
    <cellStyle name="Note 2 5 6 2" xfId="24894" xr:uid="{00000000-0005-0000-0000-0000BA610000}"/>
    <cellStyle name="Note 2 5 6 3" xfId="24895" xr:uid="{00000000-0005-0000-0000-0000BB610000}"/>
    <cellStyle name="Note 2 5 7" xfId="24896" xr:uid="{00000000-0005-0000-0000-0000BC610000}"/>
    <cellStyle name="Note 2 5 8" xfId="24897" xr:uid="{00000000-0005-0000-0000-0000BD610000}"/>
    <cellStyle name="Note 2 5 8 2" xfId="24898" xr:uid="{00000000-0005-0000-0000-0000BE610000}"/>
    <cellStyle name="Note 2 5 8 2 2" xfId="24899" xr:uid="{00000000-0005-0000-0000-0000BF610000}"/>
    <cellStyle name="Note 2 5 8 3" xfId="24900" xr:uid="{00000000-0005-0000-0000-0000C0610000}"/>
    <cellStyle name="Note 2 5 8 4" xfId="24901" xr:uid="{00000000-0005-0000-0000-0000C1610000}"/>
    <cellStyle name="Note 2 5 8 5" xfId="24902" xr:uid="{00000000-0005-0000-0000-0000C2610000}"/>
    <cellStyle name="Note 2 5 9" xfId="24903" xr:uid="{00000000-0005-0000-0000-0000C3610000}"/>
    <cellStyle name="Note 2 5 9 2" xfId="24904" xr:uid="{00000000-0005-0000-0000-0000C4610000}"/>
    <cellStyle name="Note 2 5 9 2 2" xfId="24905" xr:uid="{00000000-0005-0000-0000-0000C5610000}"/>
    <cellStyle name="Note 2 5 9 3" xfId="24906" xr:uid="{00000000-0005-0000-0000-0000C6610000}"/>
    <cellStyle name="Note 2 6" xfId="671" xr:uid="{00000000-0005-0000-0000-0000C7610000}"/>
    <cellStyle name="Note 2 6 2" xfId="24907" xr:uid="{00000000-0005-0000-0000-0000C8610000}"/>
    <cellStyle name="Note 2 6 2 2" xfId="24908" xr:uid="{00000000-0005-0000-0000-0000C9610000}"/>
    <cellStyle name="Note 2 6 2 3" xfId="24909" xr:uid="{00000000-0005-0000-0000-0000CA610000}"/>
    <cellStyle name="Note 2 6 2 3 2" xfId="24910" xr:uid="{00000000-0005-0000-0000-0000CB610000}"/>
    <cellStyle name="Note 2 6 2 3 3" xfId="24911" xr:uid="{00000000-0005-0000-0000-0000CC610000}"/>
    <cellStyle name="Note 2 6 2 4" xfId="24912" xr:uid="{00000000-0005-0000-0000-0000CD610000}"/>
    <cellStyle name="Note 2 6 2 4 2" xfId="24913" xr:uid="{00000000-0005-0000-0000-0000CE610000}"/>
    <cellStyle name="Note 2 6 2 4 2 2" xfId="24914" xr:uid="{00000000-0005-0000-0000-0000CF610000}"/>
    <cellStyle name="Note 2 6 2 4 3" xfId="24915" xr:uid="{00000000-0005-0000-0000-0000D0610000}"/>
    <cellStyle name="Note 2 6 2 5" xfId="24916" xr:uid="{00000000-0005-0000-0000-0000D1610000}"/>
    <cellStyle name="Note 2 6 2 5 2" xfId="24917" xr:uid="{00000000-0005-0000-0000-0000D2610000}"/>
    <cellStyle name="Note 2 6 2 5 2 2" xfId="24918" xr:uid="{00000000-0005-0000-0000-0000D3610000}"/>
    <cellStyle name="Note 2 6 2 5 3" xfId="24919" xr:uid="{00000000-0005-0000-0000-0000D4610000}"/>
    <cellStyle name="Note 2 6 2 6" xfId="24920" xr:uid="{00000000-0005-0000-0000-0000D5610000}"/>
    <cellStyle name="Note 2 6 2 6 2" xfId="24921" xr:uid="{00000000-0005-0000-0000-0000D6610000}"/>
    <cellStyle name="Note 2 6 2 6 2 2" xfId="24922" xr:uid="{00000000-0005-0000-0000-0000D7610000}"/>
    <cellStyle name="Note 2 6 2 6 3" xfId="24923" xr:uid="{00000000-0005-0000-0000-0000D8610000}"/>
    <cellStyle name="Note 2 6 2 7" xfId="24924" xr:uid="{00000000-0005-0000-0000-0000D9610000}"/>
    <cellStyle name="Note 2 6 2 7 2" xfId="24925" xr:uid="{00000000-0005-0000-0000-0000DA610000}"/>
    <cellStyle name="Note 2 6 2 8" xfId="24926" xr:uid="{00000000-0005-0000-0000-0000DB610000}"/>
    <cellStyle name="Note 2 6 2 8 2" xfId="24927" xr:uid="{00000000-0005-0000-0000-0000DC610000}"/>
    <cellStyle name="Note 2 6 2 9" xfId="24928" xr:uid="{00000000-0005-0000-0000-0000DD610000}"/>
    <cellStyle name="Note 2 6 3" xfId="24929" xr:uid="{00000000-0005-0000-0000-0000DE610000}"/>
    <cellStyle name="Note 2 6 3 2" xfId="24930" xr:uid="{00000000-0005-0000-0000-0000DF610000}"/>
    <cellStyle name="Note 2 6 3 3" xfId="24931" xr:uid="{00000000-0005-0000-0000-0000E0610000}"/>
    <cellStyle name="Note 2 6 3 3 2" xfId="24932" xr:uid="{00000000-0005-0000-0000-0000E1610000}"/>
    <cellStyle name="Note 2 6 3 3 3" xfId="24933" xr:uid="{00000000-0005-0000-0000-0000E2610000}"/>
    <cellStyle name="Note 2 6 3 4" xfId="24934" xr:uid="{00000000-0005-0000-0000-0000E3610000}"/>
    <cellStyle name="Note 2 6 3 4 2" xfId="24935" xr:uid="{00000000-0005-0000-0000-0000E4610000}"/>
    <cellStyle name="Note 2 6 3 4 2 2" xfId="24936" xr:uid="{00000000-0005-0000-0000-0000E5610000}"/>
    <cellStyle name="Note 2 6 3 4 3" xfId="24937" xr:uid="{00000000-0005-0000-0000-0000E6610000}"/>
    <cellStyle name="Note 2 6 3 5" xfId="24938" xr:uid="{00000000-0005-0000-0000-0000E7610000}"/>
    <cellStyle name="Note 2 6 3 5 2" xfId="24939" xr:uid="{00000000-0005-0000-0000-0000E8610000}"/>
    <cellStyle name="Note 2 6 3 5 2 2" xfId="24940" xr:uid="{00000000-0005-0000-0000-0000E9610000}"/>
    <cellStyle name="Note 2 6 3 5 3" xfId="24941" xr:uid="{00000000-0005-0000-0000-0000EA610000}"/>
    <cellStyle name="Note 2 6 3 6" xfId="24942" xr:uid="{00000000-0005-0000-0000-0000EB610000}"/>
    <cellStyle name="Note 2 6 3 6 2" xfId="24943" xr:uid="{00000000-0005-0000-0000-0000EC610000}"/>
    <cellStyle name="Note 2 6 3 6 2 2" xfId="24944" xr:uid="{00000000-0005-0000-0000-0000ED610000}"/>
    <cellStyle name="Note 2 6 3 6 3" xfId="24945" xr:uid="{00000000-0005-0000-0000-0000EE610000}"/>
    <cellStyle name="Note 2 6 3 7" xfId="24946" xr:uid="{00000000-0005-0000-0000-0000EF610000}"/>
    <cellStyle name="Note 2 6 3 7 2" xfId="24947" xr:uid="{00000000-0005-0000-0000-0000F0610000}"/>
    <cellStyle name="Note 2 6 3 8" xfId="24948" xr:uid="{00000000-0005-0000-0000-0000F1610000}"/>
    <cellStyle name="Note 2 6 3 8 2" xfId="24949" xr:uid="{00000000-0005-0000-0000-0000F2610000}"/>
    <cellStyle name="Note 2 6 3 9" xfId="24950" xr:uid="{00000000-0005-0000-0000-0000F3610000}"/>
    <cellStyle name="Note 2 6 4" xfId="24951" xr:uid="{00000000-0005-0000-0000-0000F4610000}"/>
    <cellStyle name="Note 2 6 4 2" xfId="24952" xr:uid="{00000000-0005-0000-0000-0000F5610000}"/>
    <cellStyle name="Note 2 6 4 3" xfId="24953" xr:uid="{00000000-0005-0000-0000-0000F6610000}"/>
    <cellStyle name="Note 2 6 4 3 2" xfId="24954" xr:uid="{00000000-0005-0000-0000-0000F7610000}"/>
    <cellStyle name="Note 2 6 4 3 2 2" xfId="24955" xr:uid="{00000000-0005-0000-0000-0000F8610000}"/>
    <cellStyle name="Note 2 6 4 3 3" xfId="24956" xr:uid="{00000000-0005-0000-0000-0000F9610000}"/>
    <cellStyle name="Note 2 6 4 4" xfId="24957" xr:uid="{00000000-0005-0000-0000-0000FA610000}"/>
    <cellStyle name="Note 2 6 4 4 2" xfId="24958" xr:uid="{00000000-0005-0000-0000-0000FB610000}"/>
    <cellStyle name="Note 2 6 4 4 2 2" xfId="24959" xr:uid="{00000000-0005-0000-0000-0000FC610000}"/>
    <cellStyle name="Note 2 6 4 4 3" xfId="24960" xr:uid="{00000000-0005-0000-0000-0000FD610000}"/>
    <cellStyle name="Note 2 6 4 5" xfId="24961" xr:uid="{00000000-0005-0000-0000-0000FE610000}"/>
    <cellStyle name="Note 2 6 4 5 2" xfId="24962" xr:uid="{00000000-0005-0000-0000-0000FF610000}"/>
    <cellStyle name="Note 2 6 4 5 2 2" xfId="24963" xr:uid="{00000000-0005-0000-0000-000000620000}"/>
    <cellStyle name="Note 2 6 4 5 3" xfId="24964" xr:uid="{00000000-0005-0000-0000-000001620000}"/>
    <cellStyle name="Note 2 6 4 6" xfId="24965" xr:uid="{00000000-0005-0000-0000-000002620000}"/>
    <cellStyle name="Note 2 6 4 6 2" xfId="24966" xr:uid="{00000000-0005-0000-0000-000003620000}"/>
    <cellStyle name="Note 2 6 4 7" xfId="24967" xr:uid="{00000000-0005-0000-0000-000004620000}"/>
    <cellStyle name="Note 2 6 4 7 2" xfId="24968" xr:uid="{00000000-0005-0000-0000-000005620000}"/>
    <cellStyle name="Note 2 6 4 8" xfId="24969" xr:uid="{00000000-0005-0000-0000-000006620000}"/>
    <cellStyle name="Note 2 6 4 9" xfId="24970" xr:uid="{00000000-0005-0000-0000-000007620000}"/>
    <cellStyle name="Note 2 6 5" xfId="24971" xr:uid="{00000000-0005-0000-0000-000008620000}"/>
    <cellStyle name="Note 2 6 5 2" xfId="24972" xr:uid="{00000000-0005-0000-0000-000009620000}"/>
    <cellStyle name="Note 2 6 5 3" xfId="24973" xr:uid="{00000000-0005-0000-0000-00000A620000}"/>
    <cellStyle name="Note 2 6 6" xfId="24974" xr:uid="{00000000-0005-0000-0000-00000B620000}"/>
    <cellStyle name="Note 2 6 6 2" xfId="24975" xr:uid="{00000000-0005-0000-0000-00000C620000}"/>
    <cellStyle name="Note 2 6 6 2 2" xfId="24976" xr:uid="{00000000-0005-0000-0000-00000D620000}"/>
    <cellStyle name="Note 2 6 6 2 2 2" xfId="24977" xr:uid="{00000000-0005-0000-0000-00000E620000}"/>
    <cellStyle name="Note 2 6 6 2 3" xfId="24978" xr:uid="{00000000-0005-0000-0000-00000F620000}"/>
    <cellStyle name="Note 2 6 6 3" xfId="24979" xr:uid="{00000000-0005-0000-0000-000010620000}"/>
    <cellStyle name="Note 2 6 6 3 2" xfId="24980" xr:uid="{00000000-0005-0000-0000-000011620000}"/>
    <cellStyle name="Note 2 6 6 3 2 2" xfId="24981" xr:uid="{00000000-0005-0000-0000-000012620000}"/>
    <cellStyle name="Note 2 6 6 3 3" xfId="24982" xr:uid="{00000000-0005-0000-0000-000013620000}"/>
    <cellStyle name="Note 2 6 6 4" xfId="24983" xr:uid="{00000000-0005-0000-0000-000014620000}"/>
    <cellStyle name="Note 2 6 6 4 2" xfId="24984" xr:uid="{00000000-0005-0000-0000-000015620000}"/>
    <cellStyle name="Note 2 6 6 4 2 2" xfId="24985" xr:uid="{00000000-0005-0000-0000-000016620000}"/>
    <cellStyle name="Note 2 6 6 4 3" xfId="24986" xr:uid="{00000000-0005-0000-0000-000017620000}"/>
    <cellStyle name="Note 2 6 6 5" xfId="24987" xr:uid="{00000000-0005-0000-0000-000018620000}"/>
    <cellStyle name="Note 2 6 6 5 2" xfId="24988" xr:uid="{00000000-0005-0000-0000-000019620000}"/>
    <cellStyle name="Note 2 6 6 6" xfId="24989" xr:uid="{00000000-0005-0000-0000-00001A620000}"/>
    <cellStyle name="Note 2 6 6 6 2" xfId="24990" xr:uid="{00000000-0005-0000-0000-00001B620000}"/>
    <cellStyle name="Note 2 6 6 7" xfId="24991" xr:uid="{00000000-0005-0000-0000-00001C620000}"/>
    <cellStyle name="Note 2 6 7" xfId="24992" xr:uid="{00000000-0005-0000-0000-00001D620000}"/>
    <cellStyle name="Note 2 6 7 2" xfId="24993" xr:uid="{00000000-0005-0000-0000-00001E620000}"/>
    <cellStyle name="Note 2 6 7 2 2" xfId="24994" xr:uid="{00000000-0005-0000-0000-00001F620000}"/>
    <cellStyle name="Note 2 6 7 3" xfId="24995" xr:uid="{00000000-0005-0000-0000-000020620000}"/>
    <cellStyle name="Note 2 6 8" xfId="24996" xr:uid="{00000000-0005-0000-0000-000021620000}"/>
    <cellStyle name="Note 2 6 8 2" xfId="24997" xr:uid="{00000000-0005-0000-0000-000022620000}"/>
    <cellStyle name="Note 2 6 8 2 2" xfId="24998" xr:uid="{00000000-0005-0000-0000-000023620000}"/>
    <cellStyle name="Note 2 6 8 3" xfId="24999" xr:uid="{00000000-0005-0000-0000-000024620000}"/>
    <cellStyle name="Note 2 7" xfId="672" xr:uid="{00000000-0005-0000-0000-000025620000}"/>
    <cellStyle name="Note 2 7 10" xfId="25000" xr:uid="{00000000-0005-0000-0000-000026620000}"/>
    <cellStyle name="Note 2 7 2" xfId="673" xr:uid="{00000000-0005-0000-0000-000027620000}"/>
    <cellStyle name="Note 2 7 2 2" xfId="25001" xr:uid="{00000000-0005-0000-0000-000028620000}"/>
    <cellStyle name="Note 2 7 2 3" xfId="25002" xr:uid="{00000000-0005-0000-0000-000029620000}"/>
    <cellStyle name="Note 2 7 2 3 2" xfId="25003" xr:uid="{00000000-0005-0000-0000-00002A620000}"/>
    <cellStyle name="Note 2 7 2 3 3" xfId="25004" xr:uid="{00000000-0005-0000-0000-00002B620000}"/>
    <cellStyle name="Note 2 7 2 4" xfId="25005" xr:uid="{00000000-0005-0000-0000-00002C620000}"/>
    <cellStyle name="Note 2 7 2 4 2" xfId="25006" xr:uid="{00000000-0005-0000-0000-00002D620000}"/>
    <cellStyle name="Note 2 7 2 4 2 2" xfId="25007" xr:uid="{00000000-0005-0000-0000-00002E620000}"/>
    <cellStyle name="Note 2 7 2 4 3" xfId="25008" xr:uid="{00000000-0005-0000-0000-00002F620000}"/>
    <cellStyle name="Note 2 7 2 5" xfId="25009" xr:uid="{00000000-0005-0000-0000-000030620000}"/>
    <cellStyle name="Note 2 7 2 5 2" xfId="25010" xr:uid="{00000000-0005-0000-0000-000031620000}"/>
    <cellStyle name="Note 2 7 2 5 2 2" xfId="25011" xr:uid="{00000000-0005-0000-0000-000032620000}"/>
    <cellStyle name="Note 2 7 2 5 3" xfId="25012" xr:uid="{00000000-0005-0000-0000-000033620000}"/>
    <cellStyle name="Note 2 7 2 6" xfId="25013" xr:uid="{00000000-0005-0000-0000-000034620000}"/>
    <cellStyle name="Note 2 7 2 6 2" xfId="25014" xr:uid="{00000000-0005-0000-0000-000035620000}"/>
    <cellStyle name="Note 2 7 2 6 2 2" xfId="25015" xr:uid="{00000000-0005-0000-0000-000036620000}"/>
    <cellStyle name="Note 2 7 2 6 3" xfId="25016" xr:uid="{00000000-0005-0000-0000-000037620000}"/>
    <cellStyle name="Note 2 7 2 7" xfId="25017" xr:uid="{00000000-0005-0000-0000-000038620000}"/>
    <cellStyle name="Note 2 7 2 7 2" xfId="25018" xr:uid="{00000000-0005-0000-0000-000039620000}"/>
    <cellStyle name="Note 2 7 2 8" xfId="25019" xr:uid="{00000000-0005-0000-0000-00003A620000}"/>
    <cellStyle name="Note 2 7 2 8 2" xfId="25020" xr:uid="{00000000-0005-0000-0000-00003B620000}"/>
    <cellStyle name="Note 2 7 2 9" xfId="25021" xr:uid="{00000000-0005-0000-0000-00003C620000}"/>
    <cellStyle name="Note 2 7 3" xfId="674" xr:uid="{00000000-0005-0000-0000-00003D620000}"/>
    <cellStyle name="Note 2 7 4" xfId="25022" xr:uid="{00000000-0005-0000-0000-00003E620000}"/>
    <cellStyle name="Note 2 7 4 2" xfId="25023" xr:uid="{00000000-0005-0000-0000-00003F620000}"/>
    <cellStyle name="Note 2 7 4 3" xfId="25024" xr:uid="{00000000-0005-0000-0000-000040620000}"/>
    <cellStyle name="Note 2 7 5" xfId="25025" xr:uid="{00000000-0005-0000-0000-000041620000}"/>
    <cellStyle name="Note 2 7 5 2" xfId="25026" xr:uid="{00000000-0005-0000-0000-000042620000}"/>
    <cellStyle name="Note 2 7 5 2 2" xfId="25027" xr:uid="{00000000-0005-0000-0000-000043620000}"/>
    <cellStyle name="Note 2 7 5 3" xfId="25028" xr:uid="{00000000-0005-0000-0000-000044620000}"/>
    <cellStyle name="Note 2 7 6" xfId="25029" xr:uid="{00000000-0005-0000-0000-000045620000}"/>
    <cellStyle name="Note 2 7 6 2" xfId="25030" xr:uid="{00000000-0005-0000-0000-000046620000}"/>
    <cellStyle name="Note 2 7 6 2 2" xfId="25031" xr:uid="{00000000-0005-0000-0000-000047620000}"/>
    <cellStyle name="Note 2 7 6 3" xfId="25032" xr:uid="{00000000-0005-0000-0000-000048620000}"/>
    <cellStyle name="Note 2 7 7" xfId="25033" xr:uid="{00000000-0005-0000-0000-000049620000}"/>
    <cellStyle name="Note 2 7 7 2" xfId="25034" xr:uid="{00000000-0005-0000-0000-00004A620000}"/>
    <cellStyle name="Note 2 7 7 2 2" xfId="25035" xr:uid="{00000000-0005-0000-0000-00004B620000}"/>
    <cellStyle name="Note 2 7 7 3" xfId="25036" xr:uid="{00000000-0005-0000-0000-00004C620000}"/>
    <cellStyle name="Note 2 7 8" xfId="25037" xr:uid="{00000000-0005-0000-0000-00004D620000}"/>
    <cellStyle name="Note 2 7 8 2" xfId="25038" xr:uid="{00000000-0005-0000-0000-00004E620000}"/>
    <cellStyle name="Note 2 7 9" xfId="25039" xr:uid="{00000000-0005-0000-0000-00004F620000}"/>
    <cellStyle name="Note 2 7 9 2" xfId="25040" xr:uid="{00000000-0005-0000-0000-000050620000}"/>
    <cellStyle name="Note 2 8" xfId="675" xr:uid="{00000000-0005-0000-0000-000051620000}"/>
    <cellStyle name="Note 2 8 2" xfId="676" xr:uid="{00000000-0005-0000-0000-000052620000}"/>
    <cellStyle name="Note 2 8 2 10" xfId="25041" xr:uid="{00000000-0005-0000-0000-000053620000}"/>
    <cellStyle name="Note 2 8 2 2" xfId="25042" xr:uid="{00000000-0005-0000-0000-000054620000}"/>
    <cellStyle name="Note 2 8 2 3" xfId="25043" xr:uid="{00000000-0005-0000-0000-000055620000}"/>
    <cellStyle name="Note 2 8 2 4" xfId="25044" xr:uid="{00000000-0005-0000-0000-000056620000}"/>
    <cellStyle name="Note 2 8 2 4 2" xfId="25045" xr:uid="{00000000-0005-0000-0000-000057620000}"/>
    <cellStyle name="Note 2 8 2 4 2 2" xfId="25046" xr:uid="{00000000-0005-0000-0000-000058620000}"/>
    <cellStyle name="Note 2 8 2 4 3" xfId="25047" xr:uid="{00000000-0005-0000-0000-000059620000}"/>
    <cellStyle name="Note 2 8 2 5" xfId="25048" xr:uid="{00000000-0005-0000-0000-00005A620000}"/>
    <cellStyle name="Note 2 8 2 5 2" xfId="25049" xr:uid="{00000000-0005-0000-0000-00005B620000}"/>
    <cellStyle name="Note 2 8 2 5 2 2" xfId="25050" xr:uid="{00000000-0005-0000-0000-00005C620000}"/>
    <cellStyle name="Note 2 8 2 5 3" xfId="25051" xr:uid="{00000000-0005-0000-0000-00005D620000}"/>
    <cellStyle name="Note 2 8 2 6" xfId="25052" xr:uid="{00000000-0005-0000-0000-00005E620000}"/>
    <cellStyle name="Note 2 8 2 6 2" xfId="25053" xr:uid="{00000000-0005-0000-0000-00005F620000}"/>
    <cellStyle name="Note 2 8 2 6 2 2" xfId="25054" xr:uid="{00000000-0005-0000-0000-000060620000}"/>
    <cellStyle name="Note 2 8 2 6 3" xfId="25055" xr:uid="{00000000-0005-0000-0000-000061620000}"/>
    <cellStyle name="Note 2 8 2 7" xfId="25056" xr:uid="{00000000-0005-0000-0000-000062620000}"/>
    <cellStyle name="Note 2 8 2 7 2" xfId="25057" xr:uid="{00000000-0005-0000-0000-000063620000}"/>
    <cellStyle name="Note 2 8 2 8" xfId="25058" xr:uid="{00000000-0005-0000-0000-000064620000}"/>
    <cellStyle name="Note 2 8 2 8 2" xfId="25059" xr:uid="{00000000-0005-0000-0000-000065620000}"/>
    <cellStyle name="Note 2 8 2 9" xfId="25060" xr:uid="{00000000-0005-0000-0000-000066620000}"/>
    <cellStyle name="Note 2 8 3" xfId="677" xr:uid="{00000000-0005-0000-0000-000067620000}"/>
    <cellStyle name="Note 2 8 4" xfId="25061" xr:uid="{00000000-0005-0000-0000-000068620000}"/>
    <cellStyle name="Note 2 8 4 2" xfId="25062" xr:uid="{00000000-0005-0000-0000-000069620000}"/>
    <cellStyle name="Note 2 8 4 2 2" xfId="25063" xr:uid="{00000000-0005-0000-0000-00006A620000}"/>
    <cellStyle name="Note 2 8 4 3" xfId="25064" xr:uid="{00000000-0005-0000-0000-00006B620000}"/>
    <cellStyle name="Note 2 8 5" xfId="25065" xr:uid="{00000000-0005-0000-0000-00006C620000}"/>
    <cellStyle name="Note 2 8 5 2" xfId="25066" xr:uid="{00000000-0005-0000-0000-00006D620000}"/>
    <cellStyle name="Note 2 8 5 2 2" xfId="25067" xr:uid="{00000000-0005-0000-0000-00006E620000}"/>
    <cellStyle name="Note 2 8 5 3" xfId="25068" xr:uid="{00000000-0005-0000-0000-00006F620000}"/>
    <cellStyle name="Note 2 9" xfId="25069" xr:uid="{00000000-0005-0000-0000-000070620000}"/>
    <cellStyle name="Note 2 9 2" xfId="25070" xr:uid="{00000000-0005-0000-0000-000071620000}"/>
    <cellStyle name="Note 2 9 3" xfId="25071" xr:uid="{00000000-0005-0000-0000-000072620000}"/>
    <cellStyle name="Note 2 9 3 2" xfId="25072" xr:uid="{00000000-0005-0000-0000-000073620000}"/>
    <cellStyle name="Note 2 9 3 3" xfId="25073" xr:uid="{00000000-0005-0000-0000-000074620000}"/>
    <cellStyle name="Note 2 9 4" xfId="25074" xr:uid="{00000000-0005-0000-0000-000075620000}"/>
    <cellStyle name="Note 2 9 4 2" xfId="25075" xr:uid="{00000000-0005-0000-0000-000076620000}"/>
    <cellStyle name="Note 2 9 4 2 2" xfId="25076" xr:uid="{00000000-0005-0000-0000-000077620000}"/>
    <cellStyle name="Note 2 9 4 3" xfId="25077" xr:uid="{00000000-0005-0000-0000-000078620000}"/>
    <cellStyle name="Note 2 9 5" xfId="25078" xr:uid="{00000000-0005-0000-0000-000079620000}"/>
    <cellStyle name="Note 2 9 5 2" xfId="25079" xr:uid="{00000000-0005-0000-0000-00007A620000}"/>
    <cellStyle name="Note 2 9 5 2 2" xfId="25080" xr:uid="{00000000-0005-0000-0000-00007B620000}"/>
    <cellStyle name="Note 2 9 5 3" xfId="25081" xr:uid="{00000000-0005-0000-0000-00007C620000}"/>
    <cellStyle name="Note 2 9 6" xfId="25082" xr:uid="{00000000-0005-0000-0000-00007D620000}"/>
    <cellStyle name="Note 2 9 6 2" xfId="25083" xr:uid="{00000000-0005-0000-0000-00007E620000}"/>
    <cellStyle name="Note 2 9 6 2 2" xfId="25084" xr:uid="{00000000-0005-0000-0000-00007F620000}"/>
    <cellStyle name="Note 2 9 6 3" xfId="25085" xr:uid="{00000000-0005-0000-0000-000080620000}"/>
    <cellStyle name="Note 2 9 7" xfId="25086" xr:uid="{00000000-0005-0000-0000-000081620000}"/>
    <cellStyle name="Note 2 9 7 2" xfId="25087" xr:uid="{00000000-0005-0000-0000-000082620000}"/>
    <cellStyle name="Note 2 9 8" xfId="25088" xr:uid="{00000000-0005-0000-0000-000083620000}"/>
    <cellStyle name="Note 2 9 8 2" xfId="25089" xr:uid="{00000000-0005-0000-0000-000084620000}"/>
    <cellStyle name="Note 2 9 9" xfId="25090" xr:uid="{00000000-0005-0000-0000-000085620000}"/>
    <cellStyle name="Note 3" xfId="25091" xr:uid="{00000000-0005-0000-0000-000086620000}"/>
    <cellStyle name="Output" xfId="25667" builtinId="21" customBuiltin="1"/>
    <cellStyle name="Output 2" xfId="25092" xr:uid="{00000000-0005-0000-0000-000088620000}"/>
    <cellStyle name="Percent" xfId="25706" builtinId="5"/>
    <cellStyle name="Percent 10" xfId="678" xr:uid="{00000000-0005-0000-0000-000089620000}"/>
    <cellStyle name="Percent 10 2" xfId="679" xr:uid="{00000000-0005-0000-0000-00008A620000}"/>
    <cellStyle name="Percent 10 2 2" xfId="25093" xr:uid="{00000000-0005-0000-0000-00008B620000}"/>
    <cellStyle name="Percent 10 2 2 2" xfId="25094" xr:uid="{00000000-0005-0000-0000-00008C620000}"/>
    <cellStyle name="Percent 10 2 3" xfId="25095" xr:uid="{00000000-0005-0000-0000-00008D620000}"/>
    <cellStyle name="Percent 10 2 4" xfId="25096" xr:uid="{00000000-0005-0000-0000-00008E620000}"/>
    <cellStyle name="Percent 10 3" xfId="680" xr:uid="{00000000-0005-0000-0000-00008F620000}"/>
    <cellStyle name="Percent 10 3 2" xfId="681" xr:uid="{00000000-0005-0000-0000-000090620000}"/>
    <cellStyle name="Percent 10 3 2 2" xfId="25578" xr:uid="{00000000-0005-0000-0000-000091620000}"/>
    <cellStyle name="Percent 10 3 3" xfId="682" xr:uid="{00000000-0005-0000-0000-000092620000}"/>
    <cellStyle name="Percent 10 3 3 2" xfId="25097" xr:uid="{00000000-0005-0000-0000-000093620000}"/>
    <cellStyle name="Percent 10 3 4" xfId="25098" xr:uid="{00000000-0005-0000-0000-000094620000}"/>
    <cellStyle name="Percent 10 3 5" xfId="25099" xr:uid="{00000000-0005-0000-0000-000095620000}"/>
    <cellStyle name="Percent 10 3 6" xfId="25100" xr:uid="{00000000-0005-0000-0000-000096620000}"/>
    <cellStyle name="Percent 10 4" xfId="683" xr:uid="{00000000-0005-0000-0000-000097620000}"/>
    <cellStyle name="Percent 10 4 2" xfId="684" xr:uid="{00000000-0005-0000-0000-000098620000}"/>
    <cellStyle name="Percent 10 4 2 2" xfId="25579" xr:uid="{00000000-0005-0000-0000-000099620000}"/>
    <cellStyle name="Percent 10 4 3" xfId="685" xr:uid="{00000000-0005-0000-0000-00009A620000}"/>
    <cellStyle name="Percent 10 5" xfId="25101" xr:uid="{00000000-0005-0000-0000-00009B620000}"/>
    <cellStyle name="Percent 10 6" xfId="25102" xr:uid="{00000000-0005-0000-0000-00009C620000}"/>
    <cellStyle name="Percent 11" xfId="686" xr:uid="{00000000-0005-0000-0000-00009D620000}"/>
    <cellStyle name="Percent 11 2" xfId="687" xr:uid="{00000000-0005-0000-0000-00009E620000}"/>
    <cellStyle name="Percent 11 2 2" xfId="25103" xr:uid="{00000000-0005-0000-0000-00009F620000}"/>
    <cellStyle name="Percent 11 2 2 2" xfId="25104" xr:uid="{00000000-0005-0000-0000-0000A0620000}"/>
    <cellStyle name="Percent 11 2 3" xfId="25105" xr:uid="{00000000-0005-0000-0000-0000A1620000}"/>
    <cellStyle name="Percent 11 2 4" xfId="25106" xr:uid="{00000000-0005-0000-0000-0000A2620000}"/>
    <cellStyle name="Percent 11 3" xfId="688" xr:uid="{00000000-0005-0000-0000-0000A3620000}"/>
    <cellStyle name="Percent 11 3 2" xfId="689" xr:uid="{00000000-0005-0000-0000-0000A4620000}"/>
    <cellStyle name="Percent 11 3 2 2" xfId="25580" xr:uid="{00000000-0005-0000-0000-0000A5620000}"/>
    <cellStyle name="Percent 11 3 3" xfId="690" xr:uid="{00000000-0005-0000-0000-0000A6620000}"/>
    <cellStyle name="Percent 11 3 3 2" xfId="25107" xr:uid="{00000000-0005-0000-0000-0000A7620000}"/>
    <cellStyle name="Percent 11 3 4" xfId="25108" xr:uid="{00000000-0005-0000-0000-0000A8620000}"/>
    <cellStyle name="Percent 11 3 5" xfId="25109" xr:uid="{00000000-0005-0000-0000-0000A9620000}"/>
    <cellStyle name="Percent 11 3 6" xfId="25110" xr:uid="{00000000-0005-0000-0000-0000AA620000}"/>
    <cellStyle name="Percent 11 4" xfId="691" xr:uid="{00000000-0005-0000-0000-0000AB620000}"/>
    <cellStyle name="Percent 11 4 2" xfId="692" xr:uid="{00000000-0005-0000-0000-0000AC620000}"/>
    <cellStyle name="Percent 11 4 2 2" xfId="25581" xr:uid="{00000000-0005-0000-0000-0000AD620000}"/>
    <cellStyle name="Percent 11 4 3" xfId="693" xr:uid="{00000000-0005-0000-0000-0000AE620000}"/>
    <cellStyle name="Percent 11 5" xfId="25111" xr:uid="{00000000-0005-0000-0000-0000AF620000}"/>
    <cellStyle name="Percent 11 6" xfId="25112" xr:uid="{00000000-0005-0000-0000-0000B0620000}"/>
    <cellStyle name="Percent 12" xfId="694" xr:uid="{00000000-0005-0000-0000-0000B1620000}"/>
    <cellStyle name="Percent 12 10" xfId="25113" xr:uid="{00000000-0005-0000-0000-0000B2620000}"/>
    <cellStyle name="Percent 12 10 2" xfId="25114" xr:uid="{00000000-0005-0000-0000-0000B3620000}"/>
    <cellStyle name="Percent 12 10 2 2" xfId="25115" xr:uid="{00000000-0005-0000-0000-0000B4620000}"/>
    <cellStyle name="Percent 12 10 3" xfId="25116" xr:uid="{00000000-0005-0000-0000-0000B5620000}"/>
    <cellStyle name="Percent 12 11" xfId="25117" xr:uid="{00000000-0005-0000-0000-0000B6620000}"/>
    <cellStyle name="Percent 12 11 2" xfId="25118" xr:uid="{00000000-0005-0000-0000-0000B7620000}"/>
    <cellStyle name="Percent 12 11 2 2" xfId="25119" xr:uid="{00000000-0005-0000-0000-0000B8620000}"/>
    <cellStyle name="Percent 12 11 3" xfId="25120" xr:uid="{00000000-0005-0000-0000-0000B9620000}"/>
    <cellStyle name="Percent 12 2" xfId="695" xr:uid="{00000000-0005-0000-0000-0000BA620000}"/>
    <cellStyle name="Percent 12 2 2" xfId="25121" xr:uid="{00000000-0005-0000-0000-0000BB620000}"/>
    <cellStyle name="Percent 12 2 2 2" xfId="25122" xr:uid="{00000000-0005-0000-0000-0000BC620000}"/>
    <cellStyle name="Percent 12 2 2 3" xfId="25123" xr:uid="{00000000-0005-0000-0000-0000BD620000}"/>
    <cellStyle name="Percent 12 2 2 3 2" xfId="25124" xr:uid="{00000000-0005-0000-0000-0000BE620000}"/>
    <cellStyle name="Percent 12 2 2 3 3" xfId="25125" xr:uid="{00000000-0005-0000-0000-0000BF620000}"/>
    <cellStyle name="Percent 12 2 2 4" xfId="25126" xr:uid="{00000000-0005-0000-0000-0000C0620000}"/>
    <cellStyle name="Percent 12 2 2 4 2" xfId="25127" xr:uid="{00000000-0005-0000-0000-0000C1620000}"/>
    <cellStyle name="Percent 12 2 2 4 2 2" xfId="25128" xr:uid="{00000000-0005-0000-0000-0000C2620000}"/>
    <cellStyle name="Percent 12 2 2 4 3" xfId="25129" xr:uid="{00000000-0005-0000-0000-0000C3620000}"/>
    <cellStyle name="Percent 12 2 2 5" xfId="25130" xr:uid="{00000000-0005-0000-0000-0000C4620000}"/>
    <cellStyle name="Percent 12 2 2 5 2" xfId="25131" xr:uid="{00000000-0005-0000-0000-0000C5620000}"/>
    <cellStyle name="Percent 12 2 2 5 2 2" xfId="25132" xr:uid="{00000000-0005-0000-0000-0000C6620000}"/>
    <cellStyle name="Percent 12 2 2 5 3" xfId="25133" xr:uid="{00000000-0005-0000-0000-0000C7620000}"/>
    <cellStyle name="Percent 12 2 2 6" xfId="25134" xr:uid="{00000000-0005-0000-0000-0000C8620000}"/>
    <cellStyle name="Percent 12 2 2 6 2" xfId="25135" xr:uid="{00000000-0005-0000-0000-0000C9620000}"/>
    <cellStyle name="Percent 12 2 2 6 2 2" xfId="25136" xr:uid="{00000000-0005-0000-0000-0000CA620000}"/>
    <cellStyle name="Percent 12 2 2 6 3" xfId="25137" xr:uid="{00000000-0005-0000-0000-0000CB620000}"/>
    <cellStyle name="Percent 12 2 2 7" xfId="25138" xr:uid="{00000000-0005-0000-0000-0000CC620000}"/>
    <cellStyle name="Percent 12 2 2 7 2" xfId="25139" xr:uid="{00000000-0005-0000-0000-0000CD620000}"/>
    <cellStyle name="Percent 12 2 2 8" xfId="25140" xr:uid="{00000000-0005-0000-0000-0000CE620000}"/>
    <cellStyle name="Percent 12 2 2 8 2" xfId="25141" xr:uid="{00000000-0005-0000-0000-0000CF620000}"/>
    <cellStyle name="Percent 12 2 2 9" xfId="25142" xr:uid="{00000000-0005-0000-0000-0000D0620000}"/>
    <cellStyle name="Percent 12 2 3" xfId="25143" xr:uid="{00000000-0005-0000-0000-0000D1620000}"/>
    <cellStyle name="Percent 12 2 3 2" xfId="25144" xr:uid="{00000000-0005-0000-0000-0000D2620000}"/>
    <cellStyle name="Percent 12 2 3 3" xfId="25145" xr:uid="{00000000-0005-0000-0000-0000D3620000}"/>
    <cellStyle name="Percent 12 2 3 3 2" xfId="25146" xr:uid="{00000000-0005-0000-0000-0000D4620000}"/>
    <cellStyle name="Percent 12 2 3 3 3" xfId="25147" xr:uid="{00000000-0005-0000-0000-0000D5620000}"/>
    <cellStyle name="Percent 12 2 3 4" xfId="25148" xr:uid="{00000000-0005-0000-0000-0000D6620000}"/>
    <cellStyle name="Percent 12 2 3 4 2" xfId="25149" xr:uid="{00000000-0005-0000-0000-0000D7620000}"/>
    <cellStyle name="Percent 12 2 3 4 2 2" xfId="25150" xr:uid="{00000000-0005-0000-0000-0000D8620000}"/>
    <cellStyle name="Percent 12 2 3 4 3" xfId="25151" xr:uid="{00000000-0005-0000-0000-0000D9620000}"/>
    <cellStyle name="Percent 12 2 3 5" xfId="25152" xr:uid="{00000000-0005-0000-0000-0000DA620000}"/>
    <cellStyle name="Percent 12 2 3 5 2" xfId="25153" xr:uid="{00000000-0005-0000-0000-0000DB620000}"/>
    <cellStyle name="Percent 12 2 3 5 2 2" xfId="25154" xr:uid="{00000000-0005-0000-0000-0000DC620000}"/>
    <cellStyle name="Percent 12 2 3 5 3" xfId="25155" xr:uid="{00000000-0005-0000-0000-0000DD620000}"/>
    <cellStyle name="Percent 12 2 3 6" xfId="25156" xr:uid="{00000000-0005-0000-0000-0000DE620000}"/>
    <cellStyle name="Percent 12 2 3 6 2" xfId="25157" xr:uid="{00000000-0005-0000-0000-0000DF620000}"/>
    <cellStyle name="Percent 12 2 3 6 2 2" xfId="25158" xr:uid="{00000000-0005-0000-0000-0000E0620000}"/>
    <cellStyle name="Percent 12 2 3 6 3" xfId="25159" xr:uid="{00000000-0005-0000-0000-0000E1620000}"/>
    <cellStyle name="Percent 12 2 3 7" xfId="25160" xr:uid="{00000000-0005-0000-0000-0000E2620000}"/>
    <cellStyle name="Percent 12 2 3 7 2" xfId="25161" xr:uid="{00000000-0005-0000-0000-0000E3620000}"/>
    <cellStyle name="Percent 12 2 3 8" xfId="25162" xr:uid="{00000000-0005-0000-0000-0000E4620000}"/>
    <cellStyle name="Percent 12 2 3 8 2" xfId="25163" xr:uid="{00000000-0005-0000-0000-0000E5620000}"/>
    <cellStyle name="Percent 12 2 3 9" xfId="25164" xr:uid="{00000000-0005-0000-0000-0000E6620000}"/>
    <cellStyle name="Percent 12 2 4" xfId="25165" xr:uid="{00000000-0005-0000-0000-0000E7620000}"/>
    <cellStyle name="Percent 12 2 4 2" xfId="25166" xr:uid="{00000000-0005-0000-0000-0000E8620000}"/>
    <cellStyle name="Percent 12 2 4 3" xfId="25167" xr:uid="{00000000-0005-0000-0000-0000E9620000}"/>
    <cellStyle name="Percent 12 2 4 3 2" xfId="25168" xr:uid="{00000000-0005-0000-0000-0000EA620000}"/>
    <cellStyle name="Percent 12 2 4 3 2 2" xfId="25169" xr:uid="{00000000-0005-0000-0000-0000EB620000}"/>
    <cellStyle name="Percent 12 2 4 3 3" xfId="25170" xr:uid="{00000000-0005-0000-0000-0000EC620000}"/>
    <cellStyle name="Percent 12 2 4 4" xfId="25171" xr:uid="{00000000-0005-0000-0000-0000ED620000}"/>
    <cellStyle name="Percent 12 2 4 4 2" xfId="25172" xr:uid="{00000000-0005-0000-0000-0000EE620000}"/>
    <cellStyle name="Percent 12 2 4 4 2 2" xfId="25173" xr:uid="{00000000-0005-0000-0000-0000EF620000}"/>
    <cellStyle name="Percent 12 2 4 4 3" xfId="25174" xr:uid="{00000000-0005-0000-0000-0000F0620000}"/>
    <cellStyle name="Percent 12 2 4 5" xfId="25175" xr:uid="{00000000-0005-0000-0000-0000F1620000}"/>
    <cellStyle name="Percent 12 2 4 5 2" xfId="25176" xr:uid="{00000000-0005-0000-0000-0000F2620000}"/>
    <cellStyle name="Percent 12 2 4 5 2 2" xfId="25177" xr:uid="{00000000-0005-0000-0000-0000F3620000}"/>
    <cellStyle name="Percent 12 2 4 5 3" xfId="25178" xr:uid="{00000000-0005-0000-0000-0000F4620000}"/>
    <cellStyle name="Percent 12 2 4 6" xfId="25179" xr:uid="{00000000-0005-0000-0000-0000F5620000}"/>
    <cellStyle name="Percent 12 2 4 6 2" xfId="25180" xr:uid="{00000000-0005-0000-0000-0000F6620000}"/>
    <cellStyle name="Percent 12 2 4 7" xfId="25181" xr:uid="{00000000-0005-0000-0000-0000F7620000}"/>
    <cellStyle name="Percent 12 2 4 7 2" xfId="25182" xr:uid="{00000000-0005-0000-0000-0000F8620000}"/>
    <cellStyle name="Percent 12 2 4 8" xfId="25183" xr:uid="{00000000-0005-0000-0000-0000F9620000}"/>
    <cellStyle name="Percent 12 2 4 9" xfId="25184" xr:uid="{00000000-0005-0000-0000-0000FA620000}"/>
    <cellStyle name="Percent 12 2 5" xfId="25185" xr:uid="{00000000-0005-0000-0000-0000FB620000}"/>
    <cellStyle name="Percent 12 2 5 2" xfId="25186" xr:uid="{00000000-0005-0000-0000-0000FC620000}"/>
    <cellStyle name="Percent 12 2 5 3" xfId="25187" xr:uid="{00000000-0005-0000-0000-0000FD620000}"/>
    <cellStyle name="Percent 12 2 6" xfId="25188" xr:uid="{00000000-0005-0000-0000-0000FE620000}"/>
    <cellStyle name="Percent 12 2 6 2" xfId="25189" xr:uid="{00000000-0005-0000-0000-0000FF620000}"/>
    <cellStyle name="Percent 12 2 6 2 2" xfId="25190" xr:uid="{00000000-0005-0000-0000-000000630000}"/>
    <cellStyle name="Percent 12 2 6 2 2 2" xfId="25191" xr:uid="{00000000-0005-0000-0000-000001630000}"/>
    <cellStyle name="Percent 12 2 6 2 3" xfId="25192" xr:uid="{00000000-0005-0000-0000-000002630000}"/>
    <cellStyle name="Percent 12 2 6 3" xfId="25193" xr:uid="{00000000-0005-0000-0000-000003630000}"/>
    <cellStyle name="Percent 12 2 6 3 2" xfId="25194" xr:uid="{00000000-0005-0000-0000-000004630000}"/>
    <cellStyle name="Percent 12 2 6 3 2 2" xfId="25195" xr:uid="{00000000-0005-0000-0000-000005630000}"/>
    <cellStyle name="Percent 12 2 6 3 3" xfId="25196" xr:uid="{00000000-0005-0000-0000-000006630000}"/>
    <cellStyle name="Percent 12 2 6 4" xfId="25197" xr:uid="{00000000-0005-0000-0000-000007630000}"/>
    <cellStyle name="Percent 12 2 6 4 2" xfId="25198" xr:uid="{00000000-0005-0000-0000-000008630000}"/>
    <cellStyle name="Percent 12 2 6 4 2 2" xfId="25199" xr:uid="{00000000-0005-0000-0000-000009630000}"/>
    <cellStyle name="Percent 12 2 6 4 3" xfId="25200" xr:uid="{00000000-0005-0000-0000-00000A630000}"/>
    <cellStyle name="Percent 12 2 6 5" xfId="25201" xr:uid="{00000000-0005-0000-0000-00000B630000}"/>
    <cellStyle name="Percent 12 2 6 5 2" xfId="25202" xr:uid="{00000000-0005-0000-0000-00000C630000}"/>
    <cellStyle name="Percent 12 2 6 6" xfId="25203" xr:uid="{00000000-0005-0000-0000-00000D630000}"/>
    <cellStyle name="Percent 12 2 6 6 2" xfId="25204" xr:uid="{00000000-0005-0000-0000-00000E630000}"/>
    <cellStyle name="Percent 12 2 6 7" xfId="25205" xr:uid="{00000000-0005-0000-0000-00000F630000}"/>
    <cellStyle name="Percent 12 2 7" xfId="25206" xr:uid="{00000000-0005-0000-0000-000010630000}"/>
    <cellStyle name="Percent 12 2 7 2" xfId="25207" xr:uid="{00000000-0005-0000-0000-000011630000}"/>
    <cellStyle name="Percent 12 2 7 2 2" xfId="25208" xr:uid="{00000000-0005-0000-0000-000012630000}"/>
    <cellStyle name="Percent 12 2 7 3" xfId="25209" xr:uid="{00000000-0005-0000-0000-000013630000}"/>
    <cellStyle name="Percent 12 2 8" xfId="25210" xr:uid="{00000000-0005-0000-0000-000014630000}"/>
    <cellStyle name="Percent 12 2 8 2" xfId="25211" xr:uid="{00000000-0005-0000-0000-000015630000}"/>
    <cellStyle name="Percent 12 2 8 2 2" xfId="25212" xr:uid="{00000000-0005-0000-0000-000016630000}"/>
    <cellStyle name="Percent 12 2 8 3" xfId="25213" xr:uid="{00000000-0005-0000-0000-000017630000}"/>
    <cellStyle name="Percent 12 3" xfId="25214" xr:uid="{00000000-0005-0000-0000-000018630000}"/>
    <cellStyle name="Percent 12 3 10" xfId="25215" xr:uid="{00000000-0005-0000-0000-000019630000}"/>
    <cellStyle name="Percent 12 3 2" xfId="25216" xr:uid="{00000000-0005-0000-0000-00001A630000}"/>
    <cellStyle name="Percent 12 3 2 2" xfId="25217" xr:uid="{00000000-0005-0000-0000-00001B630000}"/>
    <cellStyle name="Percent 12 3 2 3" xfId="25218" xr:uid="{00000000-0005-0000-0000-00001C630000}"/>
    <cellStyle name="Percent 12 3 2 3 2" xfId="25219" xr:uid="{00000000-0005-0000-0000-00001D630000}"/>
    <cellStyle name="Percent 12 3 2 3 3" xfId="25220" xr:uid="{00000000-0005-0000-0000-00001E630000}"/>
    <cellStyle name="Percent 12 3 2 4" xfId="25221" xr:uid="{00000000-0005-0000-0000-00001F630000}"/>
    <cellStyle name="Percent 12 3 2 4 2" xfId="25222" xr:uid="{00000000-0005-0000-0000-000020630000}"/>
    <cellStyle name="Percent 12 3 2 4 2 2" xfId="25223" xr:uid="{00000000-0005-0000-0000-000021630000}"/>
    <cellStyle name="Percent 12 3 2 4 3" xfId="25224" xr:uid="{00000000-0005-0000-0000-000022630000}"/>
    <cellStyle name="Percent 12 3 2 5" xfId="25225" xr:uid="{00000000-0005-0000-0000-000023630000}"/>
    <cellStyle name="Percent 12 3 2 5 2" xfId="25226" xr:uid="{00000000-0005-0000-0000-000024630000}"/>
    <cellStyle name="Percent 12 3 2 5 2 2" xfId="25227" xr:uid="{00000000-0005-0000-0000-000025630000}"/>
    <cellStyle name="Percent 12 3 2 5 3" xfId="25228" xr:uid="{00000000-0005-0000-0000-000026630000}"/>
    <cellStyle name="Percent 12 3 2 6" xfId="25229" xr:uid="{00000000-0005-0000-0000-000027630000}"/>
    <cellStyle name="Percent 12 3 2 6 2" xfId="25230" xr:uid="{00000000-0005-0000-0000-000028630000}"/>
    <cellStyle name="Percent 12 3 2 6 2 2" xfId="25231" xr:uid="{00000000-0005-0000-0000-000029630000}"/>
    <cellStyle name="Percent 12 3 2 6 3" xfId="25232" xr:uid="{00000000-0005-0000-0000-00002A630000}"/>
    <cellStyle name="Percent 12 3 2 7" xfId="25233" xr:uid="{00000000-0005-0000-0000-00002B630000}"/>
    <cellStyle name="Percent 12 3 2 7 2" xfId="25234" xr:uid="{00000000-0005-0000-0000-00002C630000}"/>
    <cellStyle name="Percent 12 3 2 8" xfId="25235" xr:uid="{00000000-0005-0000-0000-00002D630000}"/>
    <cellStyle name="Percent 12 3 2 8 2" xfId="25236" xr:uid="{00000000-0005-0000-0000-00002E630000}"/>
    <cellStyle name="Percent 12 3 2 9" xfId="25237" xr:uid="{00000000-0005-0000-0000-00002F630000}"/>
    <cellStyle name="Percent 12 3 3" xfId="25238" xr:uid="{00000000-0005-0000-0000-000030630000}"/>
    <cellStyle name="Percent 12 3 4" xfId="25239" xr:uid="{00000000-0005-0000-0000-000031630000}"/>
    <cellStyle name="Percent 12 3 4 2" xfId="25240" xr:uid="{00000000-0005-0000-0000-000032630000}"/>
    <cellStyle name="Percent 12 3 4 3" xfId="25241" xr:uid="{00000000-0005-0000-0000-000033630000}"/>
    <cellStyle name="Percent 12 3 5" xfId="25242" xr:uid="{00000000-0005-0000-0000-000034630000}"/>
    <cellStyle name="Percent 12 3 5 2" xfId="25243" xr:uid="{00000000-0005-0000-0000-000035630000}"/>
    <cellStyle name="Percent 12 3 5 2 2" xfId="25244" xr:uid="{00000000-0005-0000-0000-000036630000}"/>
    <cellStyle name="Percent 12 3 5 3" xfId="25245" xr:uid="{00000000-0005-0000-0000-000037630000}"/>
    <cellStyle name="Percent 12 3 6" xfId="25246" xr:uid="{00000000-0005-0000-0000-000038630000}"/>
    <cellStyle name="Percent 12 3 6 2" xfId="25247" xr:uid="{00000000-0005-0000-0000-000039630000}"/>
    <cellStyle name="Percent 12 3 6 2 2" xfId="25248" xr:uid="{00000000-0005-0000-0000-00003A630000}"/>
    <cellStyle name="Percent 12 3 6 3" xfId="25249" xr:uid="{00000000-0005-0000-0000-00003B630000}"/>
    <cellStyle name="Percent 12 3 7" xfId="25250" xr:uid="{00000000-0005-0000-0000-00003C630000}"/>
    <cellStyle name="Percent 12 3 7 2" xfId="25251" xr:uid="{00000000-0005-0000-0000-00003D630000}"/>
    <cellStyle name="Percent 12 3 7 2 2" xfId="25252" xr:uid="{00000000-0005-0000-0000-00003E630000}"/>
    <cellStyle name="Percent 12 3 7 3" xfId="25253" xr:uid="{00000000-0005-0000-0000-00003F630000}"/>
    <cellStyle name="Percent 12 3 8" xfId="25254" xr:uid="{00000000-0005-0000-0000-000040630000}"/>
    <cellStyle name="Percent 12 3 8 2" xfId="25255" xr:uid="{00000000-0005-0000-0000-000041630000}"/>
    <cellStyle name="Percent 12 3 9" xfId="25256" xr:uid="{00000000-0005-0000-0000-000042630000}"/>
    <cellStyle name="Percent 12 3 9 2" xfId="25257" xr:uid="{00000000-0005-0000-0000-000043630000}"/>
    <cellStyle name="Percent 12 4" xfId="25258" xr:uid="{00000000-0005-0000-0000-000044630000}"/>
    <cellStyle name="Percent 12 4 2" xfId="25259" xr:uid="{00000000-0005-0000-0000-000045630000}"/>
    <cellStyle name="Percent 12 4 3" xfId="25260" xr:uid="{00000000-0005-0000-0000-000046630000}"/>
    <cellStyle name="Percent 12 4 3 2" xfId="25261" xr:uid="{00000000-0005-0000-0000-000047630000}"/>
    <cellStyle name="Percent 12 4 3 3" xfId="25262" xr:uid="{00000000-0005-0000-0000-000048630000}"/>
    <cellStyle name="Percent 12 4 4" xfId="25263" xr:uid="{00000000-0005-0000-0000-000049630000}"/>
    <cellStyle name="Percent 12 4 4 2" xfId="25264" xr:uid="{00000000-0005-0000-0000-00004A630000}"/>
    <cellStyle name="Percent 12 4 4 2 2" xfId="25265" xr:uid="{00000000-0005-0000-0000-00004B630000}"/>
    <cellStyle name="Percent 12 4 4 3" xfId="25266" xr:uid="{00000000-0005-0000-0000-00004C630000}"/>
    <cellStyle name="Percent 12 4 5" xfId="25267" xr:uid="{00000000-0005-0000-0000-00004D630000}"/>
    <cellStyle name="Percent 12 4 5 2" xfId="25268" xr:uid="{00000000-0005-0000-0000-00004E630000}"/>
    <cellStyle name="Percent 12 4 5 2 2" xfId="25269" xr:uid="{00000000-0005-0000-0000-00004F630000}"/>
    <cellStyle name="Percent 12 4 5 3" xfId="25270" xr:uid="{00000000-0005-0000-0000-000050630000}"/>
    <cellStyle name="Percent 12 4 6" xfId="25271" xr:uid="{00000000-0005-0000-0000-000051630000}"/>
    <cellStyle name="Percent 12 4 6 2" xfId="25272" xr:uid="{00000000-0005-0000-0000-000052630000}"/>
    <cellStyle name="Percent 12 4 6 2 2" xfId="25273" xr:uid="{00000000-0005-0000-0000-000053630000}"/>
    <cellStyle name="Percent 12 4 6 3" xfId="25274" xr:uid="{00000000-0005-0000-0000-000054630000}"/>
    <cellStyle name="Percent 12 4 7" xfId="25275" xr:uid="{00000000-0005-0000-0000-000055630000}"/>
    <cellStyle name="Percent 12 4 7 2" xfId="25276" xr:uid="{00000000-0005-0000-0000-000056630000}"/>
    <cellStyle name="Percent 12 4 8" xfId="25277" xr:uid="{00000000-0005-0000-0000-000057630000}"/>
    <cellStyle name="Percent 12 4 8 2" xfId="25278" xr:uid="{00000000-0005-0000-0000-000058630000}"/>
    <cellStyle name="Percent 12 4 9" xfId="25279" xr:uid="{00000000-0005-0000-0000-000059630000}"/>
    <cellStyle name="Percent 12 5" xfId="25280" xr:uid="{00000000-0005-0000-0000-00005A630000}"/>
    <cellStyle name="Percent 12 5 2" xfId="25281" xr:uid="{00000000-0005-0000-0000-00005B630000}"/>
    <cellStyle name="Percent 12 5 3" xfId="25282" xr:uid="{00000000-0005-0000-0000-00005C630000}"/>
    <cellStyle name="Percent 12 5 3 2" xfId="25283" xr:uid="{00000000-0005-0000-0000-00005D630000}"/>
    <cellStyle name="Percent 12 5 3 3" xfId="25284" xr:uid="{00000000-0005-0000-0000-00005E630000}"/>
    <cellStyle name="Percent 12 5 4" xfId="25285" xr:uid="{00000000-0005-0000-0000-00005F630000}"/>
    <cellStyle name="Percent 12 5 4 2" xfId="25286" xr:uid="{00000000-0005-0000-0000-000060630000}"/>
    <cellStyle name="Percent 12 5 4 2 2" xfId="25287" xr:uid="{00000000-0005-0000-0000-000061630000}"/>
    <cellStyle name="Percent 12 5 4 3" xfId="25288" xr:uid="{00000000-0005-0000-0000-000062630000}"/>
    <cellStyle name="Percent 12 5 5" xfId="25289" xr:uid="{00000000-0005-0000-0000-000063630000}"/>
    <cellStyle name="Percent 12 5 5 2" xfId="25290" xr:uid="{00000000-0005-0000-0000-000064630000}"/>
    <cellStyle name="Percent 12 5 5 2 2" xfId="25291" xr:uid="{00000000-0005-0000-0000-000065630000}"/>
    <cellStyle name="Percent 12 5 5 3" xfId="25292" xr:uid="{00000000-0005-0000-0000-000066630000}"/>
    <cellStyle name="Percent 12 5 6" xfId="25293" xr:uid="{00000000-0005-0000-0000-000067630000}"/>
    <cellStyle name="Percent 12 5 6 2" xfId="25294" xr:uid="{00000000-0005-0000-0000-000068630000}"/>
    <cellStyle name="Percent 12 5 6 2 2" xfId="25295" xr:uid="{00000000-0005-0000-0000-000069630000}"/>
    <cellStyle name="Percent 12 5 6 3" xfId="25296" xr:uid="{00000000-0005-0000-0000-00006A630000}"/>
    <cellStyle name="Percent 12 5 7" xfId="25297" xr:uid="{00000000-0005-0000-0000-00006B630000}"/>
    <cellStyle name="Percent 12 5 7 2" xfId="25298" xr:uid="{00000000-0005-0000-0000-00006C630000}"/>
    <cellStyle name="Percent 12 5 8" xfId="25299" xr:uid="{00000000-0005-0000-0000-00006D630000}"/>
    <cellStyle name="Percent 12 5 8 2" xfId="25300" xr:uid="{00000000-0005-0000-0000-00006E630000}"/>
    <cellStyle name="Percent 12 5 9" xfId="25301" xr:uid="{00000000-0005-0000-0000-00006F630000}"/>
    <cellStyle name="Percent 12 6" xfId="25302" xr:uid="{00000000-0005-0000-0000-000070630000}"/>
    <cellStyle name="Percent 12 6 2" xfId="25303" xr:uid="{00000000-0005-0000-0000-000071630000}"/>
    <cellStyle name="Percent 12 6 3" xfId="25304" xr:uid="{00000000-0005-0000-0000-000072630000}"/>
    <cellStyle name="Percent 12 6 3 2" xfId="25305" xr:uid="{00000000-0005-0000-0000-000073630000}"/>
    <cellStyle name="Percent 12 6 3 3" xfId="25306" xr:uid="{00000000-0005-0000-0000-000074630000}"/>
    <cellStyle name="Percent 12 6 4" xfId="25307" xr:uid="{00000000-0005-0000-0000-000075630000}"/>
    <cellStyle name="Percent 12 6 4 2" xfId="25308" xr:uid="{00000000-0005-0000-0000-000076630000}"/>
    <cellStyle name="Percent 12 6 4 2 2" xfId="25309" xr:uid="{00000000-0005-0000-0000-000077630000}"/>
    <cellStyle name="Percent 12 6 4 3" xfId="25310" xr:uid="{00000000-0005-0000-0000-000078630000}"/>
    <cellStyle name="Percent 12 6 5" xfId="25311" xr:uid="{00000000-0005-0000-0000-000079630000}"/>
    <cellStyle name="Percent 12 6 5 2" xfId="25312" xr:uid="{00000000-0005-0000-0000-00007A630000}"/>
    <cellStyle name="Percent 12 6 5 2 2" xfId="25313" xr:uid="{00000000-0005-0000-0000-00007B630000}"/>
    <cellStyle name="Percent 12 6 5 3" xfId="25314" xr:uid="{00000000-0005-0000-0000-00007C630000}"/>
    <cellStyle name="Percent 12 6 6" xfId="25315" xr:uid="{00000000-0005-0000-0000-00007D630000}"/>
    <cellStyle name="Percent 12 6 6 2" xfId="25316" xr:uid="{00000000-0005-0000-0000-00007E630000}"/>
    <cellStyle name="Percent 12 6 6 2 2" xfId="25317" xr:uid="{00000000-0005-0000-0000-00007F630000}"/>
    <cellStyle name="Percent 12 6 6 3" xfId="25318" xr:uid="{00000000-0005-0000-0000-000080630000}"/>
    <cellStyle name="Percent 12 6 7" xfId="25319" xr:uid="{00000000-0005-0000-0000-000081630000}"/>
    <cellStyle name="Percent 12 6 7 2" xfId="25320" xr:uid="{00000000-0005-0000-0000-000082630000}"/>
    <cellStyle name="Percent 12 6 8" xfId="25321" xr:uid="{00000000-0005-0000-0000-000083630000}"/>
    <cellStyle name="Percent 12 6 8 2" xfId="25322" xr:uid="{00000000-0005-0000-0000-000084630000}"/>
    <cellStyle name="Percent 12 6 9" xfId="25323" xr:uid="{00000000-0005-0000-0000-000085630000}"/>
    <cellStyle name="Percent 12 7" xfId="25324" xr:uid="{00000000-0005-0000-0000-000086630000}"/>
    <cellStyle name="Percent 12 7 2" xfId="25325" xr:uid="{00000000-0005-0000-0000-000087630000}"/>
    <cellStyle name="Percent 12 7 3" xfId="25326" xr:uid="{00000000-0005-0000-0000-000088630000}"/>
    <cellStyle name="Percent 12 8" xfId="25327" xr:uid="{00000000-0005-0000-0000-000089630000}"/>
    <cellStyle name="Percent 12 8 2" xfId="25328" xr:uid="{00000000-0005-0000-0000-00008A630000}"/>
    <cellStyle name="Percent 12 8 3" xfId="25329" xr:uid="{00000000-0005-0000-0000-00008B630000}"/>
    <cellStyle name="Percent 12 8 3 2" xfId="25330" xr:uid="{00000000-0005-0000-0000-00008C630000}"/>
    <cellStyle name="Percent 12 8 3 2 2" xfId="25331" xr:uid="{00000000-0005-0000-0000-00008D630000}"/>
    <cellStyle name="Percent 12 8 3 3" xfId="25332" xr:uid="{00000000-0005-0000-0000-00008E630000}"/>
    <cellStyle name="Percent 12 8 4" xfId="25333" xr:uid="{00000000-0005-0000-0000-00008F630000}"/>
    <cellStyle name="Percent 12 8 4 2" xfId="25334" xr:uid="{00000000-0005-0000-0000-000090630000}"/>
    <cellStyle name="Percent 12 8 4 2 2" xfId="25335" xr:uid="{00000000-0005-0000-0000-000091630000}"/>
    <cellStyle name="Percent 12 8 4 3" xfId="25336" xr:uid="{00000000-0005-0000-0000-000092630000}"/>
    <cellStyle name="Percent 12 8 5" xfId="25337" xr:uid="{00000000-0005-0000-0000-000093630000}"/>
    <cellStyle name="Percent 12 8 5 2" xfId="25338" xr:uid="{00000000-0005-0000-0000-000094630000}"/>
    <cellStyle name="Percent 12 8 5 2 2" xfId="25339" xr:uid="{00000000-0005-0000-0000-000095630000}"/>
    <cellStyle name="Percent 12 8 5 3" xfId="25340" xr:uid="{00000000-0005-0000-0000-000096630000}"/>
    <cellStyle name="Percent 12 8 6" xfId="25341" xr:uid="{00000000-0005-0000-0000-000097630000}"/>
    <cellStyle name="Percent 12 8 6 2" xfId="25342" xr:uid="{00000000-0005-0000-0000-000098630000}"/>
    <cellStyle name="Percent 12 8 7" xfId="25343" xr:uid="{00000000-0005-0000-0000-000099630000}"/>
    <cellStyle name="Percent 12 8 7 2" xfId="25344" xr:uid="{00000000-0005-0000-0000-00009A630000}"/>
    <cellStyle name="Percent 12 8 8" xfId="25345" xr:uid="{00000000-0005-0000-0000-00009B630000}"/>
    <cellStyle name="Percent 12 8 9" xfId="25346" xr:uid="{00000000-0005-0000-0000-00009C630000}"/>
    <cellStyle name="Percent 12 9" xfId="25347" xr:uid="{00000000-0005-0000-0000-00009D630000}"/>
    <cellStyle name="Percent 13" xfId="696" xr:uid="{00000000-0005-0000-0000-00009E630000}"/>
    <cellStyle name="Percent 13 10" xfId="25348" xr:uid="{00000000-0005-0000-0000-00009F630000}"/>
    <cellStyle name="Percent 13 2" xfId="697" xr:uid="{00000000-0005-0000-0000-0000A0630000}"/>
    <cellStyle name="Percent 13 2 2" xfId="25582" xr:uid="{00000000-0005-0000-0000-0000A1630000}"/>
    <cellStyle name="Percent 13 3" xfId="698" xr:uid="{00000000-0005-0000-0000-0000A2630000}"/>
    <cellStyle name="Percent 13 4" xfId="25349" xr:uid="{00000000-0005-0000-0000-0000A3630000}"/>
    <cellStyle name="Percent 13 4 2" xfId="25350" xr:uid="{00000000-0005-0000-0000-0000A4630000}"/>
    <cellStyle name="Percent 13 4 2 2" xfId="25351" xr:uid="{00000000-0005-0000-0000-0000A5630000}"/>
    <cellStyle name="Percent 13 4 3" xfId="25352" xr:uid="{00000000-0005-0000-0000-0000A6630000}"/>
    <cellStyle name="Percent 13 5" xfId="25353" xr:uid="{00000000-0005-0000-0000-0000A7630000}"/>
    <cellStyle name="Percent 13 5 2" xfId="25354" xr:uid="{00000000-0005-0000-0000-0000A8630000}"/>
    <cellStyle name="Percent 13 5 2 2" xfId="25355" xr:uid="{00000000-0005-0000-0000-0000A9630000}"/>
    <cellStyle name="Percent 13 5 3" xfId="25356" xr:uid="{00000000-0005-0000-0000-0000AA630000}"/>
    <cellStyle name="Percent 13 6" xfId="25357" xr:uid="{00000000-0005-0000-0000-0000AB630000}"/>
    <cellStyle name="Percent 13 6 2" xfId="25358" xr:uid="{00000000-0005-0000-0000-0000AC630000}"/>
    <cellStyle name="Percent 13 6 2 2" xfId="25359" xr:uid="{00000000-0005-0000-0000-0000AD630000}"/>
    <cellStyle name="Percent 13 6 3" xfId="25360" xr:uid="{00000000-0005-0000-0000-0000AE630000}"/>
    <cellStyle name="Percent 13 7" xfId="25361" xr:uid="{00000000-0005-0000-0000-0000AF630000}"/>
    <cellStyle name="Percent 13 7 2" xfId="25362" xr:uid="{00000000-0005-0000-0000-0000B0630000}"/>
    <cellStyle name="Percent 13 8" xfId="25363" xr:uid="{00000000-0005-0000-0000-0000B1630000}"/>
    <cellStyle name="Percent 13 8 2" xfId="25364" xr:uid="{00000000-0005-0000-0000-0000B2630000}"/>
    <cellStyle name="Percent 13 9" xfId="25365" xr:uid="{00000000-0005-0000-0000-0000B3630000}"/>
    <cellStyle name="Percent 14" xfId="699" xr:uid="{00000000-0005-0000-0000-0000B4630000}"/>
    <cellStyle name="Percent 14 2" xfId="25366" xr:uid="{00000000-0005-0000-0000-0000B5630000}"/>
    <cellStyle name="Percent 14 2 2" xfId="25367" xr:uid="{00000000-0005-0000-0000-0000B6630000}"/>
    <cellStyle name="Percent 14 2 2 2" xfId="25368" xr:uid="{00000000-0005-0000-0000-0000B7630000}"/>
    <cellStyle name="Percent 14 2 3" xfId="25369" xr:uid="{00000000-0005-0000-0000-0000B8630000}"/>
    <cellStyle name="Percent 14 3" xfId="25370" xr:uid="{00000000-0005-0000-0000-0000B9630000}"/>
    <cellStyle name="Percent 14 3 2" xfId="25371" xr:uid="{00000000-0005-0000-0000-0000BA630000}"/>
    <cellStyle name="Percent 14 4" xfId="25372" xr:uid="{00000000-0005-0000-0000-0000BB630000}"/>
    <cellStyle name="Percent 15" xfId="25373" xr:uid="{00000000-0005-0000-0000-0000BC630000}"/>
    <cellStyle name="Percent 15 2" xfId="25374" xr:uid="{00000000-0005-0000-0000-0000BD630000}"/>
    <cellStyle name="Percent 15 2 2" xfId="25375" xr:uid="{00000000-0005-0000-0000-0000BE630000}"/>
    <cellStyle name="Percent 15 3" xfId="25376" xr:uid="{00000000-0005-0000-0000-0000BF630000}"/>
    <cellStyle name="Percent 16" xfId="25377" xr:uid="{00000000-0005-0000-0000-0000C0630000}"/>
    <cellStyle name="Percent 16 2" xfId="25378" xr:uid="{00000000-0005-0000-0000-0000C1630000}"/>
    <cellStyle name="Percent 16 2 2" xfId="25379" xr:uid="{00000000-0005-0000-0000-0000C2630000}"/>
    <cellStyle name="Percent 16 3" xfId="25380" xr:uid="{00000000-0005-0000-0000-0000C3630000}"/>
    <cellStyle name="Percent 17" xfId="25381" xr:uid="{00000000-0005-0000-0000-0000C4630000}"/>
    <cellStyle name="Percent 17 2" xfId="25382" xr:uid="{00000000-0005-0000-0000-0000C5630000}"/>
    <cellStyle name="Percent 17 2 2" xfId="25383" xr:uid="{00000000-0005-0000-0000-0000C6630000}"/>
    <cellStyle name="Percent 17 3" xfId="25384" xr:uid="{00000000-0005-0000-0000-0000C7630000}"/>
    <cellStyle name="Percent 18" xfId="25385" xr:uid="{00000000-0005-0000-0000-0000C8630000}"/>
    <cellStyle name="Percent 18 2" xfId="25386" xr:uid="{00000000-0005-0000-0000-0000C9630000}"/>
    <cellStyle name="Percent 19" xfId="25387" xr:uid="{00000000-0005-0000-0000-0000CA630000}"/>
    <cellStyle name="Percent 19 2" xfId="25388" xr:uid="{00000000-0005-0000-0000-0000CB630000}"/>
    <cellStyle name="Percent 2" xfId="700" xr:uid="{00000000-0005-0000-0000-0000CC630000}"/>
    <cellStyle name="Percent 2 10" xfId="25389" xr:uid="{00000000-0005-0000-0000-0000CD630000}"/>
    <cellStyle name="Percent 2 10 2" xfId="25390" xr:uid="{00000000-0005-0000-0000-0000CE630000}"/>
    <cellStyle name="Percent 2 10 3" xfId="25391" xr:uid="{00000000-0005-0000-0000-0000CF630000}"/>
    <cellStyle name="Percent 2 11" xfId="25392" xr:uid="{00000000-0005-0000-0000-0000D0630000}"/>
    <cellStyle name="Percent 2 11 2" xfId="25393" xr:uid="{00000000-0005-0000-0000-0000D1630000}"/>
    <cellStyle name="Percent 2 12" xfId="25394" xr:uid="{00000000-0005-0000-0000-0000D2630000}"/>
    <cellStyle name="Percent 2 12 2" xfId="25395" xr:uid="{00000000-0005-0000-0000-0000D3630000}"/>
    <cellStyle name="Percent 2 13" xfId="25396" xr:uid="{00000000-0005-0000-0000-0000D4630000}"/>
    <cellStyle name="Percent 2 14" xfId="25397" xr:uid="{00000000-0005-0000-0000-0000D5630000}"/>
    <cellStyle name="Percent 2 15" xfId="25398" xr:uid="{00000000-0005-0000-0000-0000D6630000}"/>
    <cellStyle name="Percent 2 16" xfId="25399" xr:uid="{00000000-0005-0000-0000-0000D7630000}"/>
    <cellStyle name="Percent 2 2" xfId="701" xr:uid="{00000000-0005-0000-0000-0000D8630000}"/>
    <cellStyle name="Percent 2 2 2" xfId="702" xr:uid="{00000000-0005-0000-0000-0000D9630000}"/>
    <cellStyle name="Percent 2 3" xfId="703" xr:uid="{00000000-0005-0000-0000-0000DA630000}"/>
    <cellStyle name="Percent 2 3 2" xfId="704" xr:uid="{00000000-0005-0000-0000-0000DB630000}"/>
    <cellStyle name="Percent 2 4" xfId="705" xr:uid="{00000000-0005-0000-0000-0000DC630000}"/>
    <cellStyle name="Percent 2 5" xfId="706" xr:uid="{00000000-0005-0000-0000-0000DD630000}"/>
    <cellStyle name="Percent 2 5 2" xfId="707" xr:uid="{00000000-0005-0000-0000-0000DE630000}"/>
    <cellStyle name="Percent 2 5 2 2" xfId="25400" xr:uid="{00000000-0005-0000-0000-0000DF630000}"/>
    <cellStyle name="Percent 2 5 2 2 2" xfId="25401" xr:uid="{00000000-0005-0000-0000-0000E0630000}"/>
    <cellStyle name="Percent 2 5 2 3" xfId="25402" xr:uid="{00000000-0005-0000-0000-0000E1630000}"/>
    <cellStyle name="Percent 2 5 2 4" xfId="25403" xr:uid="{00000000-0005-0000-0000-0000E2630000}"/>
    <cellStyle name="Percent 2 5 3" xfId="708" xr:uid="{00000000-0005-0000-0000-0000E3630000}"/>
    <cellStyle name="Percent 2 5 3 2" xfId="709" xr:uid="{00000000-0005-0000-0000-0000E4630000}"/>
    <cellStyle name="Percent 2 5 3 2 2" xfId="25583" xr:uid="{00000000-0005-0000-0000-0000E5630000}"/>
    <cellStyle name="Percent 2 5 3 3" xfId="710" xr:uid="{00000000-0005-0000-0000-0000E6630000}"/>
    <cellStyle name="Percent 2 5 3 3 2" xfId="25404" xr:uid="{00000000-0005-0000-0000-0000E7630000}"/>
    <cellStyle name="Percent 2 5 3 4" xfId="25405" xr:uid="{00000000-0005-0000-0000-0000E8630000}"/>
    <cellStyle name="Percent 2 5 3 5" xfId="25406" xr:uid="{00000000-0005-0000-0000-0000E9630000}"/>
    <cellStyle name="Percent 2 5 3 6" xfId="25407" xr:uid="{00000000-0005-0000-0000-0000EA630000}"/>
    <cellStyle name="Percent 2 5 4" xfId="711" xr:uid="{00000000-0005-0000-0000-0000EB630000}"/>
    <cellStyle name="Percent 2 5 4 2" xfId="712" xr:uid="{00000000-0005-0000-0000-0000EC630000}"/>
    <cellStyle name="Percent 2 5 4 2 2" xfId="25584" xr:uid="{00000000-0005-0000-0000-0000ED630000}"/>
    <cellStyle name="Percent 2 5 4 3" xfId="713" xr:uid="{00000000-0005-0000-0000-0000EE630000}"/>
    <cellStyle name="Percent 2 5 5" xfId="25408" xr:uid="{00000000-0005-0000-0000-0000EF630000}"/>
    <cellStyle name="Percent 2 5 6" xfId="25409" xr:uid="{00000000-0005-0000-0000-0000F0630000}"/>
    <cellStyle name="Percent 2 6" xfId="714" xr:uid="{00000000-0005-0000-0000-0000F1630000}"/>
    <cellStyle name="Percent 2 6 2" xfId="715" xr:uid="{00000000-0005-0000-0000-0000F2630000}"/>
    <cellStyle name="Percent 2 6 2 2" xfId="25410" xr:uid="{00000000-0005-0000-0000-0000F3630000}"/>
    <cellStyle name="Percent 2 6 2 2 2" xfId="25411" xr:uid="{00000000-0005-0000-0000-0000F4630000}"/>
    <cellStyle name="Percent 2 6 2 3" xfId="25412" xr:uid="{00000000-0005-0000-0000-0000F5630000}"/>
    <cellStyle name="Percent 2 6 2 4" xfId="25413" xr:uid="{00000000-0005-0000-0000-0000F6630000}"/>
    <cellStyle name="Percent 2 6 3" xfId="716" xr:uid="{00000000-0005-0000-0000-0000F7630000}"/>
    <cellStyle name="Percent 2 6 3 2" xfId="717" xr:uid="{00000000-0005-0000-0000-0000F8630000}"/>
    <cellStyle name="Percent 2 6 3 2 2" xfId="25585" xr:uid="{00000000-0005-0000-0000-0000F9630000}"/>
    <cellStyle name="Percent 2 6 3 3" xfId="718" xr:uid="{00000000-0005-0000-0000-0000FA630000}"/>
    <cellStyle name="Percent 2 6 3 3 2" xfId="25414" xr:uid="{00000000-0005-0000-0000-0000FB630000}"/>
    <cellStyle name="Percent 2 6 3 4" xfId="25415" xr:uid="{00000000-0005-0000-0000-0000FC630000}"/>
    <cellStyle name="Percent 2 6 3 5" xfId="25416" xr:uid="{00000000-0005-0000-0000-0000FD630000}"/>
    <cellStyle name="Percent 2 6 4" xfId="719" xr:uid="{00000000-0005-0000-0000-0000FE630000}"/>
    <cellStyle name="Percent 2 6 4 2" xfId="720" xr:uid="{00000000-0005-0000-0000-0000FF630000}"/>
    <cellStyle name="Percent 2 6 4 3" xfId="721" xr:uid="{00000000-0005-0000-0000-000000640000}"/>
    <cellStyle name="Percent 2 6 5" xfId="25417" xr:uid="{00000000-0005-0000-0000-000001640000}"/>
    <cellStyle name="Percent 2 6 6" xfId="25418" xr:uid="{00000000-0005-0000-0000-000002640000}"/>
    <cellStyle name="Percent 2 7" xfId="722" xr:uid="{00000000-0005-0000-0000-000003640000}"/>
    <cellStyle name="Percent 2 7 2" xfId="25419" xr:uid="{00000000-0005-0000-0000-000004640000}"/>
    <cellStyle name="Percent 2 7 2 2" xfId="25420" xr:uid="{00000000-0005-0000-0000-000005640000}"/>
    <cellStyle name="Percent 2 7 3" xfId="25421" xr:uid="{00000000-0005-0000-0000-000006640000}"/>
    <cellStyle name="Percent 2 7 4" xfId="25422" xr:uid="{00000000-0005-0000-0000-000007640000}"/>
    <cellStyle name="Percent 2 8" xfId="723" xr:uid="{00000000-0005-0000-0000-000008640000}"/>
    <cellStyle name="Percent 2 8 2" xfId="724" xr:uid="{00000000-0005-0000-0000-000009640000}"/>
    <cellStyle name="Percent 2 8 2 2" xfId="25586" xr:uid="{00000000-0005-0000-0000-00000A640000}"/>
    <cellStyle name="Percent 2 8 3" xfId="725" xr:uid="{00000000-0005-0000-0000-00000B640000}"/>
    <cellStyle name="Percent 2 8 3 2" xfId="25423" xr:uid="{00000000-0005-0000-0000-00000C640000}"/>
    <cellStyle name="Percent 2 8 4" xfId="25424" xr:uid="{00000000-0005-0000-0000-00000D640000}"/>
    <cellStyle name="Percent 2 8 5" xfId="25425" xr:uid="{00000000-0005-0000-0000-00000E640000}"/>
    <cellStyle name="Percent 2 8 6" xfId="25426" xr:uid="{00000000-0005-0000-0000-00000F640000}"/>
    <cellStyle name="Percent 2 9" xfId="726" xr:uid="{00000000-0005-0000-0000-000010640000}"/>
    <cellStyle name="Percent 2 9 2" xfId="727" xr:uid="{00000000-0005-0000-0000-000011640000}"/>
    <cellStyle name="Percent 2 9 2 2" xfId="25587" xr:uid="{00000000-0005-0000-0000-000012640000}"/>
    <cellStyle name="Percent 2 9 3" xfId="728" xr:uid="{00000000-0005-0000-0000-000013640000}"/>
    <cellStyle name="Percent 3" xfId="729" xr:uid="{00000000-0005-0000-0000-000014640000}"/>
    <cellStyle name="Percent 3 2" xfId="730" xr:uid="{00000000-0005-0000-0000-000015640000}"/>
    <cellStyle name="Percent 3 3" xfId="731" xr:uid="{00000000-0005-0000-0000-000016640000}"/>
    <cellStyle name="Percent 3 3 2" xfId="732" xr:uid="{00000000-0005-0000-0000-000017640000}"/>
    <cellStyle name="Percent 3 3 2 2" xfId="25427" xr:uid="{00000000-0005-0000-0000-000018640000}"/>
    <cellStyle name="Percent 3 3 2 2 2" xfId="25428" xr:uid="{00000000-0005-0000-0000-000019640000}"/>
    <cellStyle name="Percent 3 3 2 3" xfId="25429" xr:uid="{00000000-0005-0000-0000-00001A640000}"/>
    <cellStyle name="Percent 3 3 2 4" xfId="25430" xr:uid="{00000000-0005-0000-0000-00001B640000}"/>
    <cellStyle name="Percent 3 3 3" xfId="733" xr:uid="{00000000-0005-0000-0000-00001C640000}"/>
    <cellStyle name="Percent 3 3 3 2" xfId="734" xr:uid="{00000000-0005-0000-0000-00001D640000}"/>
    <cellStyle name="Percent 3 3 3 2 2" xfId="25588" xr:uid="{00000000-0005-0000-0000-00001E640000}"/>
    <cellStyle name="Percent 3 3 3 3" xfId="735" xr:uid="{00000000-0005-0000-0000-00001F640000}"/>
    <cellStyle name="Percent 3 3 3 3 2" xfId="25431" xr:uid="{00000000-0005-0000-0000-000020640000}"/>
    <cellStyle name="Percent 3 3 3 4" xfId="25432" xr:uid="{00000000-0005-0000-0000-000021640000}"/>
    <cellStyle name="Percent 3 3 3 5" xfId="25433" xr:uid="{00000000-0005-0000-0000-000022640000}"/>
    <cellStyle name="Percent 3 3 4" xfId="736" xr:uid="{00000000-0005-0000-0000-000023640000}"/>
    <cellStyle name="Percent 3 3 4 2" xfId="737" xr:uid="{00000000-0005-0000-0000-000024640000}"/>
    <cellStyle name="Percent 3 3 4 3" xfId="738" xr:uid="{00000000-0005-0000-0000-000025640000}"/>
    <cellStyle name="Percent 3 3 5" xfId="25434" xr:uid="{00000000-0005-0000-0000-000026640000}"/>
    <cellStyle name="Percent 3 3 6" xfId="25435" xr:uid="{00000000-0005-0000-0000-000027640000}"/>
    <cellStyle name="Percent 4" xfId="739" xr:uid="{00000000-0005-0000-0000-000028640000}"/>
    <cellStyle name="Percent 4 2" xfId="740" xr:uid="{00000000-0005-0000-0000-000029640000}"/>
    <cellStyle name="Percent 5" xfId="741" xr:uid="{00000000-0005-0000-0000-00002A640000}"/>
    <cellStyle name="Percent 5 2" xfId="742" xr:uid="{00000000-0005-0000-0000-00002B640000}"/>
    <cellStyle name="Percent 5 2 2" xfId="743" xr:uid="{00000000-0005-0000-0000-00002C640000}"/>
    <cellStyle name="Percent 5 3" xfId="744" xr:uid="{00000000-0005-0000-0000-00002D640000}"/>
    <cellStyle name="Percent 6" xfId="745" xr:uid="{00000000-0005-0000-0000-00002E640000}"/>
    <cellStyle name="Percent 7" xfId="746" xr:uid="{00000000-0005-0000-0000-00002F640000}"/>
    <cellStyle name="Percent 7 2" xfId="747" xr:uid="{00000000-0005-0000-0000-000030640000}"/>
    <cellStyle name="Percent 7 2 2" xfId="25436" xr:uid="{00000000-0005-0000-0000-000031640000}"/>
    <cellStyle name="Percent 7 2 2 2" xfId="25437" xr:uid="{00000000-0005-0000-0000-000032640000}"/>
    <cellStyle name="Percent 7 2 3" xfId="25438" xr:uid="{00000000-0005-0000-0000-000033640000}"/>
    <cellStyle name="Percent 7 2 4" xfId="25439" xr:uid="{00000000-0005-0000-0000-000034640000}"/>
    <cellStyle name="Percent 7 3" xfId="748" xr:uid="{00000000-0005-0000-0000-000035640000}"/>
    <cellStyle name="Percent 7 3 2" xfId="749" xr:uid="{00000000-0005-0000-0000-000036640000}"/>
    <cellStyle name="Percent 7 3 2 2" xfId="25589" xr:uid="{00000000-0005-0000-0000-000037640000}"/>
    <cellStyle name="Percent 7 3 3" xfId="750" xr:uid="{00000000-0005-0000-0000-000038640000}"/>
    <cellStyle name="Percent 7 3 3 2" xfId="25440" xr:uid="{00000000-0005-0000-0000-000039640000}"/>
    <cellStyle name="Percent 7 3 4" xfId="25441" xr:uid="{00000000-0005-0000-0000-00003A640000}"/>
    <cellStyle name="Percent 7 3 5" xfId="25442" xr:uid="{00000000-0005-0000-0000-00003B640000}"/>
    <cellStyle name="Percent 7 3 6" xfId="25443" xr:uid="{00000000-0005-0000-0000-00003C640000}"/>
    <cellStyle name="Percent 7 4" xfId="751" xr:uid="{00000000-0005-0000-0000-00003D640000}"/>
    <cellStyle name="Percent 7 4 2" xfId="752" xr:uid="{00000000-0005-0000-0000-00003E640000}"/>
    <cellStyle name="Percent 7 4 2 2" xfId="25590" xr:uid="{00000000-0005-0000-0000-00003F640000}"/>
    <cellStyle name="Percent 7 4 3" xfId="753" xr:uid="{00000000-0005-0000-0000-000040640000}"/>
    <cellStyle name="Percent 7 5" xfId="25444" xr:uid="{00000000-0005-0000-0000-000041640000}"/>
    <cellStyle name="Percent 7 6" xfId="25445" xr:uid="{00000000-0005-0000-0000-000042640000}"/>
    <cellStyle name="Percent 8" xfId="754" xr:uid="{00000000-0005-0000-0000-000043640000}"/>
    <cellStyle name="Percent 8 2" xfId="755" xr:uid="{00000000-0005-0000-0000-000044640000}"/>
    <cellStyle name="Percent 8 2 2" xfId="25446" xr:uid="{00000000-0005-0000-0000-000045640000}"/>
    <cellStyle name="Percent 8 2 2 2" xfId="25447" xr:uid="{00000000-0005-0000-0000-000046640000}"/>
    <cellStyle name="Percent 8 2 3" xfId="25448" xr:uid="{00000000-0005-0000-0000-000047640000}"/>
    <cellStyle name="Percent 8 2 4" xfId="25449" xr:uid="{00000000-0005-0000-0000-000048640000}"/>
    <cellStyle name="Percent 8 3" xfId="756" xr:uid="{00000000-0005-0000-0000-000049640000}"/>
    <cellStyle name="Percent 8 3 2" xfId="757" xr:uid="{00000000-0005-0000-0000-00004A640000}"/>
    <cellStyle name="Percent 8 3 2 2" xfId="25591" xr:uid="{00000000-0005-0000-0000-00004B640000}"/>
    <cellStyle name="Percent 8 3 3" xfId="758" xr:uid="{00000000-0005-0000-0000-00004C640000}"/>
    <cellStyle name="Percent 8 3 3 2" xfId="25450" xr:uid="{00000000-0005-0000-0000-00004D640000}"/>
    <cellStyle name="Percent 8 3 4" xfId="25451" xr:uid="{00000000-0005-0000-0000-00004E640000}"/>
    <cellStyle name="Percent 8 3 5" xfId="25452" xr:uid="{00000000-0005-0000-0000-00004F640000}"/>
    <cellStyle name="Percent 8 4" xfId="759" xr:uid="{00000000-0005-0000-0000-000050640000}"/>
    <cellStyle name="Percent 8 4 2" xfId="760" xr:uid="{00000000-0005-0000-0000-000051640000}"/>
    <cellStyle name="Percent 8 4 3" xfId="761" xr:uid="{00000000-0005-0000-0000-000052640000}"/>
    <cellStyle name="Percent 8 5" xfId="25453" xr:uid="{00000000-0005-0000-0000-000053640000}"/>
    <cellStyle name="Percent 8 6" xfId="25454" xr:uid="{00000000-0005-0000-0000-000054640000}"/>
    <cellStyle name="Percent 9" xfId="762" xr:uid="{00000000-0005-0000-0000-000055640000}"/>
    <cellStyle name="Percent 9 2" xfId="25455" xr:uid="{00000000-0005-0000-0000-000056640000}"/>
    <cellStyle name="Percent 9 2 2" xfId="25456" xr:uid="{00000000-0005-0000-0000-000057640000}"/>
    <cellStyle name="Percent 9 2 3" xfId="25457" xr:uid="{00000000-0005-0000-0000-000058640000}"/>
    <cellStyle name="Percent 9 3" xfId="25458" xr:uid="{00000000-0005-0000-0000-000059640000}"/>
    <cellStyle name="Percent 9 3 2" xfId="25459" xr:uid="{00000000-0005-0000-0000-00005A640000}"/>
    <cellStyle name="Percent 9 3 3" xfId="25460" xr:uid="{00000000-0005-0000-0000-00005B640000}"/>
    <cellStyle name="Percent 9 4" xfId="25461" xr:uid="{00000000-0005-0000-0000-00005C640000}"/>
    <cellStyle name="Percent 9 4 2" xfId="25462" xr:uid="{00000000-0005-0000-0000-00005D640000}"/>
    <cellStyle name="Percent 9 4 3" xfId="25463" xr:uid="{00000000-0005-0000-0000-00005E640000}"/>
    <cellStyle name="Percent 9 5" xfId="25464" xr:uid="{00000000-0005-0000-0000-00005F640000}"/>
    <cellStyle name="Percent 9 6" xfId="25465" xr:uid="{00000000-0005-0000-0000-000060640000}"/>
    <cellStyle name="statement" xfId="763" xr:uid="{00000000-0005-0000-0000-000061640000}"/>
    <cellStyle name="Statement heading" xfId="764" xr:uid="{00000000-0005-0000-0000-000062640000}"/>
    <cellStyle name="Statement heading 2" xfId="765" xr:uid="{00000000-0005-0000-0000-000063640000}"/>
    <cellStyle name="Title" xfId="25658" builtinId="15" customBuiltin="1"/>
    <cellStyle name="Total" xfId="25673" builtinId="25" customBuiltin="1"/>
    <cellStyle name="Total 2" xfId="25466" xr:uid="{00000000-0005-0000-0000-000066640000}"/>
    <cellStyle name="Warning Text" xfId="25671" builtinId="11" customBuiltin="1"/>
    <cellStyle name="Warning Text 2" xfId="25467" xr:uid="{00000000-0005-0000-0000-000068640000}"/>
    <cellStyle name="Years" xfId="766" xr:uid="{00000000-0005-0000-0000-000069640000}"/>
    <cellStyle name="Years 2" xfId="767" xr:uid="{00000000-0005-0000-0000-00006A640000}"/>
  </cellStyles>
  <dxfs count="0"/>
  <tableStyles count="0" defaultTableStyle="TableStyleMedium2" defaultPivotStyle="PivotStyleLight16"/>
  <colors>
    <mruColors>
      <color rgb="FF0066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114301</xdr:rowOff>
    </xdr:to>
    <xdr:pic>
      <xdr:nvPicPr>
        <xdr:cNvPr id="4" name="Picture 3">
          <a:extLst>
            <a:ext uri="{FF2B5EF4-FFF2-40B4-BE49-F238E27FC236}">
              <a16:creationId xmlns:a16="http://schemas.microsoft.com/office/drawing/2014/main" id="{3EAC5D81-616D-422C-BCDE-704007B6AA56}"/>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9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3419C56-AFDE-4778-936C-FEE961CBCD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239D49E-75A1-4795-BB6A-CF3D27840C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5C23E47-3C70-42E2-81FA-BE320BAA91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20E2877-5096-44A9-9E6A-223DDCC1B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2E66960-4B34-4A1B-80AB-16D52A474C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F1CDA858-5541-4EC8-A826-7FCBE83227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bsa-asfc.gc.ca/sima-lmsi/i-e/ubc2026/ubc2026-in-fra.html" TargetMode="External"/><Relationship Id="rId1" Type="http://schemas.openxmlformats.org/officeDocument/2006/relationships/hyperlink" Target="https://www.cbsa-asfc.gc.ca/sima-lmsi/i-e/ubc2026/ubc2026-in-eng.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9E96-1FC4-4BB0-BBEB-916DA13787DB}">
  <sheetPr>
    <tabColor rgb="FFFFC000"/>
  </sheetPr>
  <dimension ref="A1:F79"/>
  <sheetViews>
    <sheetView showGridLines="0" workbookViewId="0"/>
  </sheetViews>
  <sheetFormatPr defaultColWidth="9.1796875" defaultRowHeight="14" x14ac:dyDescent="0.35"/>
  <cols>
    <col min="1" max="1" width="24.453125" style="47" bestFit="1" customWidth="1"/>
    <col min="2" max="2" width="31.1796875" style="26" customWidth="1"/>
    <col min="3" max="3" width="39.1796875" style="26" customWidth="1"/>
    <col min="4" max="4" width="15.1796875" style="26" bestFit="1" customWidth="1"/>
    <col min="5" max="16384" width="9.1796875" style="26"/>
  </cols>
  <sheetData>
    <row r="1" spans="1:6" s="69" customFormat="1" x14ac:dyDescent="0.35">
      <c r="A1" s="69" t="s">
        <v>148</v>
      </c>
      <c r="B1" s="69" t="s">
        <v>149</v>
      </c>
      <c r="C1" s="69" t="s">
        <v>150</v>
      </c>
      <c r="F1" s="69" t="s">
        <v>151</v>
      </c>
    </row>
    <row r="2" spans="1:6" x14ac:dyDescent="0.35">
      <c r="A2" s="47" t="s">
        <v>152</v>
      </c>
      <c r="B2" s="26" t="s">
        <v>641</v>
      </c>
      <c r="C2" s="26" t="str">
        <f>B2</f>
        <v>NQ-2026-003</v>
      </c>
      <c r="F2" s="26" t="s">
        <v>291</v>
      </c>
    </row>
    <row r="3" spans="1:6" x14ac:dyDescent="0.35">
      <c r="A3" s="47" t="s">
        <v>153</v>
      </c>
      <c r="B3" s="26" t="s">
        <v>485</v>
      </c>
      <c r="C3" s="76" t="s">
        <v>486</v>
      </c>
      <c r="F3" s="26" t="s">
        <v>292</v>
      </c>
    </row>
    <row r="4" spans="1:6" x14ac:dyDescent="0.35">
      <c r="A4" s="47" t="s">
        <v>198</v>
      </c>
      <c r="B4" s="26" t="s">
        <v>454</v>
      </c>
      <c r="C4" s="120" t="s">
        <v>455</v>
      </c>
      <c r="F4" s="26" t="s">
        <v>293</v>
      </c>
    </row>
    <row r="5" spans="1:6" ht="28" x14ac:dyDescent="0.35">
      <c r="A5" s="70" t="s">
        <v>333</v>
      </c>
      <c r="B5" s="26" t="s">
        <v>456</v>
      </c>
      <c r="C5" s="26" t="s">
        <v>457</v>
      </c>
      <c r="D5" s="26" t="s">
        <v>397</v>
      </c>
    </row>
    <row r="6" spans="1:6" x14ac:dyDescent="0.35">
      <c r="A6" s="48" t="s">
        <v>317</v>
      </c>
      <c r="B6" s="74">
        <v>2023</v>
      </c>
      <c r="C6" s="74">
        <v>2023</v>
      </c>
      <c r="F6" s="73" t="s">
        <v>338</v>
      </c>
    </row>
    <row r="7" spans="1:6" x14ac:dyDescent="0.35">
      <c r="A7" s="48" t="s">
        <v>318</v>
      </c>
      <c r="B7" s="49" t="s">
        <v>637</v>
      </c>
      <c r="C7" s="121" t="s">
        <v>638</v>
      </c>
      <c r="F7" s="26" t="s">
        <v>416</v>
      </c>
    </row>
    <row r="8" spans="1:6" x14ac:dyDescent="0.35">
      <c r="A8" s="48" t="s">
        <v>319</v>
      </c>
      <c r="B8" s="74">
        <v>2026</v>
      </c>
      <c r="C8" s="74">
        <f>B8</f>
        <v>2026</v>
      </c>
      <c r="F8" s="26" t="s">
        <v>415</v>
      </c>
    </row>
    <row r="9" spans="1:6" x14ac:dyDescent="0.35">
      <c r="A9" s="47" t="s">
        <v>307</v>
      </c>
      <c r="B9" s="26" t="s">
        <v>458</v>
      </c>
      <c r="C9" s="26" t="s">
        <v>459</v>
      </c>
      <c r="F9" s="74" t="s">
        <v>339</v>
      </c>
    </row>
    <row r="10" spans="1:6" x14ac:dyDescent="0.35">
      <c r="A10" s="47" t="s">
        <v>308</v>
      </c>
      <c r="B10" s="26" t="s">
        <v>460</v>
      </c>
      <c r="C10" s="26" t="s">
        <v>461</v>
      </c>
    </row>
    <row r="11" spans="1:6" x14ac:dyDescent="0.35">
      <c r="A11" s="47" t="s">
        <v>154</v>
      </c>
      <c r="B11" s="122" t="s">
        <v>487</v>
      </c>
      <c r="C11" s="49" t="s">
        <v>488</v>
      </c>
    </row>
    <row r="13" spans="1:6" x14ac:dyDescent="0.35">
      <c r="A13" s="47" t="s">
        <v>366</v>
      </c>
      <c r="B13" s="26" t="s">
        <v>462</v>
      </c>
      <c r="C13" s="26" t="s">
        <v>463</v>
      </c>
      <c r="D13" s="76" t="s">
        <v>464</v>
      </c>
    </row>
    <row r="14" spans="1:6" x14ac:dyDescent="0.35">
      <c r="A14" s="47" t="s">
        <v>367</v>
      </c>
      <c r="B14" s="26" t="s">
        <v>465</v>
      </c>
      <c r="C14" s="26" t="s">
        <v>466</v>
      </c>
      <c r="D14" s="26" t="s">
        <v>467</v>
      </c>
    </row>
    <row r="15" spans="1:6" x14ac:dyDescent="0.35">
      <c r="A15" s="47" t="s">
        <v>644</v>
      </c>
      <c r="B15" s="8" t="s">
        <v>645</v>
      </c>
      <c r="C15" s="8" t="s">
        <v>646</v>
      </c>
      <c r="D15" s="26" t="s">
        <v>647</v>
      </c>
    </row>
    <row r="16" spans="1:6" x14ac:dyDescent="0.35">
      <c r="A16" s="47" t="s">
        <v>156</v>
      </c>
      <c r="B16" s="26" t="s">
        <v>639</v>
      </c>
      <c r="C16" s="26" t="s">
        <v>640</v>
      </c>
    </row>
    <row r="17" spans="1:5" ht="14.5" x14ac:dyDescent="0.35">
      <c r="A17" s="71" t="s">
        <v>334</v>
      </c>
      <c r="B17" s="123" t="s">
        <v>649</v>
      </c>
      <c r="C17" s="123" t="s">
        <v>650</v>
      </c>
    </row>
    <row r="19" spans="1:5" x14ac:dyDescent="0.35">
      <c r="A19" s="47" t="s">
        <v>157</v>
      </c>
      <c r="B19" s="49" t="s">
        <v>316</v>
      </c>
      <c r="C19" s="49" t="s">
        <v>316</v>
      </c>
    </row>
    <row r="20" spans="1:5" x14ac:dyDescent="0.35">
      <c r="A20" s="47" t="s">
        <v>315</v>
      </c>
      <c r="B20" s="74" t="s">
        <v>468</v>
      </c>
      <c r="C20" s="74" t="str">
        <f>B20</f>
        <v>8544.49.00.19 • 8544.49.00.90 • 7408.11.10.00 • 7408.19.00.10 • 7605.29.00.00 • 7614.90.00.00</v>
      </c>
    </row>
    <row r="21" spans="1:5" x14ac:dyDescent="0.35">
      <c r="A21" s="47" t="s">
        <v>158</v>
      </c>
      <c r="B21" s="50" t="s">
        <v>314</v>
      </c>
    </row>
    <row r="23" spans="1:5" x14ac:dyDescent="0.35">
      <c r="A23" s="47" t="s">
        <v>335</v>
      </c>
      <c r="B23" s="8" t="s">
        <v>469</v>
      </c>
      <c r="C23" s="8" t="s">
        <v>470</v>
      </c>
    </row>
    <row r="24" spans="1:5" x14ac:dyDescent="0.35">
      <c r="A24" s="47" t="s">
        <v>336</v>
      </c>
      <c r="B24" s="8" t="s">
        <v>471</v>
      </c>
      <c r="C24" s="8" t="s">
        <v>472</v>
      </c>
    </row>
    <row r="26" spans="1:5" x14ac:dyDescent="0.35">
      <c r="A26" s="47" t="s">
        <v>155</v>
      </c>
      <c r="B26" s="8" t="s">
        <v>478</v>
      </c>
      <c r="C26" s="8" t="s">
        <v>479</v>
      </c>
    </row>
    <row r="27" spans="1:5" x14ac:dyDescent="0.35">
      <c r="A27" s="47" t="s">
        <v>313</v>
      </c>
      <c r="B27" s="8" t="s">
        <v>477</v>
      </c>
      <c r="C27" s="8" t="s">
        <v>480</v>
      </c>
    </row>
    <row r="29" spans="1:5" x14ac:dyDescent="0.35">
      <c r="A29" s="72" t="s">
        <v>202</v>
      </c>
      <c r="B29" s="51"/>
      <c r="C29" s="51"/>
      <c r="D29" s="51"/>
      <c r="E29" s="51"/>
    </row>
    <row r="30" spans="1:5" s="51" customFormat="1" x14ac:dyDescent="0.35">
      <c r="A30" s="47" t="s">
        <v>408</v>
      </c>
      <c r="B30" s="26" t="s">
        <v>456</v>
      </c>
      <c r="C30" s="26" t="s">
        <v>457</v>
      </c>
      <c r="D30" s="48" t="str">
        <f>IF(Intro!$G$21="english",B30,C30)</f>
        <v>China</v>
      </c>
      <c r="E30" s="26"/>
    </row>
    <row r="31" spans="1:5" s="51" customFormat="1" x14ac:dyDescent="0.35">
      <c r="A31" s="47" t="s">
        <v>337</v>
      </c>
      <c r="B31" s="26" t="s">
        <v>65</v>
      </c>
      <c r="C31" s="26" t="s">
        <v>66</v>
      </c>
      <c r="D31" s="48" t="str">
        <f>IF(Intro!$G$21="english",B31,C31)</f>
        <v>United States</v>
      </c>
      <c r="E31" s="26"/>
    </row>
    <row r="32" spans="1:5" x14ac:dyDescent="0.35">
      <c r="A32" s="47" t="s">
        <v>263</v>
      </c>
      <c r="B32" s="26" t="s">
        <v>263</v>
      </c>
      <c r="C32" s="26" t="s">
        <v>363</v>
      </c>
      <c r="D32" s="48" t="str">
        <f>IF(Intro!$G$21="english",B32,C32)</f>
        <v>Other countries</v>
      </c>
    </row>
    <row r="33" spans="1:4" x14ac:dyDescent="0.35">
      <c r="A33" s="47" t="s">
        <v>443</v>
      </c>
      <c r="B33" s="26" t="s">
        <v>443</v>
      </c>
      <c r="C33" s="26" t="s">
        <v>444</v>
      </c>
      <c r="D33" s="48" t="str">
        <f>IF(Intro!$G$21="english",B33,C33)</f>
        <v>Unknown</v>
      </c>
    </row>
    <row r="34" spans="1:4" x14ac:dyDescent="0.35">
      <c r="A34" s="72"/>
    </row>
    <row r="35" spans="1:4" x14ac:dyDescent="0.35">
      <c r="A35" s="364" t="s">
        <v>377</v>
      </c>
      <c r="B35" s="364"/>
      <c r="C35" s="364"/>
      <c r="D35" s="364"/>
    </row>
    <row r="36" spans="1:4" x14ac:dyDescent="0.35">
      <c r="A36" s="72"/>
    </row>
    <row r="37" spans="1:4" x14ac:dyDescent="0.35">
      <c r="A37" s="47" t="s">
        <v>382</v>
      </c>
      <c r="B37" s="26" t="s">
        <v>383</v>
      </c>
      <c r="C37" s="26" t="s">
        <v>384</v>
      </c>
      <c r="D37" s="48" t="str">
        <f>IF(Intro!$G$21="english",B37,C37)</f>
        <v>Yes</v>
      </c>
    </row>
    <row r="38" spans="1:4" x14ac:dyDescent="0.35">
      <c r="A38" s="72"/>
      <c r="B38" s="26" t="s">
        <v>385</v>
      </c>
      <c r="C38" s="26" t="s">
        <v>386</v>
      </c>
      <c r="D38" s="48" t="str">
        <f>IF(Intro!$G$21="english",B38,C38)</f>
        <v>No</v>
      </c>
    </row>
    <row r="39" spans="1:4" x14ac:dyDescent="0.35">
      <c r="A39" s="72"/>
    </row>
    <row r="40" spans="1:4" x14ac:dyDescent="0.35">
      <c r="A40" s="47" t="s">
        <v>369</v>
      </c>
      <c r="B40" s="26" t="s">
        <v>100</v>
      </c>
      <c r="C40" s="8" t="s">
        <v>125</v>
      </c>
      <c r="D40" s="47" t="str">
        <f>IF(Intro!$G$21="English",B40,C40)</f>
        <v>Distributor</v>
      </c>
    </row>
    <row r="41" spans="1:4" x14ac:dyDescent="0.35">
      <c r="B41" s="26" t="s">
        <v>482</v>
      </c>
      <c r="C41" s="8" t="s">
        <v>481</v>
      </c>
      <c r="D41" s="47" t="str">
        <f>IF(Intro!$G$21="English",B41,C41)</f>
        <v>End user/Retailer</v>
      </c>
    </row>
    <row r="43" spans="1:4" x14ac:dyDescent="0.35">
      <c r="A43" s="47" t="s">
        <v>370</v>
      </c>
      <c r="B43" s="26" t="s">
        <v>16</v>
      </c>
      <c r="C43" s="26" t="s">
        <v>20</v>
      </c>
      <c r="D43" s="82" t="str">
        <f>IF(Intro!G$21="English",Variables!B43,Variables!C43)</f>
        <v>Always</v>
      </c>
    </row>
    <row r="44" spans="1:4" x14ac:dyDescent="0.35">
      <c r="B44" s="26" t="s">
        <v>17</v>
      </c>
      <c r="C44" s="26" t="s">
        <v>21</v>
      </c>
      <c r="D44" s="82" t="str">
        <f>IF(Intro!G$21="English",Variables!B44,Variables!C44)</f>
        <v>Usually</v>
      </c>
    </row>
    <row r="45" spans="1:4" x14ac:dyDescent="0.35">
      <c r="B45" s="8" t="s">
        <v>18</v>
      </c>
      <c r="C45" s="8" t="s">
        <v>22</v>
      </c>
      <c r="D45" s="82" t="str">
        <f>IF(Intro!G$21="English",Variables!B45,Variables!C45)</f>
        <v>Sometimes</v>
      </c>
    </row>
    <row r="46" spans="1:4" x14ac:dyDescent="0.35">
      <c r="B46" s="26" t="s">
        <v>19</v>
      </c>
      <c r="C46" s="26" t="s">
        <v>23</v>
      </c>
      <c r="D46" s="82" t="str">
        <f>IF(Intro!G$21="English",Variables!B46,Variables!C46)</f>
        <v>Never</v>
      </c>
    </row>
    <row r="47" spans="1:4" x14ac:dyDescent="0.35">
      <c r="C47" s="9"/>
    </row>
    <row r="48" spans="1:4" x14ac:dyDescent="0.35">
      <c r="A48" s="47" t="s">
        <v>371</v>
      </c>
      <c r="B48" s="26" t="s">
        <v>277</v>
      </c>
      <c r="C48" s="26" t="s">
        <v>38</v>
      </c>
      <c r="D48" s="82" t="str">
        <f>IF(Intro!G$21="English",Variables!B48,Variables!C48)</f>
        <v>Very important</v>
      </c>
    </row>
    <row r="49" spans="1:4" x14ac:dyDescent="0.35">
      <c r="B49" s="26" t="s">
        <v>36</v>
      </c>
      <c r="C49" s="26" t="s">
        <v>39</v>
      </c>
      <c r="D49" s="82" t="str">
        <f>IF(Intro!G$21="English",Variables!B49,Variables!C49)</f>
        <v>Somewhat Important</v>
      </c>
    </row>
    <row r="50" spans="1:4" x14ac:dyDescent="0.35">
      <c r="B50" s="8" t="s">
        <v>37</v>
      </c>
      <c r="C50" s="8" t="s">
        <v>40</v>
      </c>
      <c r="D50" s="82" t="str">
        <f>IF(Intro!G$21="English",Variables!B50,Variables!C50)</f>
        <v>Not Important</v>
      </c>
    </row>
    <row r="52" spans="1:4" x14ac:dyDescent="0.35">
      <c r="A52" s="47" t="s">
        <v>372</v>
      </c>
      <c r="B52" s="26" t="s">
        <v>16</v>
      </c>
      <c r="C52" s="26" t="s">
        <v>20</v>
      </c>
      <c r="D52" s="82" t="str">
        <f>IF(Intro!G$21="English",Variables!B52,Variables!C52)</f>
        <v>Always</v>
      </c>
    </row>
    <row r="53" spans="1:4" x14ac:dyDescent="0.35">
      <c r="B53" s="26" t="s">
        <v>17</v>
      </c>
      <c r="C53" s="26" t="s">
        <v>21</v>
      </c>
      <c r="D53" s="82" t="str">
        <f>IF(Intro!G$21="English",Variables!B53,Variables!C53)</f>
        <v>Usually</v>
      </c>
    </row>
    <row r="54" spans="1:4" x14ac:dyDescent="0.35">
      <c r="B54" s="8" t="s">
        <v>18</v>
      </c>
      <c r="C54" s="8" t="s">
        <v>22</v>
      </c>
      <c r="D54" s="82" t="str">
        <f>IF(Intro!G$21="English",Variables!B54,Variables!C54)</f>
        <v>Sometimes</v>
      </c>
    </row>
    <row r="55" spans="1:4" x14ac:dyDescent="0.35">
      <c r="B55" s="26" t="s">
        <v>19</v>
      </c>
      <c r="C55" s="26" t="s">
        <v>23</v>
      </c>
      <c r="D55" s="82" t="str">
        <f>IF(Intro!G$21="English",Variables!B55,Variables!C55)</f>
        <v>Never</v>
      </c>
    </row>
    <row r="56" spans="1:4" x14ac:dyDescent="0.35">
      <c r="B56" s="26" t="s">
        <v>205</v>
      </c>
      <c r="C56" s="26" t="s">
        <v>206</v>
      </c>
      <c r="D56" s="82" t="str">
        <f>IF(Intro!G$21="English",Variables!B56,Variables!C56)</f>
        <v>Do not know</v>
      </c>
    </row>
    <row r="58" spans="1:4" x14ac:dyDescent="0.35">
      <c r="A58" s="47" t="s">
        <v>373</v>
      </c>
      <c r="B58" s="26" t="s">
        <v>219</v>
      </c>
      <c r="C58" s="26" t="s">
        <v>219</v>
      </c>
      <c r="D58" s="82" t="str">
        <f>IF(Intro!G$21="English",Variables!B58,Variables!C58)</f>
        <v>Comparable</v>
      </c>
    </row>
    <row r="59" spans="1:4" x14ac:dyDescent="0.35">
      <c r="B59" s="26" t="s">
        <v>220</v>
      </c>
      <c r="C59" s="26" t="s">
        <v>221</v>
      </c>
      <c r="D59" s="82" t="str">
        <f>IF(Intro!G$21="English",Variables!B59,Variables!C59)</f>
        <v>Not comparable - Advantage to Canada</v>
      </c>
    </row>
    <row r="60" spans="1:4" x14ac:dyDescent="0.35">
      <c r="B60" s="8" t="str">
        <f>"Not comparable - Advantage to "&amp;Variables!B5</f>
        <v>Not comparable - Advantage to China</v>
      </c>
      <c r="C60" s="8" t="str">
        <f>"Non comparable - Avantage pour "&amp;Variables!C5</f>
        <v>Non comparable - Avantage pour la Chine</v>
      </c>
      <c r="D60" s="82" t="str">
        <f>IF(Intro!G$21="English",Variables!B60,Variables!C60)</f>
        <v>Not comparable - Advantage to China</v>
      </c>
    </row>
    <row r="61" spans="1:4" x14ac:dyDescent="0.35">
      <c r="B61" s="26" t="s">
        <v>205</v>
      </c>
      <c r="C61" s="26" t="s">
        <v>206</v>
      </c>
      <c r="D61" s="82" t="str">
        <f>IF(Intro!G$21="English",Variables!B61,Variables!C61)</f>
        <v>Do not know</v>
      </c>
    </row>
    <row r="62" spans="1:4" x14ac:dyDescent="0.35">
      <c r="C62" s="8"/>
    </row>
    <row r="63" spans="1:4" x14ac:dyDescent="0.35">
      <c r="A63" s="47" t="s">
        <v>374</v>
      </c>
      <c r="B63" s="84">
        <v>1</v>
      </c>
      <c r="C63" s="84">
        <v>1</v>
      </c>
      <c r="D63" s="85">
        <f>IF(Intro!G$21="English",B63,C63)</f>
        <v>1</v>
      </c>
    </row>
    <row r="64" spans="1:4" x14ac:dyDescent="0.35">
      <c r="B64" s="84">
        <v>2</v>
      </c>
      <c r="C64" s="84">
        <v>2</v>
      </c>
      <c r="D64" s="85">
        <f>IF(Intro!G$21="English",B64,C64)</f>
        <v>2</v>
      </c>
    </row>
    <row r="65" spans="1:4" x14ac:dyDescent="0.35">
      <c r="B65" s="84">
        <v>3</v>
      </c>
      <c r="C65" s="84">
        <v>3</v>
      </c>
      <c r="D65" s="85">
        <f>IF(Intro!G$21="English",B65,C65)</f>
        <v>3</v>
      </c>
    </row>
    <row r="66" spans="1:4" x14ac:dyDescent="0.35">
      <c r="B66" s="84" t="s">
        <v>43</v>
      </c>
      <c r="C66" s="84" t="s">
        <v>42</v>
      </c>
      <c r="D66" s="85" t="str">
        <f>IF(Intro!G$21="English",B66,C66)</f>
        <v>More than 3</v>
      </c>
    </row>
    <row r="68" spans="1:4" x14ac:dyDescent="0.35">
      <c r="A68" s="47" t="s">
        <v>375</v>
      </c>
      <c r="B68" s="8" t="s">
        <v>16</v>
      </c>
      <c r="C68" s="8" t="s">
        <v>20</v>
      </c>
      <c r="D68" s="48" t="str">
        <f>IF(Intro!G$21="English",B68,C68)</f>
        <v>Always</v>
      </c>
    </row>
    <row r="69" spans="1:4" x14ac:dyDescent="0.35">
      <c r="B69" s="8" t="s">
        <v>17</v>
      </c>
      <c r="C69" s="8" t="s">
        <v>21</v>
      </c>
      <c r="D69" s="48" t="str">
        <f>IF(Intro!G$21="English",B69,C69)</f>
        <v>Usually</v>
      </c>
    </row>
    <row r="70" spans="1:4" x14ac:dyDescent="0.35">
      <c r="B70" s="8" t="s">
        <v>18</v>
      </c>
      <c r="C70" s="8" t="s">
        <v>22</v>
      </c>
      <c r="D70" s="48" t="str">
        <f>IF(Intro!G$21="English",B70,C70)</f>
        <v>Sometimes</v>
      </c>
    </row>
    <row r="71" spans="1:4" x14ac:dyDescent="0.35">
      <c r="B71" s="8" t="s">
        <v>19</v>
      </c>
      <c r="C71" s="8" t="s">
        <v>23</v>
      </c>
      <c r="D71" s="48" t="str">
        <f>IF(Intro!G$21="English",B71,C71)</f>
        <v>Never</v>
      </c>
    </row>
    <row r="73" spans="1:4" x14ac:dyDescent="0.35">
      <c r="A73" s="47" t="s">
        <v>376</v>
      </c>
      <c r="B73" s="8" t="s">
        <v>30</v>
      </c>
      <c r="C73" s="8" t="s">
        <v>24</v>
      </c>
      <c r="D73" s="48" t="str">
        <f>IF(Intro!G$21="English",B73,C73)</f>
        <v>0 to 5%</v>
      </c>
    </row>
    <row r="74" spans="1:4" x14ac:dyDescent="0.35">
      <c r="B74" s="8" t="s">
        <v>31</v>
      </c>
      <c r="C74" s="8" t="s">
        <v>25</v>
      </c>
      <c r="D74" s="48" t="str">
        <f>IF(Intro!G$21="English",B74,C74)</f>
        <v>6 to 10%</v>
      </c>
    </row>
    <row r="75" spans="1:4" x14ac:dyDescent="0.35">
      <c r="B75" s="8" t="s">
        <v>32</v>
      </c>
      <c r="C75" s="8" t="s">
        <v>26</v>
      </c>
      <c r="D75" s="48" t="str">
        <f>IF(Intro!G$21="English",B75,C75)</f>
        <v>11 to 15%</v>
      </c>
    </row>
    <row r="76" spans="1:4" x14ac:dyDescent="0.35">
      <c r="B76" s="8" t="s">
        <v>33</v>
      </c>
      <c r="C76" s="8" t="s">
        <v>27</v>
      </c>
      <c r="D76" s="48" t="str">
        <f>IF(Intro!G$21="English",B76,C76)</f>
        <v>16 to 20%</v>
      </c>
    </row>
    <row r="77" spans="1:4" x14ac:dyDescent="0.35">
      <c r="B77" s="8" t="s">
        <v>34</v>
      </c>
      <c r="C77" s="8" t="s">
        <v>28</v>
      </c>
      <c r="D77" s="48" t="str">
        <f>IF(Intro!G$21="English",B77,C77)</f>
        <v>21 to 25%</v>
      </c>
    </row>
    <row r="78" spans="1:4" x14ac:dyDescent="0.35">
      <c r="B78" s="8" t="s">
        <v>35</v>
      </c>
      <c r="C78" s="8" t="s">
        <v>29</v>
      </c>
      <c r="D78" s="48" t="str">
        <f>IF(Intro!G$21="English",B78,C78)</f>
        <v>More than 25%</v>
      </c>
    </row>
    <row r="79" spans="1:4" x14ac:dyDescent="0.35">
      <c r="B79" s="8" t="s">
        <v>64</v>
      </c>
      <c r="C79" s="8" t="s">
        <v>63</v>
      </c>
      <c r="D79" s="48" t="str">
        <f>IF(Intro!G$21="English",B79,C79)</f>
        <v>Price would never be the primary factor</v>
      </c>
    </row>
  </sheetData>
  <sheetProtection algorithmName="SHA-512" hashValue="eoxWAdIGONTVOQSkjMjwGlOyZJkf8cbYhfxyTYED/qyn4ZRX7ncfdiNSDWknp3BCNNUho9h4VDHfiGfrdD/Rww==" saltValue="4YCAOTZ8H/S/HzJlnsQhmQ==" spinCount="100000" sheet="1" objects="1" scenarios="1" selectLockedCells="1"/>
  <mergeCells count="1">
    <mergeCell ref="A35:D35"/>
  </mergeCells>
  <phoneticPr fontId="58" type="noConversion"/>
  <dataValidations count="1">
    <dataValidation type="list" allowBlank="1" showInputMessage="1" showErrorMessage="1" sqref="B4" xr:uid="{0568D506-6BF7-4402-9E11-2B937C866408}">
      <formula1>"dumping, dumping and the subsidizing"</formula1>
    </dataValidation>
  </dataValidations>
  <hyperlinks>
    <hyperlink ref="B17" r:id="rId1" location="3-2" xr:uid="{02D48A5D-C237-42CA-A7CD-56C9C707A652}"/>
    <hyperlink ref="C17" r:id="rId2" location="3-2" xr:uid="{936C8E71-7508-4C37-8401-490949AB3F57}"/>
  </hyperlinks>
  <pageMargins left="0.7" right="0.7" top="0.75" bottom="0.75" header="0.3" footer="0.3"/>
  <pageSetup orientation="portrait"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5F318-7173-44AE-84D4-D6D609D27F40}">
  <sheetPr>
    <tabColor rgb="FF00B0F0"/>
    <pageSetUpPr fitToPage="1"/>
  </sheetPr>
  <dimension ref="A1:Q141"/>
  <sheetViews>
    <sheetView showGridLines="0" tabSelected="1" zoomScaleNormal="100" workbookViewId="0">
      <selection activeCell="G21" sqref="G21:G22"/>
    </sheetView>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30.54296875" style="8" hidden="1" customWidth="1"/>
    <col min="17" max="23" width="9.1796875" style="8" customWidth="1"/>
    <col min="24" max="16384" width="9.453125" style="8"/>
  </cols>
  <sheetData>
    <row r="1" spans="1:16" x14ac:dyDescent="0.35">
      <c r="O1" s="8" t="s">
        <v>417</v>
      </c>
      <c r="P1" s="8" t="s">
        <v>417</v>
      </c>
    </row>
    <row r="2" spans="1:16" x14ac:dyDescent="0.35">
      <c r="B2" s="10" t="s">
        <v>117</v>
      </c>
      <c r="C2" s="10"/>
      <c r="D2" s="10"/>
      <c r="O2" s="9" t="s">
        <v>149</v>
      </c>
      <c r="P2" s="9" t="s">
        <v>159</v>
      </c>
    </row>
    <row r="3" spans="1:16" x14ac:dyDescent="0.35">
      <c r="B3" s="12"/>
      <c r="C3" s="12"/>
      <c r="D3" s="12"/>
      <c r="O3" s="11"/>
      <c r="P3" s="11"/>
    </row>
    <row r="4" spans="1:16" s="2" customFormat="1" x14ac:dyDescent="0.35">
      <c r="A4" s="1"/>
      <c r="B4" s="278" t="s">
        <v>642</v>
      </c>
      <c r="C4" s="279"/>
      <c r="D4" s="279"/>
      <c r="E4" s="279"/>
      <c r="F4" s="279"/>
      <c r="G4" s="279"/>
      <c r="H4" s="279"/>
      <c r="I4" s="279"/>
      <c r="J4" s="279"/>
      <c r="K4" s="279"/>
      <c r="L4" s="280"/>
      <c r="M4" s="13"/>
      <c r="N4" s="13"/>
      <c r="O4" s="14"/>
      <c r="P4" s="14"/>
    </row>
    <row r="5" spans="1:16" s="2" customFormat="1" x14ac:dyDescent="0.35">
      <c r="A5" s="1"/>
      <c r="B5" s="281" t="str">
        <f>Variables!B2</f>
        <v>NQ-2026-003</v>
      </c>
      <c r="C5" s="282"/>
      <c r="D5" s="282"/>
      <c r="E5" s="282"/>
      <c r="F5" s="282"/>
      <c r="G5" s="282"/>
      <c r="H5" s="282"/>
      <c r="I5" s="282"/>
      <c r="J5" s="282"/>
      <c r="K5" s="282"/>
      <c r="L5" s="283"/>
      <c r="M5" s="13"/>
      <c r="N5" s="13"/>
      <c r="O5" s="14"/>
      <c r="P5" s="14"/>
    </row>
    <row r="6" spans="1:16" s="4" customFormat="1" x14ac:dyDescent="0.35">
      <c r="A6" s="1"/>
      <c r="B6" s="287" t="str">
        <f>UPPER(Variables!B3&amp;" | "&amp;Variables!C3)</f>
        <v>UNARMOURED BUILDING CABLES | CÂBLES DE BÂTIMENTS NON ARMÉS</v>
      </c>
      <c r="C6" s="288"/>
      <c r="D6" s="288"/>
      <c r="E6" s="288"/>
      <c r="F6" s="288"/>
      <c r="G6" s="288"/>
      <c r="H6" s="288"/>
      <c r="I6" s="288"/>
      <c r="J6" s="288"/>
      <c r="K6" s="288"/>
      <c r="L6" s="289"/>
      <c r="M6" s="20"/>
      <c r="N6" s="20"/>
      <c r="O6" s="16"/>
      <c r="P6" s="16"/>
    </row>
    <row r="7" spans="1:16" s="4" customFormat="1" x14ac:dyDescent="0.35">
      <c r="A7" s="1"/>
      <c r="B7" s="15"/>
      <c r="C7" s="15"/>
      <c r="D7" s="15"/>
      <c r="E7" s="3"/>
      <c r="F7" s="3"/>
      <c r="G7" s="3"/>
      <c r="H7" s="3"/>
      <c r="I7" s="3"/>
      <c r="J7" s="3"/>
      <c r="K7" s="3"/>
      <c r="L7" s="3"/>
      <c r="O7" s="16"/>
      <c r="P7" s="16"/>
    </row>
    <row r="8" spans="1:16" s="2" customFormat="1" x14ac:dyDescent="0.35">
      <c r="A8" s="1"/>
      <c r="B8" s="284" t="s">
        <v>340</v>
      </c>
      <c r="C8" s="285"/>
      <c r="D8" s="285"/>
      <c r="E8" s="285"/>
      <c r="F8" s="285"/>
      <c r="G8" s="285"/>
      <c r="H8" s="285"/>
      <c r="I8" s="285"/>
      <c r="J8" s="285"/>
      <c r="K8" s="285"/>
      <c r="L8" s="286"/>
      <c r="M8" s="13"/>
      <c r="N8" s="13"/>
      <c r="O8" s="14"/>
      <c r="P8" s="14"/>
    </row>
    <row r="9" spans="1:16" x14ac:dyDescent="0.35">
      <c r="B9" s="17"/>
      <c r="C9" s="23"/>
      <c r="D9" s="23"/>
      <c r="E9" s="24"/>
      <c r="F9" s="24"/>
      <c r="G9" s="24"/>
      <c r="H9" s="24"/>
      <c r="I9" s="24"/>
      <c r="J9" s="24"/>
      <c r="K9" s="24"/>
      <c r="L9" s="18"/>
      <c r="M9" s="8"/>
      <c r="O9" s="335" t="s">
        <v>400</v>
      </c>
      <c r="P9" s="335"/>
    </row>
    <row r="10" spans="1:16" s="26" customFormat="1" x14ac:dyDescent="0.35">
      <c r="A10" s="55"/>
      <c r="B10" s="275"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unarmoured building cables (as defined below) originating in or exported from China. Your firm's knowledge and experience would aid the Tribunal in the proper conduct of its inquiry by helping it better understand the Canadian market for unarmoured building cables. The Tribunal therefore requests a response to this questionnaire from your firm.</v>
      </c>
      <c r="C10" s="276"/>
      <c r="D10" s="276"/>
      <c r="E10" s="276"/>
      <c r="F10" s="276"/>
      <c r="G10" s="43"/>
      <c r="H10" s="340" t="str">
        <f>"Le Tribunal canadien du commerce extérieur (le Tribunal) a ouvert une enquête concernant "&amp;Variables!C4&amp;" de "&amp;Variables!C3&amp;" (tels que définis ci-dessous) originaires ou exportés "&amp;Variables!D5&amp;".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câbles de bâtiments non armés (tels que définis ci-dessous) originaires ou exportés les pays sujets. Les connaissances et l'expérience de votre entreprise aideraient le Tribunal à mener correctement son enquête en lui permettant de mieux comprendre le marché canadien de câbles de bâtiments non armés. Le Tribunal demande donc à votre entreprise de répondre à ce questionnaire.</v>
      </c>
      <c r="I10" s="340"/>
      <c r="J10" s="340"/>
      <c r="K10" s="340"/>
      <c r="L10" s="341"/>
      <c r="O10" s="335"/>
      <c r="P10" s="335"/>
    </row>
    <row r="11" spans="1:16" s="26" customFormat="1" x14ac:dyDescent="0.35">
      <c r="A11" s="55"/>
      <c r="B11" s="275"/>
      <c r="C11" s="276"/>
      <c r="D11" s="276"/>
      <c r="E11" s="276"/>
      <c r="F11" s="276"/>
      <c r="G11" s="43"/>
      <c r="H11" s="340"/>
      <c r="I11" s="340"/>
      <c r="J11" s="340"/>
      <c r="K11" s="340"/>
      <c r="L11" s="341"/>
      <c r="O11" s="335"/>
      <c r="P11" s="335"/>
    </row>
    <row r="12" spans="1:16" s="26" customFormat="1" x14ac:dyDescent="0.35">
      <c r="A12" s="55"/>
      <c r="B12" s="275"/>
      <c r="C12" s="276"/>
      <c r="D12" s="276"/>
      <c r="E12" s="276"/>
      <c r="F12" s="276"/>
      <c r="G12" s="43"/>
      <c r="H12" s="340"/>
      <c r="I12" s="340"/>
      <c r="J12" s="340"/>
      <c r="K12" s="340"/>
      <c r="L12" s="341"/>
      <c r="O12" s="335"/>
      <c r="P12" s="335"/>
    </row>
    <row r="13" spans="1:16" s="26" customFormat="1" x14ac:dyDescent="0.35">
      <c r="A13" s="55"/>
      <c r="B13" s="275"/>
      <c r="C13" s="276"/>
      <c r="D13" s="276"/>
      <c r="E13" s="276"/>
      <c r="F13" s="276"/>
      <c r="G13" s="43"/>
      <c r="H13" s="340"/>
      <c r="I13" s="340"/>
      <c r="J13" s="340"/>
      <c r="K13" s="340"/>
      <c r="L13" s="341"/>
      <c r="O13" s="335"/>
      <c r="P13" s="335"/>
    </row>
    <row r="14" spans="1:16" s="26" customFormat="1" x14ac:dyDescent="0.35">
      <c r="A14" s="55"/>
      <c r="B14" s="275"/>
      <c r="C14" s="276"/>
      <c r="D14" s="276"/>
      <c r="E14" s="276"/>
      <c r="F14" s="276"/>
      <c r="G14" s="43"/>
      <c r="H14" s="340"/>
      <c r="I14" s="340"/>
      <c r="J14" s="340"/>
      <c r="K14" s="340"/>
      <c r="L14" s="341"/>
      <c r="O14" s="335"/>
      <c r="P14" s="335"/>
    </row>
    <row r="15" spans="1:16" s="26" customFormat="1" x14ac:dyDescent="0.35">
      <c r="A15" s="55"/>
      <c r="B15" s="275"/>
      <c r="C15" s="276"/>
      <c r="D15" s="276"/>
      <c r="E15" s="276"/>
      <c r="F15" s="276"/>
      <c r="G15" s="43"/>
      <c r="H15" s="340"/>
      <c r="I15" s="340"/>
      <c r="J15" s="340"/>
      <c r="K15" s="340"/>
      <c r="L15" s="341"/>
      <c r="O15" s="335"/>
      <c r="P15" s="335"/>
    </row>
    <row r="16" spans="1:16" s="26" customFormat="1" x14ac:dyDescent="0.35">
      <c r="A16" s="55"/>
      <c r="B16" s="275"/>
      <c r="C16" s="276"/>
      <c r="D16" s="276"/>
      <c r="E16" s="276"/>
      <c r="F16" s="276"/>
      <c r="G16" s="43"/>
      <c r="H16" s="340"/>
      <c r="I16" s="340"/>
      <c r="J16" s="340"/>
      <c r="K16" s="340"/>
      <c r="L16" s="341"/>
      <c r="O16" s="335"/>
      <c r="P16" s="335"/>
    </row>
    <row r="17" spans="1:16" s="26" customFormat="1" x14ac:dyDescent="0.35">
      <c r="A17" s="55"/>
      <c r="B17" s="66"/>
      <c r="C17" s="67"/>
      <c r="D17" s="67"/>
      <c r="E17" s="67"/>
      <c r="F17" s="67"/>
      <c r="G17" s="67"/>
      <c r="H17" s="67"/>
      <c r="I17" s="67"/>
      <c r="J17" s="67"/>
      <c r="K17" s="67"/>
      <c r="L17" s="68"/>
      <c r="O17" s="335"/>
      <c r="P17" s="335"/>
    </row>
    <row r="18" spans="1:16" s="4" customFormat="1" x14ac:dyDescent="0.35">
      <c r="A18" s="1"/>
      <c r="B18" s="15"/>
      <c r="C18" s="15"/>
      <c r="D18" s="15"/>
      <c r="E18" s="3"/>
      <c r="F18" s="3"/>
      <c r="G18" s="3"/>
      <c r="H18" s="3"/>
      <c r="I18" s="3"/>
      <c r="J18" s="3"/>
      <c r="K18" s="3"/>
      <c r="L18" s="3"/>
      <c r="O18" s="16"/>
      <c r="P18" s="16"/>
    </row>
    <row r="19" spans="1:16" s="2" customFormat="1" x14ac:dyDescent="0.35">
      <c r="A19" s="1"/>
      <c r="B19" s="290" t="s">
        <v>341</v>
      </c>
      <c r="C19" s="291"/>
      <c r="D19" s="291"/>
      <c r="E19" s="291"/>
      <c r="F19" s="291"/>
      <c r="G19" s="291"/>
      <c r="H19" s="291"/>
      <c r="I19" s="291"/>
      <c r="J19" s="291"/>
      <c r="K19" s="291"/>
      <c r="L19" s="292"/>
      <c r="M19" s="13"/>
      <c r="N19" s="13"/>
      <c r="O19" s="14"/>
      <c r="P19" s="14"/>
    </row>
    <row r="20" spans="1:16" x14ac:dyDescent="0.35">
      <c r="B20" s="17"/>
      <c r="C20" s="23"/>
      <c r="D20" s="23"/>
      <c r="E20" s="24"/>
      <c r="F20" s="24"/>
      <c r="G20" s="24"/>
      <c r="H20" s="24"/>
      <c r="I20" s="24"/>
      <c r="J20" s="24"/>
      <c r="K20" s="24"/>
      <c r="L20" s="18"/>
      <c r="M20" s="8"/>
    </row>
    <row r="21" spans="1:16" x14ac:dyDescent="0.35">
      <c r="B21" s="342" t="s">
        <v>160</v>
      </c>
      <c r="C21" s="343"/>
      <c r="D21" s="343"/>
      <c r="E21" s="343"/>
      <c r="F21" s="343"/>
      <c r="G21" s="346" t="s">
        <v>149</v>
      </c>
      <c r="H21" s="344" t="s">
        <v>270</v>
      </c>
      <c r="I21" s="344"/>
      <c r="J21" s="344"/>
      <c r="K21" s="344"/>
      <c r="L21" s="345"/>
      <c r="M21" s="8"/>
      <c r="O21" s="19"/>
    </row>
    <row r="22" spans="1:16" x14ac:dyDescent="0.35">
      <c r="B22" s="342"/>
      <c r="C22" s="343"/>
      <c r="D22" s="343"/>
      <c r="E22" s="343"/>
      <c r="F22" s="343"/>
      <c r="G22" s="347"/>
      <c r="H22" s="344"/>
      <c r="I22" s="344"/>
      <c r="J22" s="344"/>
      <c r="K22" s="344"/>
      <c r="L22" s="345"/>
      <c r="M22" s="8"/>
      <c r="O22" s="19"/>
    </row>
    <row r="23" spans="1:16" s="26" customFormat="1" x14ac:dyDescent="0.35">
      <c r="A23" s="55"/>
      <c r="B23" s="66"/>
      <c r="C23" s="67"/>
      <c r="D23" s="67"/>
      <c r="E23" s="67"/>
      <c r="F23" s="67"/>
      <c r="G23" s="67"/>
      <c r="H23" s="67"/>
      <c r="I23" s="67"/>
      <c r="J23" s="67"/>
      <c r="K23" s="67"/>
      <c r="L23" s="68"/>
    </row>
    <row r="24" spans="1:16" s="4" customFormat="1" x14ac:dyDescent="0.35">
      <c r="A24" s="1"/>
      <c r="B24" s="15"/>
      <c r="C24" s="15"/>
      <c r="D24" s="15"/>
      <c r="E24" s="3"/>
      <c r="F24" s="3"/>
      <c r="G24" s="3"/>
      <c r="H24" s="3"/>
      <c r="I24" s="3"/>
      <c r="J24" s="3"/>
      <c r="K24" s="3"/>
      <c r="L24" s="3"/>
      <c r="O24" s="16"/>
      <c r="P24" s="16"/>
    </row>
    <row r="25" spans="1:16" s="2" customFormat="1" x14ac:dyDescent="0.35">
      <c r="A25" s="1"/>
      <c r="B25" s="284" t="str">
        <f>IF(Intro!$G$21="English",O25,P25)</f>
        <v>DEFINITION OF "THE GOODS"</v>
      </c>
      <c r="C25" s="285"/>
      <c r="D25" s="285" t="str">
        <f>UPPER(IF(Intro!$G$21="English",P25,Q25))</f>
        <v>LA DÉFINITION "DES MARCHANDISES"</v>
      </c>
      <c r="E25" s="285" t="str">
        <f>UPPER(IF(Intro!$G$21="English",Q25,R25))</f>
        <v/>
      </c>
      <c r="F25" s="285" t="str">
        <f>UPPER(IF(Intro!$G$21="English",R25,S25))</f>
        <v/>
      </c>
      <c r="G25" s="285" t="str">
        <f>UPPER(IF(Intro!$G$21="English",S25,T25))</f>
        <v/>
      </c>
      <c r="H25" s="285" t="str">
        <f>UPPER(IF(Intro!$G$21="English",T25,U25))</f>
        <v/>
      </c>
      <c r="I25" s="285" t="str">
        <f>UPPER(IF(Intro!$G$21="English",U25,V25))</f>
        <v/>
      </c>
      <c r="J25" s="285" t="str">
        <f>UPPER(IF(Intro!$G$21="English",V25,W25))</f>
        <v/>
      </c>
      <c r="K25" s="285" t="str">
        <f>UPPER(IF(Intro!$G$21="English",W25,X25))</f>
        <v/>
      </c>
      <c r="L25" s="286" t="str">
        <f>UPPER(IF(Intro!$G$21="English",X25,Y25))</f>
        <v/>
      </c>
      <c r="M25" s="4"/>
      <c r="N25" s="13"/>
      <c r="O25" s="20" t="s">
        <v>342</v>
      </c>
      <c r="P25" s="20" t="s">
        <v>343</v>
      </c>
    </row>
    <row r="26" spans="1:16" x14ac:dyDescent="0.35">
      <c r="B26" s="17"/>
      <c r="C26" s="23"/>
      <c r="D26" s="23"/>
      <c r="E26" s="24"/>
      <c r="F26" s="24"/>
      <c r="G26" s="24"/>
      <c r="H26" s="24"/>
      <c r="I26" s="24"/>
      <c r="J26" s="24"/>
      <c r="K26" s="24"/>
      <c r="L26" s="18"/>
      <c r="M26" s="8"/>
    </row>
    <row r="27" spans="1:16" s="26" customFormat="1" x14ac:dyDescent="0.35">
      <c r="A27" s="55"/>
      <c r="B27" s="275" t="str">
        <f>IF(Intro!$G$21="English",O27,P27)</f>
        <v>References to "the goods" in this questionnaire refer to:</v>
      </c>
      <c r="C27" s="276"/>
      <c r="D27" s="276"/>
      <c r="E27" s="276"/>
      <c r="F27" s="276"/>
      <c r="G27" s="276"/>
      <c r="H27" s="276"/>
      <c r="I27" s="276"/>
      <c r="J27" s="276"/>
      <c r="K27" s="276"/>
      <c r="L27" s="277"/>
      <c r="O27" s="8" t="s">
        <v>194</v>
      </c>
      <c r="P27" s="8" t="s">
        <v>195</v>
      </c>
    </row>
    <row r="28" spans="1:16" x14ac:dyDescent="0.35">
      <c r="B28" s="17"/>
      <c r="C28" s="23"/>
      <c r="D28" s="23"/>
      <c r="E28" s="24"/>
      <c r="F28" s="24"/>
      <c r="G28" s="24"/>
      <c r="H28" s="24"/>
      <c r="I28" s="24"/>
      <c r="J28" s="24"/>
      <c r="K28" s="24"/>
      <c r="L28" s="18"/>
      <c r="M28" s="8"/>
    </row>
    <row r="29" spans="1:16" s="26" customFormat="1" x14ac:dyDescent="0.35">
      <c r="A29" s="55"/>
      <c r="B29" s="65"/>
      <c r="C29" s="348" t="str">
        <f>IF(Intro!$G$21="English",O29,P29)</f>
        <v>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v>
      </c>
      <c r="D29" s="349"/>
      <c r="E29" s="349"/>
      <c r="F29" s="349"/>
      <c r="G29" s="349"/>
      <c r="H29" s="349"/>
      <c r="I29" s="349"/>
      <c r="J29" s="349"/>
      <c r="K29" s="350"/>
      <c r="L29" s="44"/>
      <c r="O29" s="8" t="str">
        <f>Variables!B16</f>
        <v>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v>
      </c>
      <c r="P29" s="8" t="str">
        <f>Variables!C16</f>
        <v>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v>
      </c>
    </row>
    <row r="30" spans="1:16" s="26" customFormat="1" x14ac:dyDescent="0.35">
      <c r="A30" s="55"/>
      <c r="B30" s="65"/>
      <c r="C30" s="351"/>
      <c r="D30" s="352"/>
      <c r="E30" s="352"/>
      <c r="F30" s="352"/>
      <c r="G30" s="352"/>
      <c r="H30" s="352"/>
      <c r="I30" s="352"/>
      <c r="J30" s="352"/>
      <c r="K30" s="353"/>
      <c r="L30" s="44"/>
      <c r="O30" s="8"/>
      <c r="P30" s="8"/>
    </row>
    <row r="31" spans="1:16" s="26" customFormat="1" x14ac:dyDescent="0.35">
      <c r="A31" s="55"/>
      <c r="B31" s="65"/>
      <c r="C31" s="351"/>
      <c r="D31" s="352"/>
      <c r="E31" s="352"/>
      <c r="F31" s="352"/>
      <c r="G31" s="352"/>
      <c r="H31" s="352"/>
      <c r="I31" s="352"/>
      <c r="J31" s="352"/>
      <c r="K31" s="353"/>
      <c r="L31" s="44"/>
      <c r="O31" s="8"/>
      <c r="P31" s="8"/>
    </row>
    <row r="32" spans="1:16" s="26" customFormat="1" x14ac:dyDescent="0.35">
      <c r="A32" s="55"/>
      <c r="B32" s="65"/>
      <c r="C32" s="351"/>
      <c r="D32" s="352"/>
      <c r="E32" s="352"/>
      <c r="F32" s="352"/>
      <c r="G32" s="352"/>
      <c r="H32" s="352"/>
      <c r="I32" s="352"/>
      <c r="J32" s="352"/>
      <c r="K32" s="353"/>
      <c r="L32" s="44"/>
      <c r="O32" s="8"/>
      <c r="P32" s="8"/>
    </row>
    <row r="33" spans="1:16" s="26" customFormat="1" x14ac:dyDescent="0.35">
      <c r="A33" s="55"/>
      <c r="B33" s="65"/>
      <c r="C33" s="351"/>
      <c r="D33" s="352"/>
      <c r="E33" s="352"/>
      <c r="F33" s="352"/>
      <c r="G33" s="352"/>
      <c r="H33" s="352"/>
      <c r="I33" s="352"/>
      <c r="J33" s="352"/>
      <c r="K33" s="353"/>
      <c r="L33" s="44"/>
      <c r="O33" s="8"/>
      <c r="P33" s="8"/>
    </row>
    <row r="34" spans="1:16" s="26" customFormat="1" x14ac:dyDescent="0.35">
      <c r="A34" s="55"/>
      <c r="B34" s="65"/>
      <c r="C34" s="351"/>
      <c r="D34" s="352"/>
      <c r="E34" s="352"/>
      <c r="F34" s="352"/>
      <c r="G34" s="352"/>
      <c r="H34" s="352"/>
      <c r="I34" s="352"/>
      <c r="J34" s="352"/>
      <c r="K34" s="353"/>
      <c r="L34" s="44"/>
      <c r="O34" s="8"/>
      <c r="P34" s="8"/>
    </row>
    <row r="35" spans="1:16" s="26" customFormat="1" x14ac:dyDescent="0.35">
      <c r="A35" s="55"/>
      <c r="B35" s="65"/>
      <c r="C35" s="351"/>
      <c r="D35" s="352"/>
      <c r="E35" s="352"/>
      <c r="F35" s="352"/>
      <c r="G35" s="352"/>
      <c r="H35" s="352"/>
      <c r="I35" s="352"/>
      <c r="J35" s="352"/>
      <c r="K35" s="353"/>
      <c r="L35" s="44"/>
      <c r="O35" s="8"/>
      <c r="P35" s="8"/>
    </row>
    <row r="36" spans="1:16" s="26" customFormat="1" x14ac:dyDescent="0.35">
      <c r="A36" s="55"/>
      <c r="B36" s="65"/>
      <c r="C36" s="351"/>
      <c r="D36" s="352"/>
      <c r="E36" s="352"/>
      <c r="F36" s="352"/>
      <c r="G36" s="352"/>
      <c r="H36" s="352"/>
      <c r="I36" s="352"/>
      <c r="J36" s="352"/>
      <c r="K36" s="353"/>
      <c r="L36" s="44"/>
      <c r="O36" s="8"/>
      <c r="P36" s="8"/>
    </row>
    <row r="37" spans="1:16" s="26" customFormat="1" x14ac:dyDescent="0.35">
      <c r="A37" s="55"/>
      <c r="B37" s="65"/>
      <c r="C37" s="351"/>
      <c r="D37" s="352"/>
      <c r="E37" s="352"/>
      <c r="F37" s="352"/>
      <c r="G37" s="352"/>
      <c r="H37" s="352"/>
      <c r="I37" s="352"/>
      <c r="J37" s="352"/>
      <c r="K37" s="353"/>
      <c r="L37" s="44"/>
      <c r="O37" s="8"/>
      <c r="P37" s="8"/>
    </row>
    <row r="38" spans="1:16" s="26" customFormat="1" x14ac:dyDescent="0.35">
      <c r="A38" s="55"/>
      <c r="B38" s="65"/>
      <c r="C38" s="351"/>
      <c r="D38" s="352"/>
      <c r="E38" s="352"/>
      <c r="F38" s="352"/>
      <c r="G38" s="352"/>
      <c r="H38" s="352"/>
      <c r="I38" s="352"/>
      <c r="J38" s="352"/>
      <c r="K38" s="353"/>
      <c r="L38" s="44"/>
      <c r="O38" s="8"/>
      <c r="P38" s="8"/>
    </row>
    <row r="39" spans="1:16" s="26" customFormat="1" x14ac:dyDescent="0.35">
      <c r="A39" s="55"/>
      <c r="B39" s="65"/>
      <c r="C39" s="351"/>
      <c r="D39" s="352"/>
      <c r="E39" s="352"/>
      <c r="F39" s="352"/>
      <c r="G39" s="352"/>
      <c r="H39" s="352"/>
      <c r="I39" s="352"/>
      <c r="J39" s="352"/>
      <c r="K39" s="353"/>
      <c r="L39" s="44"/>
      <c r="O39" s="8"/>
      <c r="P39" s="8"/>
    </row>
    <row r="40" spans="1:16" s="26" customFormat="1" x14ac:dyDescent="0.35">
      <c r="A40" s="55"/>
      <c r="B40" s="65"/>
      <c r="C40" s="351"/>
      <c r="D40" s="352"/>
      <c r="E40" s="352"/>
      <c r="F40" s="352"/>
      <c r="G40" s="352"/>
      <c r="H40" s="352"/>
      <c r="I40" s="352"/>
      <c r="J40" s="352"/>
      <c r="K40" s="353"/>
      <c r="L40" s="44"/>
      <c r="O40" s="8"/>
      <c r="P40" s="8"/>
    </row>
    <row r="41" spans="1:16" s="26" customFormat="1" x14ac:dyDescent="0.35">
      <c r="A41" s="55"/>
      <c r="B41" s="65"/>
      <c r="C41" s="351"/>
      <c r="D41" s="352"/>
      <c r="E41" s="352"/>
      <c r="F41" s="352"/>
      <c r="G41" s="352"/>
      <c r="H41" s="352"/>
      <c r="I41" s="352"/>
      <c r="J41" s="352"/>
      <c r="K41" s="353"/>
      <c r="L41" s="44"/>
      <c r="O41" s="8"/>
      <c r="P41" s="8"/>
    </row>
    <row r="42" spans="1:16" s="26" customFormat="1" x14ac:dyDescent="0.35">
      <c r="A42" s="55"/>
      <c r="B42" s="65"/>
      <c r="C42" s="351"/>
      <c r="D42" s="352"/>
      <c r="E42" s="352"/>
      <c r="F42" s="352"/>
      <c r="G42" s="352"/>
      <c r="H42" s="352"/>
      <c r="I42" s="352"/>
      <c r="J42" s="352"/>
      <c r="K42" s="353"/>
      <c r="L42" s="44"/>
      <c r="O42" s="8"/>
      <c r="P42" s="8"/>
    </row>
    <row r="43" spans="1:16" s="26" customFormat="1" x14ac:dyDescent="0.35">
      <c r="A43" s="55"/>
      <c r="B43" s="65"/>
      <c r="C43" s="351"/>
      <c r="D43" s="352"/>
      <c r="E43" s="352"/>
      <c r="F43" s="352"/>
      <c r="G43" s="352"/>
      <c r="H43" s="352"/>
      <c r="I43" s="352"/>
      <c r="J43" s="352"/>
      <c r="K43" s="353"/>
      <c r="L43" s="44"/>
      <c r="O43" s="8"/>
      <c r="P43" s="8"/>
    </row>
    <row r="44" spans="1:16" s="26" customFormat="1" x14ac:dyDescent="0.35">
      <c r="A44" s="55"/>
      <c r="B44" s="65"/>
      <c r="C44" s="351"/>
      <c r="D44" s="352"/>
      <c r="E44" s="352"/>
      <c r="F44" s="352"/>
      <c r="G44" s="352"/>
      <c r="H44" s="352"/>
      <c r="I44" s="352"/>
      <c r="J44" s="352"/>
      <c r="K44" s="353"/>
      <c r="L44" s="44"/>
      <c r="O44" s="8"/>
      <c r="P44" s="8"/>
    </row>
    <row r="45" spans="1:16" s="26" customFormat="1" x14ac:dyDescent="0.35">
      <c r="A45" s="55"/>
      <c r="B45" s="65"/>
      <c r="C45" s="351"/>
      <c r="D45" s="352"/>
      <c r="E45" s="352"/>
      <c r="F45" s="352"/>
      <c r="G45" s="352"/>
      <c r="H45" s="352"/>
      <c r="I45" s="352"/>
      <c r="J45" s="352"/>
      <c r="K45" s="353"/>
      <c r="L45" s="44"/>
      <c r="O45" s="8"/>
      <c r="P45" s="8"/>
    </row>
    <row r="46" spans="1:16" s="26" customFormat="1" x14ac:dyDescent="0.35">
      <c r="A46" s="55"/>
      <c r="B46" s="65"/>
      <c r="C46" s="351"/>
      <c r="D46" s="352"/>
      <c r="E46" s="352"/>
      <c r="F46" s="352"/>
      <c r="G46" s="352"/>
      <c r="H46" s="352"/>
      <c r="I46" s="352"/>
      <c r="J46" s="352"/>
      <c r="K46" s="353"/>
      <c r="L46" s="44"/>
      <c r="O46" s="8"/>
      <c r="P46" s="8"/>
    </row>
    <row r="47" spans="1:16" s="26" customFormat="1" x14ac:dyDescent="0.35">
      <c r="A47" s="55"/>
      <c r="B47" s="65"/>
      <c r="C47" s="351"/>
      <c r="D47" s="352"/>
      <c r="E47" s="352"/>
      <c r="F47" s="352"/>
      <c r="G47" s="352"/>
      <c r="H47" s="352"/>
      <c r="I47" s="352"/>
      <c r="J47" s="352"/>
      <c r="K47" s="353"/>
      <c r="L47" s="44"/>
      <c r="O47" s="8"/>
      <c r="P47" s="8"/>
    </row>
    <row r="48" spans="1:16" s="26" customFormat="1" x14ac:dyDescent="0.35">
      <c r="A48" s="55"/>
      <c r="B48" s="65"/>
      <c r="C48" s="351"/>
      <c r="D48" s="352"/>
      <c r="E48" s="352"/>
      <c r="F48" s="352"/>
      <c r="G48" s="352"/>
      <c r="H48" s="352"/>
      <c r="I48" s="352"/>
      <c r="J48" s="352"/>
      <c r="K48" s="353"/>
      <c r="L48" s="44"/>
      <c r="O48" s="8"/>
      <c r="P48" s="8"/>
    </row>
    <row r="49" spans="1:17" s="26" customFormat="1" x14ac:dyDescent="0.35">
      <c r="A49" s="55"/>
      <c r="B49" s="65"/>
      <c r="C49" s="351"/>
      <c r="D49" s="352"/>
      <c r="E49" s="352"/>
      <c r="F49" s="352"/>
      <c r="G49" s="352"/>
      <c r="H49" s="352"/>
      <c r="I49" s="352"/>
      <c r="J49" s="352"/>
      <c r="K49" s="353"/>
      <c r="L49" s="44"/>
      <c r="O49" s="8"/>
      <c r="P49" s="8"/>
    </row>
    <row r="50" spans="1:17" s="26" customFormat="1" x14ac:dyDescent="0.35">
      <c r="A50" s="55"/>
      <c r="B50" s="65"/>
      <c r="C50" s="351"/>
      <c r="D50" s="352"/>
      <c r="E50" s="352"/>
      <c r="F50" s="352"/>
      <c r="G50" s="352"/>
      <c r="H50" s="352"/>
      <c r="I50" s="352"/>
      <c r="J50" s="352"/>
      <c r="K50" s="353"/>
      <c r="L50" s="44"/>
      <c r="O50" s="8"/>
      <c r="P50" s="8"/>
    </row>
    <row r="51" spans="1:17" s="26" customFormat="1" x14ac:dyDescent="0.35">
      <c r="A51" s="55"/>
      <c r="B51" s="65"/>
      <c r="C51" s="351"/>
      <c r="D51" s="352"/>
      <c r="E51" s="352"/>
      <c r="F51" s="352"/>
      <c r="G51" s="352"/>
      <c r="H51" s="352"/>
      <c r="I51" s="352"/>
      <c r="J51" s="352"/>
      <c r="K51" s="353"/>
      <c r="L51" s="44"/>
      <c r="O51" s="8"/>
      <c r="P51" s="8"/>
    </row>
    <row r="52" spans="1:17" s="26" customFormat="1" x14ac:dyDescent="0.35">
      <c r="A52" s="55"/>
      <c r="B52" s="65"/>
      <c r="C52" s="354"/>
      <c r="D52" s="355"/>
      <c r="E52" s="355"/>
      <c r="F52" s="355"/>
      <c r="G52" s="355"/>
      <c r="H52" s="355"/>
      <c r="I52" s="355"/>
      <c r="J52" s="355"/>
      <c r="K52" s="356"/>
      <c r="L52" s="44"/>
      <c r="O52" s="8"/>
      <c r="P52" s="8"/>
    </row>
    <row r="53" spans="1:17" x14ac:dyDescent="0.35">
      <c r="B53" s="17"/>
      <c r="C53" s="23"/>
      <c r="D53" s="23"/>
      <c r="E53" s="24"/>
      <c r="F53" s="24"/>
      <c r="G53" s="24"/>
      <c r="H53" s="24"/>
      <c r="I53" s="24"/>
      <c r="J53" s="24"/>
      <c r="K53" s="24"/>
      <c r="L53" s="18"/>
      <c r="M53" s="8"/>
    </row>
    <row r="54" spans="1:17" ht="14.15" customHeight="1" x14ac:dyDescent="0.35">
      <c r="B54" s="317" t="str">
        <f>IF(Intro!$G$21="English",O54,P54)</f>
        <v>For additional product information, including Harmonized Commodity Description and Coding System (HS) tariff classification numbers, please see the link below.</v>
      </c>
      <c r="C54" s="318"/>
      <c r="D54" s="318"/>
      <c r="E54" s="318"/>
      <c r="F54" s="318"/>
      <c r="G54" s="318"/>
      <c r="H54" s="318"/>
      <c r="I54" s="318"/>
      <c r="J54" s="318"/>
      <c r="K54" s="318"/>
      <c r="L54" s="319"/>
      <c r="M54" s="8"/>
      <c r="O54" s="8" t="s">
        <v>473</v>
      </c>
      <c r="P54" s="8" t="s">
        <v>474</v>
      </c>
    </row>
    <row r="55" spans="1:17" x14ac:dyDescent="0.35">
      <c r="B55" s="317"/>
      <c r="C55" s="318"/>
      <c r="D55" s="318"/>
      <c r="E55" s="318"/>
      <c r="F55" s="318"/>
      <c r="G55" s="318"/>
      <c r="H55" s="318"/>
      <c r="I55" s="318"/>
      <c r="J55" s="318"/>
      <c r="K55" s="318"/>
      <c r="L55" s="319"/>
      <c r="M55" s="8"/>
    </row>
    <row r="56" spans="1:17" ht="14.5" x14ac:dyDescent="0.35">
      <c r="B56" s="119" t="s">
        <v>475</v>
      </c>
      <c r="C56" s="363" t="str">
        <f>HYPERLINK(Variables!B17)</f>
        <v>https://www.cbsa-asfc.gc.ca/sima-lmsi/i-e/ubc2026/ubc2026-in-eng.html#3-2</v>
      </c>
      <c r="D56" s="363"/>
      <c r="E56" s="363"/>
      <c r="F56" s="363"/>
      <c r="G56" s="363"/>
      <c r="H56" s="8"/>
      <c r="I56" s="19"/>
      <c r="J56" s="19"/>
      <c r="K56" s="19"/>
      <c r="L56" s="124"/>
      <c r="M56" s="8"/>
    </row>
    <row r="57" spans="1:17" ht="14.5" x14ac:dyDescent="0.35">
      <c r="B57" s="119" t="s">
        <v>476</v>
      </c>
      <c r="C57" s="363" t="str">
        <f>HYPERLINK(Variables!C17)</f>
        <v>https://www.cbsa-asfc.gc.ca/sima-lmsi/i-e/ubc2026/ubc2026-in-fra.html#3-2</v>
      </c>
      <c r="D57" s="363"/>
      <c r="E57" s="363"/>
      <c r="F57" s="363"/>
      <c r="G57" s="363"/>
      <c r="H57" s="45"/>
      <c r="I57" s="45"/>
      <c r="J57" s="45"/>
      <c r="K57" s="45"/>
      <c r="L57" s="46"/>
      <c r="M57" s="8"/>
    </row>
    <row r="58" spans="1:17" s="26" customFormat="1" x14ac:dyDescent="0.35">
      <c r="A58" s="55"/>
      <c r="B58" s="66"/>
      <c r="C58" s="67"/>
      <c r="D58" s="67"/>
      <c r="E58" s="67"/>
      <c r="F58" s="67"/>
      <c r="G58" s="67"/>
      <c r="H58" s="67"/>
      <c r="I58" s="67"/>
      <c r="J58" s="67"/>
      <c r="K58" s="67"/>
      <c r="L58" s="68"/>
    </row>
    <row r="59" spans="1:17" s="4" customFormat="1" x14ac:dyDescent="0.35">
      <c r="A59" s="1"/>
      <c r="B59" s="15"/>
      <c r="C59" s="15"/>
      <c r="D59" s="15"/>
      <c r="E59" s="3"/>
      <c r="F59" s="3"/>
      <c r="G59" s="3"/>
      <c r="H59" s="3"/>
      <c r="I59" s="3"/>
      <c r="J59" s="3"/>
      <c r="K59" s="3"/>
      <c r="L59" s="3"/>
      <c r="O59" s="16"/>
      <c r="P59" s="16"/>
    </row>
    <row r="60" spans="1:17" s="2" customFormat="1" x14ac:dyDescent="0.35">
      <c r="A60" s="1"/>
      <c r="B60" s="290" t="str">
        <f>IF(Intro!$G$21="English",O60,P60)</f>
        <v>DO YOU NEED TO COMPLETE THIS QUESTIONNAIRE?</v>
      </c>
      <c r="C60" s="291"/>
      <c r="D60" s="291"/>
      <c r="E60" s="291"/>
      <c r="F60" s="291"/>
      <c r="G60" s="291"/>
      <c r="H60" s="291"/>
      <c r="I60" s="291"/>
      <c r="J60" s="291"/>
      <c r="K60" s="291"/>
      <c r="L60" s="292"/>
      <c r="M60" s="22"/>
      <c r="N60" s="22"/>
      <c r="O60" s="7" t="s">
        <v>344</v>
      </c>
      <c r="P60" s="7" t="s">
        <v>395</v>
      </c>
      <c r="Q60" s="38"/>
    </row>
    <row r="61" spans="1:17" x14ac:dyDescent="0.35">
      <c r="B61" s="36"/>
      <c r="C61" s="29"/>
      <c r="D61" s="39"/>
      <c r="E61" s="39"/>
      <c r="F61" s="39"/>
      <c r="G61" s="39"/>
      <c r="H61" s="39"/>
      <c r="I61" s="39"/>
      <c r="J61" s="39"/>
      <c r="K61" s="39"/>
      <c r="L61" s="37"/>
      <c r="M61" s="8"/>
    </row>
    <row r="62" spans="1:17" s="26" customFormat="1" x14ac:dyDescent="0.35">
      <c r="A62" s="6"/>
      <c r="B62" s="317" t="str">
        <f>IF(Intro!$G$21="English",O62,P62)</f>
        <v>Has your firm purchased the goods at any time since January 1, 2023?</v>
      </c>
      <c r="C62" s="318"/>
      <c r="D62" s="318"/>
      <c r="E62" s="318"/>
      <c r="F62" s="318"/>
      <c r="G62" s="318"/>
      <c r="H62" s="318"/>
      <c r="I62" s="318"/>
      <c r="J62" s="318"/>
      <c r="K62" s="318"/>
      <c r="L62" s="319"/>
      <c r="M62" s="8"/>
      <c r="N62" s="8"/>
      <c r="O62" s="19" t="str">
        <f>"Has your firm purchased the goods at any time since January 1, "&amp;Variables!B6&amp;"?"</f>
        <v>Has your firm purchased the goods at any time since January 1, 2023?</v>
      </c>
      <c r="P62" s="8" t="str">
        <f>"Votre entreprise a-t-elle acheté les marchandises à tout moment depuis le 1er janvier "&amp;Variables!C6&amp;"?"</f>
        <v>Votre entreprise a-t-elle acheté les marchandises à tout moment depuis le 1er janvier 2023?</v>
      </c>
      <c r="Q62" s="8"/>
    </row>
    <row r="63" spans="1:17" s="26" customFormat="1" x14ac:dyDescent="0.35">
      <c r="A63" s="6"/>
      <c r="B63" s="52"/>
      <c r="C63" s="53"/>
      <c r="D63" s="8"/>
      <c r="E63" s="8"/>
      <c r="F63" s="8"/>
      <c r="G63" s="78"/>
      <c r="H63" s="78"/>
      <c r="I63" s="78"/>
      <c r="J63" s="78"/>
      <c r="K63" s="78"/>
      <c r="L63" s="75"/>
      <c r="M63" s="8"/>
      <c r="N63" s="8"/>
      <c r="O63" s="8" t="s">
        <v>260</v>
      </c>
      <c r="P63" s="8" t="s">
        <v>261</v>
      </c>
      <c r="Q63" s="8"/>
    </row>
    <row r="64" spans="1:17" x14ac:dyDescent="0.35">
      <c r="B64" s="336" t="str">
        <f>IF(Intro!$G$21="English",O63,P63)</f>
        <v>Select Yes or No</v>
      </c>
      <c r="C64" s="337"/>
      <c r="D64" s="338"/>
      <c r="E64" s="357" t="str">
        <f>IF(D64="Yes",O64,IF(D64="Oui",P64,IF(D64="No",O65,IF(D64="Non",P65,""))))</f>
        <v/>
      </c>
      <c r="F64" s="358"/>
      <c r="G64" s="358"/>
      <c r="H64" s="358"/>
      <c r="I64" s="358"/>
      <c r="J64" s="358"/>
      <c r="K64" s="359"/>
      <c r="L64" s="75"/>
      <c r="M64" s="8"/>
      <c r="O64" s="8" t="str">
        <f>"Complete all tabs in this questionnaire and submit it by "&amp;Variables!B11&amp;"."</f>
        <v>Complete all tabs in this questionnaire and submit it by August 20, 2026.</v>
      </c>
      <c r="P64" s="8" t="str">
        <f>"Remplissez tous les onglets de ce questionnaire et soumettez-le avant le "&amp;Variables!C11&amp;"."</f>
        <v>Remplissez tous les onglets de ce questionnaire et soumettez-le avant le 20 août 2026.</v>
      </c>
    </row>
    <row r="65" spans="1:16" x14ac:dyDescent="0.35">
      <c r="B65" s="336"/>
      <c r="C65" s="337"/>
      <c r="D65" s="339"/>
      <c r="E65" s="360"/>
      <c r="F65" s="361"/>
      <c r="G65" s="361"/>
      <c r="H65" s="361"/>
      <c r="I65" s="361"/>
      <c r="J65" s="361"/>
      <c r="K65" s="362"/>
      <c r="L65" s="75"/>
      <c r="M65" s="8"/>
      <c r="O65" s="8" t="str">
        <f>"Complete this tab only and submit it by "&amp;Variables!B11&amp;"."</f>
        <v>Complete this tab only and submit it by August 20, 2026.</v>
      </c>
      <c r="P65" s="8" t="str">
        <f>"Remplissez cet onglet uniquement et soumettez-le avant le "&amp;Variables!C11&amp;"."</f>
        <v>Remplissez cet onglet uniquement et soumettez-le avant le 20 août 2026.</v>
      </c>
    </row>
    <row r="66" spans="1:16" s="26" customFormat="1" x14ac:dyDescent="0.35">
      <c r="A66" s="55"/>
      <c r="B66" s="65"/>
      <c r="C66" s="50"/>
      <c r="D66" s="50"/>
      <c r="E66" s="50"/>
      <c r="F66" s="50"/>
      <c r="G66" s="50"/>
      <c r="H66" s="50"/>
      <c r="I66" s="50"/>
      <c r="J66" s="50"/>
      <c r="K66" s="50"/>
      <c r="L66" s="56"/>
    </row>
    <row r="67" spans="1:16" x14ac:dyDescent="0.35">
      <c r="B67" s="317" t="str">
        <f>IF(Intro!$G$21="English",O67,P67)</f>
        <v>Has your firm imported the goods as the importer of record from any country since January 1, 2023?</v>
      </c>
      <c r="C67" s="318"/>
      <c r="D67" s="318"/>
      <c r="E67" s="318"/>
      <c r="F67" s="318"/>
      <c r="G67" s="318"/>
      <c r="H67" s="318"/>
      <c r="I67" s="318"/>
      <c r="J67" s="318"/>
      <c r="K67" s="318"/>
      <c r="L67" s="319"/>
      <c r="M67" s="8"/>
      <c r="O67" s="19" t="str">
        <f>"Has your firm imported the goods as the importer of record from any country since January 1, "&amp;Variables!B6&amp;"?"</f>
        <v>Has your firm imported the goods as the importer of record from any country since January 1, 2023?</v>
      </c>
      <c r="P67" s="8"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68" spans="1:16" x14ac:dyDescent="0.35">
      <c r="B68" s="52"/>
      <c r="C68" s="53"/>
      <c r="D68" s="8"/>
      <c r="E68" s="8"/>
      <c r="F68" s="8"/>
      <c r="G68" s="78"/>
      <c r="H68" s="78"/>
      <c r="I68" s="78"/>
      <c r="J68" s="78"/>
      <c r="K68" s="78"/>
      <c r="L68" s="75"/>
      <c r="M68" s="8"/>
    </row>
    <row r="69" spans="1:16" x14ac:dyDescent="0.35">
      <c r="B69" s="336" t="str">
        <f>B64</f>
        <v>Select Yes or No</v>
      </c>
      <c r="C69" s="337"/>
      <c r="D69" s="338"/>
      <c r="E69" s="357" t="str">
        <f>IF(D69="Yes",O69,IF(D69="Oui",P69,IF(D69="No",O70,IF(D69="Non",P70,""))))</f>
        <v/>
      </c>
      <c r="F69" s="358"/>
      <c r="G69" s="358"/>
      <c r="H69" s="358"/>
      <c r="I69" s="358"/>
      <c r="J69" s="358"/>
      <c r="K69" s="359"/>
      <c r="L69" s="75"/>
      <c r="M69" s="8"/>
      <c r="O69" s="8" t="str">
        <f>"Complete all tabs in the Importer questionnaire and submit it by "&amp;Variables!B11&amp;"."</f>
        <v>Complete all tabs in the Importer questionnaire and submit it by August 20, 2026.</v>
      </c>
      <c r="P69" s="8" t="str">
        <f>"Remplissez tous les onglets du questionnaire à l'intention des importateurs et soumettez-le avant le "&amp;Variables!C11&amp;"."</f>
        <v>Remplissez tous les onglets du questionnaire à l'intention des importateurs et soumettez-le avant le 20 août 2026.</v>
      </c>
    </row>
    <row r="70" spans="1:16" x14ac:dyDescent="0.35">
      <c r="B70" s="336"/>
      <c r="C70" s="337"/>
      <c r="D70" s="339"/>
      <c r="E70" s="360"/>
      <c r="F70" s="361"/>
      <c r="G70" s="361"/>
      <c r="H70" s="361"/>
      <c r="I70" s="361"/>
      <c r="J70" s="361"/>
      <c r="K70" s="362"/>
      <c r="L70" s="75"/>
      <c r="M70" s="8"/>
      <c r="O70" s="8" t="s">
        <v>648</v>
      </c>
      <c r="P70" s="8" t="s">
        <v>648</v>
      </c>
    </row>
    <row r="71" spans="1:16" s="26" customFormat="1" x14ac:dyDescent="0.35">
      <c r="A71" s="55"/>
      <c r="B71" s="66"/>
      <c r="C71" s="67"/>
      <c r="D71" s="67"/>
      <c r="E71" s="67"/>
      <c r="F71" s="67"/>
      <c r="G71" s="67"/>
      <c r="H71" s="67"/>
      <c r="I71" s="67"/>
      <c r="J71" s="67"/>
      <c r="K71" s="67"/>
      <c r="L71" s="68"/>
    </row>
    <row r="72" spans="1:16" s="4" customFormat="1" x14ac:dyDescent="0.35">
      <c r="A72" s="1"/>
      <c r="B72" s="15"/>
      <c r="C72" s="15"/>
      <c r="D72" s="15"/>
      <c r="E72" s="3"/>
      <c r="F72" s="3"/>
      <c r="G72" s="3"/>
      <c r="H72" s="3"/>
      <c r="I72" s="3"/>
      <c r="J72" s="3"/>
      <c r="K72" s="3"/>
      <c r="L72" s="3"/>
      <c r="O72" s="16"/>
      <c r="P72" s="16"/>
    </row>
    <row r="73" spans="1:16" s="2" customFormat="1" x14ac:dyDescent="0.35">
      <c r="A73" s="1"/>
      <c r="B73" s="284" t="str">
        <f>IF(Intro!$G$21="English",O73,P73)</f>
        <v>QUESTIONNAIRE DUE DATE</v>
      </c>
      <c r="C73" s="285"/>
      <c r="D73" s="285" t="str">
        <f>UPPER(IF(Intro!$G$21="English",P73,Q73))</f>
        <v>DATE D'ÉCHÉANCE DU QUESTIONNAIRE</v>
      </c>
      <c r="E73" s="285" t="str">
        <f>UPPER(IF(Intro!$G$21="English",Q73,R73))</f>
        <v/>
      </c>
      <c r="F73" s="285" t="str">
        <f>UPPER(IF(Intro!$G$21="English",R73,S73))</f>
        <v/>
      </c>
      <c r="G73" s="285" t="str">
        <f>UPPER(IF(Intro!$G$21="English",S73,T73))</f>
        <v/>
      </c>
      <c r="H73" s="285" t="str">
        <f>UPPER(IF(Intro!$G$21="English",T73,U73))</f>
        <v/>
      </c>
      <c r="I73" s="285" t="str">
        <f>UPPER(IF(Intro!$G$21="English",U73,V73))</f>
        <v/>
      </c>
      <c r="J73" s="285" t="str">
        <f>UPPER(IF(Intro!$G$21="English",V73,W73))</f>
        <v/>
      </c>
      <c r="K73" s="285" t="str">
        <f>UPPER(IF(Intro!$G$21="English",W73,X73))</f>
        <v/>
      </c>
      <c r="L73" s="286" t="str">
        <f>UPPER(IF(Intro!$G$21="English",X73,Y73))</f>
        <v/>
      </c>
      <c r="M73" s="4"/>
      <c r="N73" s="13"/>
      <c r="O73" s="14" t="s">
        <v>118</v>
      </c>
      <c r="P73" s="14" t="s">
        <v>119</v>
      </c>
    </row>
    <row r="74" spans="1:16" x14ac:dyDescent="0.35">
      <c r="B74" s="17"/>
      <c r="C74" s="23"/>
      <c r="D74" s="23"/>
      <c r="E74" s="24"/>
      <c r="F74" s="24"/>
      <c r="G74" s="24"/>
      <c r="H74" s="24"/>
      <c r="I74" s="24"/>
      <c r="J74" s="24"/>
      <c r="K74" s="24"/>
      <c r="L74" s="18"/>
      <c r="M74" s="8"/>
    </row>
    <row r="75" spans="1:16" s="26" customFormat="1" x14ac:dyDescent="0.35">
      <c r="A75" s="55"/>
      <c r="B75" s="65"/>
      <c r="C75" s="50"/>
      <c r="D75" s="293" t="str">
        <f>IF(Intro!$G$21="English",O75,P75)</f>
        <v>August 20, 2026</v>
      </c>
      <c r="E75" s="294"/>
      <c r="F75" s="294"/>
      <c r="G75" s="294"/>
      <c r="H75" s="294"/>
      <c r="I75" s="294"/>
      <c r="J75" s="295"/>
      <c r="L75" s="57"/>
      <c r="O75" s="35" t="str">
        <f>Variables!B11</f>
        <v>August 20, 2026</v>
      </c>
      <c r="P75" s="35" t="str">
        <f>Variables!C11</f>
        <v>20 août 2026</v>
      </c>
    </row>
    <row r="76" spans="1:16" s="26" customFormat="1" x14ac:dyDescent="0.35">
      <c r="A76" s="55"/>
      <c r="B76" s="65"/>
      <c r="C76" s="50"/>
      <c r="D76" s="296"/>
      <c r="E76" s="297"/>
      <c r="F76" s="297"/>
      <c r="G76" s="297"/>
      <c r="H76" s="297"/>
      <c r="I76" s="297"/>
      <c r="J76" s="298"/>
      <c r="L76" s="57"/>
      <c r="O76" s="35"/>
      <c r="P76" s="35"/>
    </row>
    <row r="77" spans="1:16" s="26" customFormat="1" x14ac:dyDescent="0.35">
      <c r="A77" s="55"/>
      <c r="B77" s="66"/>
      <c r="C77" s="67"/>
      <c r="D77" s="67"/>
      <c r="E77" s="67"/>
      <c r="F77" s="67"/>
      <c r="G77" s="67"/>
      <c r="H77" s="67"/>
      <c r="I77" s="67"/>
      <c r="J77" s="67"/>
      <c r="K77" s="67"/>
      <c r="L77" s="68"/>
    </row>
    <row r="78" spans="1:16" s="4" customFormat="1" x14ac:dyDescent="0.35">
      <c r="A78" s="1"/>
      <c r="B78" s="15"/>
      <c r="C78" s="15"/>
      <c r="D78" s="15"/>
      <c r="E78" s="3"/>
      <c r="F78" s="3"/>
      <c r="G78" s="3"/>
      <c r="H78" s="3"/>
      <c r="I78" s="3"/>
      <c r="J78" s="3"/>
      <c r="K78" s="3"/>
      <c r="L78" s="3"/>
      <c r="O78" s="16"/>
      <c r="P78" s="16"/>
    </row>
    <row r="79" spans="1:16" s="2" customFormat="1" x14ac:dyDescent="0.35">
      <c r="A79" s="1"/>
      <c r="B79" s="284" t="str">
        <f>IF(Intro!$G$21="English",O79,P79)</f>
        <v>FAILURE TO COMPLETE QUESTIONNAIRE</v>
      </c>
      <c r="C79" s="285"/>
      <c r="D79" s="285" t="str">
        <f>UPPER(IF(Intro!$G$21="English",P79,Q79))</f>
        <v>QUESTIONNAIRE NON REMPLI</v>
      </c>
      <c r="E79" s="285" t="str">
        <f>UPPER(IF(Intro!$G$21="English",Q79,R79))</f>
        <v/>
      </c>
      <c r="F79" s="285" t="str">
        <f>UPPER(IF(Intro!$G$21="English",R79,S79))</f>
        <v/>
      </c>
      <c r="G79" s="285" t="str">
        <f>UPPER(IF(Intro!$G$21="English",S79,T79))</f>
        <v/>
      </c>
      <c r="H79" s="285" t="str">
        <f>UPPER(IF(Intro!$G$21="English",T79,U79))</f>
        <v/>
      </c>
      <c r="I79" s="285" t="str">
        <f>UPPER(IF(Intro!$G$21="English",U79,V79))</f>
        <v/>
      </c>
      <c r="J79" s="285" t="str">
        <f>UPPER(IF(Intro!$G$21="English",V79,W79))</f>
        <v/>
      </c>
      <c r="K79" s="285" t="str">
        <f>UPPER(IF(Intro!$G$21="English",W79,X79))</f>
        <v/>
      </c>
      <c r="L79" s="286" t="str">
        <f>UPPER(IF(Intro!$G$21="English",X79,Y79))</f>
        <v/>
      </c>
      <c r="M79" s="4"/>
      <c r="N79" s="13"/>
      <c r="O79" s="20" t="s">
        <v>345</v>
      </c>
      <c r="P79" s="20" t="s">
        <v>346</v>
      </c>
    </row>
    <row r="80" spans="1:16" x14ac:dyDescent="0.35">
      <c r="B80" s="17"/>
      <c r="C80" s="23"/>
      <c r="D80" s="23"/>
      <c r="E80" s="24"/>
      <c r="F80" s="24"/>
      <c r="G80" s="24"/>
      <c r="H80" s="24"/>
      <c r="I80" s="24"/>
      <c r="J80" s="24"/>
      <c r="K80" s="24"/>
      <c r="L80" s="18"/>
      <c r="M80" s="8"/>
    </row>
    <row r="81" spans="1:16" s="26" customFormat="1" x14ac:dyDescent="0.35">
      <c r="A81" s="55"/>
      <c r="B81" s="275" t="str">
        <f>IF(Intro!$G$21="English",O81,P81)</f>
        <v>Failure to complete the questionnaire by the due date may result in the Tribunal issuing a production order, pursuant to section 17 of the Canadian International Trade Tribunal Act, to compel the production of a questionnaire response.</v>
      </c>
      <c r="C81" s="276"/>
      <c r="D81" s="276"/>
      <c r="E81" s="276"/>
      <c r="F81" s="276"/>
      <c r="G81" s="276"/>
      <c r="H81" s="276"/>
      <c r="I81" s="276"/>
      <c r="J81" s="276"/>
      <c r="K81" s="276"/>
      <c r="L81" s="277"/>
      <c r="O81" s="8" t="s">
        <v>161</v>
      </c>
      <c r="P81" s="8" t="s">
        <v>269</v>
      </c>
    </row>
    <row r="82" spans="1:16" s="26" customFormat="1" x14ac:dyDescent="0.35">
      <c r="A82" s="55"/>
      <c r="B82" s="275"/>
      <c r="C82" s="276"/>
      <c r="D82" s="276"/>
      <c r="E82" s="276"/>
      <c r="F82" s="276"/>
      <c r="G82" s="276"/>
      <c r="H82" s="276"/>
      <c r="I82" s="276"/>
      <c r="J82" s="276"/>
      <c r="K82" s="276"/>
      <c r="L82" s="277"/>
      <c r="O82" s="8"/>
      <c r="P82" s="8"/>
    </row>
    <row r="83" spans="1:16" s="26" customFormat="1" x14ac:dyDescent="0.35">
      <c r="A83" s="55"/>
      <c r="B83" s="66"/>
      <c r="C83" s="67"/>
      <c r="D83" s="67"/>
      <c r="E83" s="67"/>
      <c r="F83" s="67"/>
      <c r="G83" s="67"/>
      <c r="H83" s="67"/>
      <c r="I83" s="67"/>
      <c r="J83" s="67"/>
      <c r="K83" s="67"/>
      <c r="L83" s="68"/>
    </row>
    <row r="84" spans="1:16" s="4" customFormat="1" x14ac:dyDescent="0.35">
      <c r="A84" s="1"/>
      <c r="B84" s="15"/>
      <c r="C84" s="15"/>
      <c r="D84" s="15"/>
      <c r="E84" s="3"/>
      <c r="F84" s="3"/>
      <c r="G84" s="3"/>
      <c r="H84" s="3"/>
      <c r="I84" s="3"/>
      <c r="J84" s="3"/>
      <c r="K84" s="3"/>
      <c r="L84" s="3"/>
      <c r="O84" s="16"/>
      <c r="P84" s="16"/>
    </row>
    <row r="85" spans="1:16" x14ac:dyDescent="0.35">
      <c r="B85" s="290" t="str">
        <f>IF(Intro!$G$21="English",O85,P85)</f>
        <v>FIRM INFORMATION</v>
      </c>
      <c r="C85" s="291"/>
      <c r="D85" s="291"/>
      <c r="E85" s="291"/>
      <c r="F85" s="291"/>
      <c r="G85" s="291"/>
      <c r="H85" s="291"/>
      <c r="I85" s="291"/>
      <c r="J85" s="291"/>
      <c r="K85" s="291"/>
      <c r="L85" s="292"/>
      <c r="M85" s="26"/>
      <c r="O85" s="8" t="s">
        <v>121</v>
      </c>
      <c r="P85" s="8" t="s">
        <v>122</v>
      </c>
    </row>
    <row r="86" spans="1:16" x14ac:dyDescent="0.35">
      <c r="B86" s="17"/>
      <c r="C86" s="23"/>
      <c r="D86" s="23"/>
      <c r="E86" s="24"/>
      <c r="F86" s="24"/>
      <c r="G86" s="24"/>
      <c r="H86" s="24"/>
      <c r="I86" s="24"/>
      <c r="J86" s="24"/>
      <c r="K86" s="24"/>
      <c r="L86" s="18"/>
      <c r="M86" s="8"/>
    </row>
    <row r="87" spans="1:16" x14ac:dyDescent="0.35">
      <c r="B87" s="299" t="str">
        <f>IF(Intro!$G$21="English",O87,P87)</f>
        <v>Firm Name (In English and French, if applicable)</v>
      </c>
      <c r="C87" s="300"/>
      <c r="D87" s="301"/>
      <c r="E87" s="302"/>
      <c r="F87" s="303"/>
      <c r="G87" s="303"/>
      <c r="H87" s="303"/>
      <c r="I87" s="303"/>
      <c r="J87" s="303"/>
      <c r="K87" s="303"/>
      <c r="L87" s="304"/>
      <c r="M87" s="8"/>
      <c r="O87" s="19" t="s">
        <v>268</v>
      </c>
      <c r="P87" s="8" t="s">
        <v>123</v>
      </c>
    </row>
    <row r="88" spans="1:16" x14ac:dyDescent="0.35">
      <c r="B88" s="299"/>
      <c r="C88" s="300"/>
      <c r="D88" s="301"/>
      <c r="E88" s="302"/>
      <c r="F88" s="303"/>
      <c r="G88" s="303"/>
      <c r="H88" s="303"/>
      <c r="I88" s="303"/>
      <c r="J88" s="303"/>
      <c r="K88" s="303"/>
      <c r="L88" s="304"/>
      <c r="M88" s="8"/>
      <c r="O88" s="19"/>
    </row>
    <row r="89" spans="1:16" x14ac:dyDescent="0.35">
      <c r="B89" s="299" t="str">
        <f>IF(Intro!$G$21="English",O89,P89)</f>
        <v>Firm Address</v>
      </c>
      <c r="C89" s="300"/>
      <c r="D89" s="301"/>
      <c r="E89" s="302"/>
      <c r="F89" s="303"/>
      <c r="G89" s="303"/>
      <c r="H89" s="303"/>
      <c r="I89" s="303"/>
      <c r="J89" s="303"/>
      <c r="K89" s="303"/>
      <c r="L89" s="304"/>
      <c r="M89" s="8"/>
      <c r="O89" s="19" t="s">
        <v>15</v>
      </c>
      <c r="P89" s="8" t="s">
        <v>6</v>
      </c>
    </row>
    <row r="90" spans="1:16" x14ac:dyDescent="0.35">
      <c r="B90" s="299"/>
      <c r="C90" s="300"/>
      <c r="D90" s="301"/>
      <c r="E90" s="302"/>
      <c r="F90" s="303"/>
      <c r="G90" s="303"/>
      <c r="H90" s="303"/>
      <c r="I90" s="303"/>
      <c r="J90" s="303"/>
      <c r="K90" s="303"/>
      <c r="L90" s="304"/>
      <c r="M90" s="8"/>
      <c r="O90" s="19"/>
    </row>
    <row r="91" spans="1:16" x14ac:dyDescent="0.35">
      <c r="B91" s="299" t="str">
        <f>IF(Intro!$G$21="English",O91,P91)</f>
        <v>Website Address</v>
      </c>
      <c r="C91" s="300"/>
      <c r="D91" s="301"/>
      <c r="E91" s="302"/>
      <c r="F91" s="303"/>
      <c r="G91" s="303"/>
      <c r="H91" s="303"/>
      <c r="I91" s="303"/>
      <c r="J91" s="303"/>
      <c r="K91" s="303"/>
      <c r="L91" s="304"/>
      <c r="M91" s="8"/>
      <c r="O91" s="19" t="s">
        <v>90</v>
      </c>
      <c r="P91" s="8" t="s">
        <v>7</v>
      </c>
    </row>
    <row r="92" spans="1:16" x14ac:dyDescent="0.35">
      <c r="B92" s="299"/>
      <c r="C92" s="300"/>
      <c r="D92" s="301"/>
      <c r="E92" s="302"/>
      <c r="F92" s="303"/>
      <c r="G92" s="303"/>
      <c r="H92" s="303"/>
      <c r="I92" s="303"/>
      <c r="J92" s="303"/>
      <c r="K92" s="303"/>
      <c r="L92" s="304"/>
      <c r="M92" s="8"/>
      <c r="O92" s="19"/>
    </row>
    <row r="93" spans="1:16" x14ac:dyDescent="0.35">
      <c r="B93" s="17"/>
      <c r="C93" s="23"/>
      <c r="D93" s="23"/>
      <c r="E93" s="24"/>
      <c r="F93" s="24"/>
      <c r="G93" s="24"/>
      <c r="H93" s="24"/>
      <c r="I93" s="24"/>
      <c r="J93" s="24"/>
      <c r="K93" s="24"/>
      <c r="L93" s="18"/>
      <c r="M93" s="8"/>
    </row>
    <row r="94" spans="1:16" s="26" customFormat="1" x14ac:dyDescent="0.35">
      <c r="A94" s="6"/>
      <c r="B94" s="275" t="str">
        <f>IF(Intro!$G$21="English",O94,P94)</f>
        <v xml:space="preserve">If your firm has more than one location, facility or outlet, submit a consolidated response to the questionnaire.
</v>
      </c>
      <c r="C94" s="276"/>
      <c r="D94" s="276"/>
      <c r="E94" s="276"/>
      <c r="F94" s="276"/>
      <c r="G94" s="276"/>
      <c r="H94" s="276"/>
      <c r="I94" s="276"/>
      <c r="J94" s="276"/>
      <c r="K94" s="276"/>
      <c r="L94" s="277"/>
      <c r="O94" s="26" t="s">
        <v>256</v>
      </c>
      <c r="P94" s="26" t="s">
        <v>257</v>
      </c>
    </row>
    <row r="95" spans="1:16" x14ac:dyDescent="0.35">
      <c r="B95" s="305" t="str">
        <f>IF(Intro!$G$21="English",O95,P95)</f>
        <v>Provide the names and addresses of other locations, facilities, and outlets in Canada on behalf of which your company is responding.</v>
      </c>
      <c r="C95" s="306"/>
      <c r="D95" s="306"/>
      <c r="E95" s="311"/>
      <c r="F95" s="311"/>
      <c r="G95" s="311"/>
      <c r="H95" s="311"/>
      <c r="I95" s="311"/>
      <c r="J95" s="311"/>
      <c r="K95" s="311"/>
      <c r="L95" s="312"/>
      <c r="M95" s="26"/>
      <c r="O95" s="19" t="s">
        <v>91</v>
      </c>
      <c r="P95" s="8" t="s">
        <v>124</v>
      </c>
    </row>
    <row r="96" spans="1:16" x14ac:dyDescent="0.35">
      <c r="B96" s="307"/>
      <c r="C96" s="308"/>
      <c r="D96" s="308"/>
      <c r="E96" s="313"/>
      <c r="F96" s="313"/>
      <c r="G96" s="313"/>
      <c r="H96" s="313"/>
      <c r="I96" s="313"/>
      <c r="J96" s="313"/>
      <c r="K96" s="313"/>
      <c r="L96" s="314"/>
      <c r="M96" s="26"/>
      <c r="O96" s="19"/>
    </row>
    <row r="97" spans="1:16" x14ac:dyDescent="0.35">
      <c r="B97" s="307"/>
      <c r="C97" s="308"/>
      <c r="D97" s="308"/>
      <c r="E97" s="313"/>
      <c r="F97" s="313"/>
      <c r="G97" s="313"/>
      <c r="H97" s="313"/>
      <c r="I97" s="313"/>
      <c r="J97" s="313"/>
      <c r="K97" s="313"/>
      <c r="L97" s="314"/>
      <c r="M97" s="26"/>
      <c r="O97" s="19"/>
    </row>
    <row r="98" spans="1:16" x14ac:dyDescent="0.35">
      <c r="B98" s="307"/>
      <c r="C98" s="308"/>
      <c r="D98" s="308"/>
      <c r="E98" s="313"/>
      <c r="F98" s="313"/>
      <c r="G98" s="313"/>
      <c r="H98" s="313"/>
      <c r="I98" s="313"/>
      <c r="J98" s="313"/>
      <c r="K98" s="313"/>
      <c r="L98" s="314"/>
      <c r="M98" s="26"/>
      <c r="O98" s="19"/>
    </row>
    <row r="99" spans="1:16" x14ac:dyDescent="0.35">
      <c r="B99" s="307"/>
      <c r="C99" s="308"/>
      <c r="D99" s="308"/>
      <c r="E99" s="313"/>
      <c r="F99" s="313"/>
      <c r="G99" s="313"/>
      <c r="H99" s="313"/>
      <c r="I99" s="313"/>
      <c r="J99" s="313"/>
      <c r="K99" s="313"/>
      <c r="L99" s="314"/>
      <c r="M99" s="26"/>
      <c r="O99" s="19"/>
    </row>
    <row r="100" spans="1:16" x14ac:dyDescent="0.35">
      <c r="B100" s="307"/>
      <c r="C100" s="308"/>
      <c r="D100" s="308"/>
      <c r="E100" s="313"/>
      <c r="F100" s="313"/>
      <c r="G100" s="313"/>
      <c r="H100" s="313"/>
      <c r="I100" s="313"/>
      <c r="J100" s="313"/>
      <c r="K100" s="313"/>
      <c r="L100" s="314"/>
      <c r="M100" s="26"/>
      <c r="O100" s="19"/>
    </row>
    <row r="101" spans="1:16" x14ac:dyDescent="0.35">
      <c r="B101" s="307"/>
      <c r="C101" s="308"/>
      <c r="D101" s="308"/>
      <c r="E101" s="313"/>
      <c r="F101" s="313"/>
      <c r="G101" s="313"/>
      <c r="H101" s="313"/>
      <c r="I101" s="313"/>
      <c r="J101" s="313"/>
      <c r="K101" s="313"/>
      <c r="L101" s="314"/>
      <c r="M101" s="26"/>
      <c r="O101" s="19"/>
    </row>
    <row r="102" spans="1:16" x14ac:dyDescent="0.35">
      <c r="B102" s="307"/>
      <c r="C102" s="308"/>
      <c r="D102" s="308"/>
      <c r="E102" s="313"/>
      <c r="F102" s="313"/>
      <c r="G102" s="313"/>
      <c r="H102" s="313"/>
      <c r="I102" s="313"/>
      <c r="J102" s="313"/>
      <c r="K102" s="313"/>
      <c r="L102" s="314"/>
      <c r="M102" s="26"/>
      <c r="O102" s="19"/>
    </row>
    <row r="103" spans="1:16" x14ac:dyDescent="0.35">
      <c r="B103" s="307"/>
      <c r="C103" s="308"/>
      <c r="D103" s="308"/>
      <c r="E103" s="313"/>
      <c r="F103" s="313"/>
      <c r="G103" s="313"/>
      <c r="H103" s="313"/>
      <c r="I103" s="313"/>
      <c r="J103" s="313"/>
      <c r="K103" s="313"/>
      <c r="L103" s="314"/>
      <c r="M103" s="26"/>
      <c r="O103" s="19"/>
    </row>
    <row r="104" spans="1:16" x14ac:dyDescent="0.35">
      <c r="B104" s="309"/>
      <c r="C104" s="310"/>
      <c r="D104" s="310"/>
      <c r="E104" s="315"/>
      <c r="F104" s="315"/>
      <c r="G104" s="315"/>
      <c r="H104" s="315"/>
      <c r="I104" s="315"/>
      <c r="J104" s="315"/>
      <c r="K104" s="315"/>
      <c r="L104" s="316"/>
      <c r="M104" s="26"/>
      <c r="O104" s="19"/>
    </row>
    <row r="105" spans="1:16" s="26" customFormat="1" x14ac:dyDescent="0.35">
      <c r="A105" s="55"/>
      <c r="B105" s="66"/>
      <c r="C105" s="67"/>
      <c r="D105" s="67"/>
      <c r="E105" s="67"/>
      <c r="F105" s="67"/>
      <c r="G105" s="67"/>
      <c r="H105" s="67"/>
      <c r="I105" s="67"/>
      <c r="J105" s="67"/>
      <c r="K105" s="67"/>
      <c r="L105" s="68"/>
    </row>
    <row r="106" spans="1:16" x14ac:dyDescent="0.35">
      <c r="B106" s="25"/>
      <c r="C106" s="25"/>
      <c r="D106" s="25"/>
      <c r="E106" s="25"/>
      <c r="F106" s="25"/>
      <c r="G106" s="25"/>
      <c r="H106" s="25"/>
      <c r="I106" s="25"/>
      <c r="J106" s="25"/>
      <c r="K106" s="25"/>
      <c r="L106" s="25"/>
    </row>
    <row r="107" spans="1:16" x14ac:dyDescent="0.35">
      <c r="B107" s="290" t="str">
        <f>IF(Intro!$G$21="English",O107,P107)</f>
        <v>CERTIFICATION</v>
      </c>
      <c r="C107" s="291"/>
      <c r="D107" s="291"/>
      <c r="E107" s="291"/>
      <c r="F107" s="291"/>
      <c r="G107" s="291"/>
      <c r="H107" s="291"/>
      <c r="I107" s="291"/>
      <c r="J107" s="291"/>
      <c r="K107" s="291"/>
      <c r="L107" s="292"/>
      <c r="M107" s="26"/>
      <c r="O107" s="8" t="s">
        <v>2</v>
      </c>
      <c r="P107" s="8" t="s">
        <v>3</v>
      </c>
    </row>
    <row r="108" spans="1:16" x14ac:dyDescent="0.35">
      <c r="B108" s="17"/>
      <c r="C108" s="23"/>
      <c r="D108" s="23"/>
      <c r="E108" s="24"/>
      <c r="F108" s="24"/>
      <c r="G108" s="24"/>
      <c r="H108" s="24"/>
      <c r="I108" s="24"/>
      <c r="J108" s="24"/>
      <c r="K108" s="24"/>
      <c r="L108" s="18"/>
      <c r="M108" s="8"/>
    </row>
    <row r="109" spans="1:16" s="26" customFormat="1" x14ac:dyDescent="0.35">
      <c r="A109" s="55"/>
      <c r="B109" s="275" t="str">
        <f>IF(Intro!$G$21="English",O109,P109)</f>
        <v xml:space="preserve">The undersigned certifies that the information supplied herein is complete and correct to the best of their knowledge and belief.
</v>
      </c>
      <c r="C109" s="276"/>
      <c r="D109" s="276"/>
      <c r="E109" s="276"/>
      <c r="F109" s="276"/>
      <c r="G109" s="276"/>
      <c r="H109" s="276"/>
      <c r="I109" s="276"/>
      <c r="J109" s="276"/>
      <c r="K109" s="276"/>
      <c r="L109" s="277"/>
      <c r="O109" s="26" t="s">
        <v>305</v>
      </c>
      <c r="P109" s="26" t="s">
        <v>306</v>
      </c>
    </row>
    <row r="110" spans="1:16" s="26" customFormat="1" x14ac:dyDescent="0.35">
      <c r="A110" s="55"/>
      <c r="B110" s="65"/>
      <c r="C110" s="50"/>
      <c r="D110" s="50"/>
      <c r="E110" s="50"/>
      <c r="F110" s="50"/>
      <c r="G110" s="50"/>
      <c r="H110" s="50"/>
      <c r="I110" s="50"/>
      <c r="J110" s="50"/>
      <c r="K110" s="50"/>
      <c r="L110" s="56"/>
    </row>
    <row r="111" spans="1:16" x14ac:dyDescent="0.35">
      <c r="B111" s="325" t="str">
        <f>IF(Intro!$G$21="English",O111,P111)</f>
        <v>Name of Authorized Official</v>
      </c>
      <c r="C111" s="326"/>
      <c r="D111" s="326"/>
      <c r="E111" s="329"/>
      <c r="F111" s="329"/>
      <c r="G111" s="329"/>
      <c r="H111" s="329"/>
      <c r="I111" s="329"/>
      <c r="J111" s="329"/>
      <c r="K111" s="329"/>
      <c r="L111" s="330"/>
      <c r="M111" s="8"/>
      <c r="O111" s="19" t="s">
        <v>92</v>
      </c>
      <c r="P111" s="8" t="s">
        <v>94</v>
      </c>
    </row>
    <row r="112" spans="1:16" x14ac:dyDescent="0.35">
      <c r="B112" s="325"/>
      <c r="C112" s="326"/>
      <c r="D112" s="326"/>
      <c r="E112" s="329"/>
      <c r="F112" s="329"/>
      <c r="G112" s="329"/>
      <c r="H112" s="329"/>
      <c r="I112" s="329"/>
      <c r="J112" s="329"/>
      <c r="K112" s="329"/>
      <c r="L112" s="330"/>
      <c r="M112" s="8"/>
      <c r="O112" s="19"/>
    </row>
    <row r="113" spans="1:16" x14ac:dyDescent="0.35">
      <c r="B113" s="325" t="str">
        <f>IF(Intro!$G$21="English",O113,P113)</f>
        <v>Title of Authorized Official</v>
      </c>
      <c r="C113" s="326"/>
      <c r="D113" s="326"/>
      <c r="E113" s="329"/>
      <c r="F113" s="329"/>
      <c r="G113" s="329"/>
      <c r="H113" s="329"/>
      <c r="I113" s="329"/>
      <c r="J113" s="329"/>
      <c r="K113" s="329"/>
      <c r="L113" s="330"/>
      <c r="M113" s="8"/>
      <c r="O113" s="19" t="s">
        <v>93</v>
      </c>
      <c r="P113" s="8" t="s">
        <v>95</v>
      </c>
    </row>
    <row r="114" spans="1:16" x14ac:dyDescent="0.35">
      <c r="B114" s="327"/>
      <c r="C114" s="328"/>
      <c r="D114" s="328"/>
      <c r="E114" s="329"/>
      <c r="F114" s="329"/>
      <c r="G114" s="329"/>
      <c r="H114" s="329"/>
      <c r="I114" s="329"/>
      <c r="J114" s="329"/>
      <c r="K114" s="329"/>
      <c r="L114" s="330"/>
      <c r="M114" s="8"/>
      <c r="O114" s="19"/>
    </row>
    <row r="115" spans="1:16" x14ac:dyDescent="0.35">
      <c r="B115" s="325" t="str">
        <f>IF(Intro!$G$21="English",O115,P115)</f>
        <v>E-mail Address</v>
      </c>
      <c r="C115" s="326"/>
      <c r="D115" s="326"/>
      <c r="E115" s="329"/>
      <c r="F115" s="329"/>
      <c r="G115" s="329"/>
      <c r="H115" s="329"/>
      <c r="I115" s="329"/>
      <c r="J115" s="329"/>
      <c r="K115" s="329"/>
      <c r="L115" s="330"/>
      <c r="M115" s="8"/>
      <c r="O115" s="19" t="s">
        <v>5</v>
      </c>
      <c r="P115" s="8" t="s">
        <v>97</v>
      </c>
    </row>
    <row r="116" spans="1:16" x14ac:dyDescent="0.35">
      <c r="B116" s="327"/>
      <c r="C116" s="328"/>
      <c r="D116" s="328"/>
      <c r="E116" s="329"/>
      <c r="F116" s="329"/>
      <c r="G116" s="329"/>
      <c r="H116" s="329"/>
      <c r="I116" s="329"/>
      <c r="J116" s="329"/>
      <c r="K116" s="329"/>
      <c r="L116" s="330"/>
      <c r="M116" s="8"/>
      <c r="O116" s="19"/>
    </row>
    <row r="117" spans="1:16" x14ac:dyDescent="0.35">
      <c r="B117" s="325" t="str">
        <f>IF(Intro!$G$21="English",O117,P117)</f>
        <v>Telephone</v>
      </c>
      <c r="C117" s="326"/>
      <c r="D117" s="326"/>
      <c r="E117" s="329"/>
      <c r="F117" s="329"/>
      <c r="G117" s="329"/>
      <c r="H117" s="329"/>
      <c r="I117" s="329"/>
      <c r="J117" s="329"/>
      <c r="K117" s="329"/>
      <c r="L117" s="330"/>
      <c r="M117" s="8"/>
      <c r="O117" s="19" t="s">
        <v>1</v>
      </c>
      <c r="P117" s="8" t="s">
        <v>4</v>
      </c>
    </row>
    <row r="118" spans="1:16" x14ac:dyDescent="0.35">
      <c r="B118" s="327"/>
      <c r="C118" s="328"/>
      <c r="D118" s="328"/>
      <c r="E118" s="329"/>
      <c r="F118" s="329"/>
      <c r="G118" s="329"/>
      <c r="H118" s="329"/>
      <c r="I118" s="329"/>
      <c r="J118" s="329"/>
      <c r="K118" s="329"/>
      <c r="L118" s="330"/>
      <c r="M118" s="8"/>
      <c r="O118" s="19"/>
    </row>
    <row r="119" spans="1:16" x14ac:dyDescent="0.35">
      <c r="B119" s="325" t="s">
        <v>0</v>
      </c>
      <c r="C119" s="326"/>
      <c r="D119" s="326"/>
      <c r="E119" s="331"/>
      <c r="F119" s="329"/>
      <c r="G119" s="329"/>
      <c r="H119" s="329"/>
      <c r="I119" s="329"/>
      <c r="J119" s="329"/>
      <c r="K119" s="329"/>
      <c r="L119" s="330"/>
      <c r="M119" s="26"/>
      <c r="O119" s="19"/>
    </row>
    <row r="120" spans="1:16" x14ac:dyDescent="0.35">
      <c r="B120" s="327"/>
      <c r="C120" s="328"/>
      <c r="D120" s="328"/>
      <c r="E120" s="329"/>
      <c r="F120" s="329"/>
      <c r="G120" s="329"/>
      <c r="H120" s="329"/>
      <c r="I120" s="329"/>
      <c r="J120" s="329"/>
      <c r="K120" s="329"/>
      <c r="L120" s="330"/>
      <c r="M120" s="26"/>
      <c r="O120" s="19"/>
    </row>
    <row r="121" spans="1:16" s="26" customFormat="1" x14ac:dyDescent="0.35">
      <c r="A121" s="55"/>
      <c r="B121" s="65"/>
      <c r="C121" s="50"/>
      <c r="D121" s="50"/>
      <c r="E121" s="50"/>
      <c r="F121" s="50"/>
      <c r="G121" s="50"/>
      <c r="H121" s="50"/>
      <c r="I121" s="50"/>
      <c r="J121" s="50"/>
      <c r="K121" s="50"/>
      <c r="L121" s="56"/>
    </row>
    <row r="122" spans="1:16" ht="21" x14ac:dyDescent="0.35">
      <c r="B122" s="320" t="str">
        <f>IF(Intro!$G$21="English",O122,P122)</f>
        <v>I understand that checking this box constitutes my legally binding signature.</v>
      </c>
      <c r="C122" s="321"/>
      <c r="D122" s="321"/>
      <c r="E122" s="321"/>
      <c r="F122" s="321"/>
      <c r="G122" s="321"/>
      <c r="H122" s="321"/>
      <c r="I122" s="321"/>
      <c r="J122" s="79"/>
      <c r="K122" s="28"/>
      <c r="L122" s="27"/>
      <c r="M122" s="8"/>
      <c r="O122" s="19" t="s">
        <v>98</v>
      </c>
      <c r="P122" s="8" t="s">
        <v>99</v>
      </c>
    </row>
    <row r="123" spans="1:16" s="26" customFormat="1" x14ac:dyDescent="0.35">
      <c r="A123" s="55"/>
      <c r="B123" s="66"/>
      <c r="C123" s="67"/>
      <c r="D123" s="67"/>
      <c r="E123" s="67"/>
      <c r="F123" s="67"/>
      <c r="G123" s="67"/>
      <c r="H123" s="67"/>
      <c r="I123" s="67"/>
      <c r="J123" s="67"/>
      <c r="K123" s="67"/>
      <c r="L123" s="68"/>
    </row>
    <row r="124" spans="1:16" s="4" customFormat="1" x14ac:dyDescent="0.35">
      <c r="A124" s="1"/>
      <c r="B124" s="15"/>
      <c r="C124" s="15"/>
      <c r="D124" s="15"/>
      <c r="E124" s="3"/>
      <c r="F124" s="3"/>
      <c r="G124" s="3"/>
      <c r="H124" s="3"/>
      <c r="I124" s="3"/>
      <c r="J124" s="3"/>
      <c r="K124" s="3"/>
      <c r="L124" s="3"/>
      <c r="O124" s="16"/>
      <c r="P124" s="16"/>
    </row>
    <row r="125" spans="1:16" s="2" customFormat="1" x14ac:dyDescent="0.35">
      <c r="A125" s="1"/>
      <c r="B125" s="284" t="str">
        <f>IF(Intro!$G$21="English",O125,P125)</f>
        <v>SUBMITTING THE QUESTIONNAIRE RESPONSE</v>
      </c>
      <c r="C125" s="285"/>
      <c r="D125" s="285" t="str">
        <f>UPPER(IF(Intro!$G$21="English",P125,Q125))</f>
        <v>TRANSMISSION DU QUESTIONNAIRE REMPLI</v>
      </c>
      <c r="E125" s="285" t="str">
        <f>UPPER(IF(Intro!$G$21="English",Q125,R125))</f>
        <v/>
      </c>
      <c r="F125" s="285" t="str">
        <f>UPPER(IF(Intro!$G$21="English",R125,S125))</f>
        <v/>
      </c>
      <c r="G125" s="285" t="str">
        <f>UPPER(IF(Intro!$G$21="English",S125,T125))</f>
        <v/>
      </c>
      <c r="H125" s="285" t="str">
        <f>UPPER(IF(Intro!$G$21="English",T125,U125))</f>
        <v/>
      </c>
      <c r="I125" s="285" t="str">
        <f>UPPER(IF(Intro!$G$21="English",U125,V125))</f>
        <v/>
      </c>
      <c r="J125" s="285" t="str">
        <f>UPPER(IF(Intro!$G$21="English",V125,W125))</f>
        <v/>
      </c>
      <c r="K125" s="285" t="str">
        <f>UPPER(IF(Intro!$G$21="English",W125,X125))</f>
        <v/>
      </c>
      <c r="L125" s="286" t="str">
        <f>UPPER(IF(Intro!$G$21="English",X125,Y125))</f>
        <v/>
      </c>
      <c r="M125" s="4"/>
      <c r="N125" s="13"/>
      <c r="O125" s="14" t="s">
        <v>120</v>
      </c>
      <c r="P125" s="14" t="s">
        <v>8</v>
      </c>
    </row>
    <row r="126" spans="1:16" x14ac:dyDescent="0.35">
      <c r="B126" s="17"/>
      <c r="C126" s="23"/>
      <c r="D126" s="23"/>
      <c r="E126" s="24"/>
      <c r="F126" s="24"/>
      <c r="G126" s="24"/>
      <c r="H126" s="24"/>
      <c r="I126" s="24"/>
      <c r="J126" s="24"/>
      <c r="K126" s="24"/>
      <c r="L126" s="18"/>
      <c r="M126" s="8"/>
    </row>
    <row r="127" spans="1:16" s="26" customFormat="1" x14ac:dyDescent="0.35">
      <c r="A127" s="55"/>
      <c r="B127" s="275" t="str">
        <f>IF(Intro!$G$21="English",O127,P127)</f>
        <v>The completed questionnaire can be submitted using one of the following methods:</v>
      </c>
      <c r="C127" s="276"/>
      <c r="D127" s="276"/>
      <c r="E127" s="276"/>
      <c r="F127" s="276"/>
      <c r="G127" s="276"/>
      <c r="H127" s="276"/>
      <c r="I127" s="276"/>
      <c r="J127" s="276"/>
      <c r="K127" s="276"/>
      <c r="L127" s="277"/>
      <c r="O127" s="8" t="s">
        <v>162</v>
      </c>
      <c r="P127" s="8" t="s">
        <v>96</v>
      </c>
    </row>
    <row r="128" spans="1:16" s="26" customFormat="1" x14ac:dyDescent="0.35">
      <c r="A128" s="55"/>
      <c r="B128" s="322"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28" s="323"/>
      <c r="D128" s="323"/>
      <c r="E128" s="323"/>
      <c r="F128" s="323"/>
      <c r="G128" s="323"/>
      <c r="H128" s="323"/>
      <c r="I128" s="323"/>
      <c r="J128" s="323"/>
      <c r="K128" s="323"/>
      <c r="L128" s="324"/>
      <c r="O128" s="8"/>
      <c r="P128" s="8"/>
    </row>
    <row r="129" spans="1:16" s="26" customFormat="1" x14ac:dyDescent="0.35">
      <c r="A129" s="55"/>
      <c r="B129" s="332" t="str">
        <f>IF(Intro!$G$21="English",O129,P129)</f>
        <v xml:space="preserve">When submitting the completed questionnaire using the secure E-filing service, designate the questionnaire as confidential. Note that the information in the public (blue) tabs in your questionnaire will be treated as public information.
</v>
      </c>
      <c r="C129" s="333"/>
      <c r="D129" s="333"/>
      <c r="E129" s="333"/>
      <c r="F129" s="333"/>
      <c r="G129" s="333"/>
      <c r="H129" s="333"/>
      <c r="I129" s="333"/>
      <c r="J129" s="333"/>
      <c r="K129" s="333"/>
      <c r="L129" s="334"/>
      <c r="O129" s="8" t="s">
        <v>258</v>
      </c>
      <c r="P129" s="8" t="s">
        <v>259</v>
      </c>
    </row>
    <row r="130" spans="1:16" s="26" customFormat="1" x14ac:dyDescent="0.35">
      <c r="A130" s="55"/>
      <c r="B130" s="332"/>
      <c r="C130" s="333"/>
      <c r="D130" s="333"/>
      <c r="E130" s="333"/>
      <c r="F130" s="333"/>
      <c r="G130" s="333"/>
      <c r="H130" s="333"/>
      <c r="I130" s="333"/>
      <c r="J130" s="333"/>
      <c r="K130" s="333"/>
      <c r="L130" s="334"/>
      <c r="O130" s="8"/>
      <c r="P130" s="8"/>
    </row>
    <row r="131" spans="1:16" s="26" customFormat="1" x14ac:dyDescent="0.35">
      <c r="A131" s="55"/>
      <c r="B131" s="317" t="str">
        <f>IF(Intro!$G$21="English",O131,P131)</f>
        <v>2. E-mail to citt-tcce@tribunal.gc.ca should you accept the associated risks and you are filing information that belongs to your firm only.</v>
      </c>
      <c r="C131" s="318"/>
      <c r="D131" s="318"/>
      <c r="E131" s="318"/>
      <c r="F131" s="318"/>
      <c r="G131" s="318"/>
      <c r="H131" s="318"/>
      <c r="I131" s="318"/>
      <c r="J131" s="318"/>
      <c r="K131" s="318"/>
      <c r="L131" s="319"/>
      <c r="O131" s="8" t="s">
        <v>348</v>
      </c>
      <c r="P131" s="8" t="s">
        <v>349</v>
      </c>
    </row>
    <row r="132" spans="1:16" s="26" customFormat="1" x14ac:dyDescent="0.35">
      <c r="A132" s="55"/>
      <c r="B132" s="66"/>
      <c r="C132" s="67"/>
      <c r="D132" s="67"/>
      <c r="E132" s="67"/>
      <c r="F132" s="67"/>
      <c r="G132" s="67"/>
      <c r="H132" s="67"/>
      <c r="I132" s="67"/>
      <c r="J132" s="67"/>
      <c r="K132" s="67"/>
      <c r="L132" s="68"/>
    </row>
    <row r="134" spans="1:16" s="2" customFormat="1" x14ac:dyDescent="0.35">
      <c r="A134" s="1"/>
      <c r="B134" s="284" t="s">
        <v>347</v>
      </c>
      <c r="C134" s="285"/>
      <c r="D134" s="285" t="str">
        <f>UPPER(IF(Intro!$G$21="English",P134,Q134))</f>
        <v/>
      </c>
      <c r="E134" s="285" t="str">
        <f>UPPER(IF(Intro!$G$21="English",Q134,R134))</f>
        <v/>
      </c>
      <c r="F134" s="285" t="str">
        <f>UPPER(IF(Intro!$G$21="English",R134,S134))</f>
        <v/>
      </c>
      <c r="G134" s="285" t="str">
        <f>UPPER(IF(Intro!$G$21="English",S134,T134))</f>
        <v/>
      </c>
      <c r="H134" s="285" t="str">
        <f>UPPER(IF(Intro!$G$21="English",T134,U134))</f>
        <v/>
      </c>
      <c r="I134" s="285" t="str">
        <f>UPPER(IF(Intro!$G$21="English",U134,V134))</f>
        <v/>
      </c>
      <c r="J134" s="285" t="str">
        <f>UPPER(IF(Intro!$G$21="English",V134,W134))</f>
        <v/>
      </c>
      <c r="K134" s="285" t="str">
        <f>UPPER(IF(Intro!$G$21="English",W134,X134))</f>
        <v/>
      </c>
      <c r="L134" s="286" t="str">
        <f>UPPER(IF(Intro!$G$21="English",X134,Y134))</f>
        <v/>
      </c>
      <c r="M134" s="4"/>
      <c r="N134" s="13"/>
      <c r="O134" s="14"/>
      <c r="P134" s="14"/>
    </row>
    <row r="135" spans="1:16" x14ac:dyDescent="0.35">
      <c r="B135" s="17"/>
      <c r="C135" s="23"/>
      <c r="D135" s="23"/>
      <c r="E135" s="24"/>
      <c r="F135" s="24"/>
      <c r="G135" s="24"/>
      <c r="H135" s="24"/>
      <c r="I135" s="24"/>
      <c r="J135" s="24"/>
      <c r="K135" s="24"/>
      <c r="L135" s="18"/>
      <c r="M135" s="8"/>
    </row>
    <row r="136" spans="1:16" s="26" customFormat="1" x14ac:dyDescent="0.35">
      <c r="A136" s="55"/>
      <c r="B136" s="275" t="str">
        <f>IF(Intro!$G$21="English",O136,P136)</f>
        <v xml:space="preserve">Questions relating to this questionnaire should be directed to:
</v>
      </c>
      <c r="C136" s="276"/>
      <c r="D136" s="276"/>
      <c r="E136" s="276"/>
      <c r="F136" s="276"/>
      <c r="G136" s="276"/>
      <c r="H136" s="276"/>
      <c r="I136" s="276"/>
      <c r="J136" s="276"/>
      <c r="K136" s="276"/>
      <c r="L136" s="277"/>
      <c r="O136" s="8" t="s">
        <v>266</v>
      </c>
      <c r="P136" s="8" t="s">
        <v>267</v>
      </c>
    </row>
    <row r="137" spans="1:16" s="26" customFormat="1" x14ac:dyDescent="0.35">
      <c r="A137" s="55"/>
      <c r="B137" s="42"/>
      <c r="C137" s="45"/>
      <c r="D137" s="45"/>
      <c r="E137" s="45"/>
      <c r="F137" s="45"/>
      <c r="G137" s="45"/>
      <c r="H137" s="45"/>
      <c r="I137" s="45"/>
      <c r="J137" s="45"/>
      <c r="K137" s="45"/>
      <c r="L137" s="46"/>
      <c r="O137" s="8"/>
      <c r="P137" s="8"/>
    </row>
    <row r="138" spans="1:16" x14ac:dyDescent="0.35">
      <c r="B138" s="272" t="str">
        <f>Variables!B13</f>
        <v>Nicole Lalonde</v>
      </c>
      <c r="C138" s="273"/>
      <c r="D138" s="273"/>
      <c r="E138" s="273" t="str">
        <f>Variables!C13</f>
        <v xml:space="preserve">nicole.lalonde@tribunal.gc.ca </v>
      </c>
      <c r="F138" s="273"/>
      <c r="G138" s="273"/>
      <c r="H138" s="273"/>
      <c r="I138" s="273"/>
      <c r="J138" s="273" t="str">
        <f>Variables!D13</f>
        <v>343-574-8274</v>
      </c>
      <c r="K138" s="273"/>
      <c r="L138" s="274"/>
      <c r="M138" s="8"/>
      <c r="O138" s="19"/>
    </row>
    <row r="139" spans="1:16" x14ac:dyDescent="0.35">
      <c r="B139" s="272" t="str">
        <f>Variables!B14</f>
        <v>Paula Place</v>
      </c>
      <c r="C139" s="273"/>
      <c r="D139" s="273"/>
      <c r="E139" s="273" t="str">
        <f>Variables!C14</f>
        <v>paula.place@tribunal.gc.ca</v>
      </c>
      <c r="F139" s="273"/>
      <c r="G139" s="273"/>
      <c r="H139" s="273"/>
      <c r="I139" s="273"/>
      <c r="J139" s="273" t="str">
        <f>Variables!D14</f>
        <v>343-574-3196</v>
      </c>
      <c r="K139" s="273"/>
      <c r="L139" s="274"/>
      <c r="M139" s="8"/>
      <c r="O139" s="19"/>
    </row>
    <row r="140" spans="1:16" x14ac:dyDescent="0.35">
      <c r="B140" s="272" t="str">
        <f>Variables!B15</f>
        <v>Jornette Dangbedji</v>
      </c>
      <c r="C140" s="273"/>
      <c r="D140" s="273"/>
      <c r="E140" s="273" t="str">
        <f>Variables!C15</f>
        <v>jornette.dangbedji@tribunal.gc.ca</v>
      </c>
      <c r="F140" s="273"/>
      <c r="G140" s="273"/>
      <c r="H140" s="273"/>
      <c r="I140" s="273"/>
      <c r="J140" s="273" t="str">
        <f>Variables!D15</f>
        <v>613-408-8743</v>
      </c>
      <c r="K140" s="273"/>
      <c r="L140" s="274"/>
      <c r="M140" s="8"/>
      <c r="O140" s="19"/>
    </row>
    <row r="141" spans="1:16" s="26" customFormat="1" x14ac:dyDescent="0.35">
      <c r="A141" s="55"/>
      <c r="B141" s="66"/>
      <c r="C141" s="67"/>
      <c r="D141" s="67"/>
      <c r="E141" s="67"/>
      <c r="F141" s="67"/>
      <c r="G141" s="67"/>
      <c r="H141" s="67"/>
      <c r="I141" s="67"/>
      <c r="J141" s="67"/>
      <c r="K141" s="67"/>
      <c r="L141" s="68"/>
    </row>
  </sheetData>
  <sheetProtection algorithmName="SHA-512" hashValue="cKqGBPrZpaiu4YeD0EMmUvndb0S0XpOCHEKZX4243iYPrrJQVsaKta0cT5T1EFtRW1ezvZCDRUZSaryNpMtxyw==" saltValue="jCe3ifrLgow+E2T3fb1zqg==" spinCount="100000" sheet="1" objects="1" scenarios="1" selectLockedCells="1"/>
  <mergeCells count="69">
    <mergeCell ref="B67:L67"/>
    <mergeCell ref="B69:C70"/>
    <mergeCell ref="D69:D70"/>
    <mergeCell ref="E69:K70"/>
    <mergeCell ref="B54:L55"/>
    <mergeCell ref="C56:G56"/>
    <mergeCell ref="C57:G57"/>
    <mergeCell ref="O9:P17"/>
    <mergeCell ref="B111:D112"/>
    <mergeCell ref="B113:D114"/>
    <mergeCell ref="B115:D116"/>
    <mergeCell ref="E111:L112"/>
    <mergeCell ref="E113:L114"/>
    <mergeCell ref="E115:L116"/>
    <mergeCell ref="B64:C65"/>
    <mergeCell ref="D64:D65"/>
    <mergeCell ref="B10:F16"/>
    <mergeCell ref="H10:L16"/>
    <mergeCell ref="B21:F22"/>
    <mergeCell ref="H21:L22"/>
    <mergeCell ref="G21:G22"/>
    <mergeCell ref="C29:K52"/>
    <mergeCell ref="E64:K65"/>
    <mergeCell ref="B27:L27"/>
    <mergeCell ref="B62:L62"/>
    <mergeCell ref="B60:L60"/>
    <mergeCell ref="B134:L134"/>
    <mergeCell ref="B127:L127"/>
    <mergeCell ref="B122:I122"/>
    <mergeCell ref="B128:L128"/>
    <mergeCell ref="B117:D118"/>
    <mergeCell ref="B119:D120"/>
    <mergeCell ref="E117:L118"/>
    <mergeCell ref="E119:L120"/>
    <mergeCell ref="B129:L130"/>
    <mergeCell ref="B131:L131"/>
    <mergeCell ref="B125:L125"/>
    <mergeCell ref="B94:L94"/>
    <mergeCell ref="B109:L109"/>
    <mergeCell ref="B73:L73"/>
    <mergeCell ref="B79:L79"/>
    <mergeCell ref="B85:L85"/>
    <mergeCell ref="B107:L107"/>
    <mergeCell ref="D75:J76"/>
    <mergeCell ref="B81:L82"/>
    <mergeCell ref="B87:D88"/>
    <mergeCell ref="B89:D90"/>
    <mergeCell ref="B91:D92"/>
    <mergeCell ref="E87:L88"/>
    <mergeCell ref="E89:L90"/>
    <mergeCell ref="E91:L92"/>
    <mergeCell ref="B95:D104"/>
    <mergeCell ref="E95:L104"/>
    <mergeCell ref="B4:L4"/>
    <mergeCell ref="B5:L5"/>
    <mergeCell ref="B8:L8"/>
    <mergeCell ref="B25:L25"/>
    <mergeCell ref="B6:L6"/>
    <mergeCell ref="B19:L19"/>
    <mergeCell ref="B140:D140"/>
    <mergeCell ref="E140:I140"/>
    <mergeCell ref="J140:L140"/>
    <mergeCell ref="B136:L136"/>
    <mergeCell ref="E138:I138"/>
    <mergeCell ref="E139:I139"/>
    <mergeCell ref="J139:L139"/>
    <mergeCell ref="J138:L138"/>
    <mergeCell ref="B139:D139"/>
    <mergeCell ref="B138:D138"/>
  </mergeCells>
  <dataValidations count="2">
    <dataValidation type="list" allowBlank="1" showInputMessage="1" showErrorMessage="1" sqref="J122" xr:uid="{C7BBF197-8CBD-4930-A166-DC4AC6BEE7F8}">
      <formula1>"X"</formula1>
    </dataValidation>
    <dataValidation type="list" allowBlank="1" showInputMessage="1" showErrorMessage="1" sqref="G21" xr:uid="{3EE41EDF-5680-44B4-9FF9-39836039D47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84"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1DB03BF-D1C8-441C-9330-C7DC0BCDCD60}">
          <x14:formula1>
            <xm:f>Variables!$D$37:$D$38</xm:f>
          </x14:formula1>
          <xm:sqref>D64:D65 D69:D70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F23DE-FEC4-47BF-921D-4C22E0464ECE}">
  <sheetPr>
    <tabColor rgb="FF00B0F0"/>
    <pageSetUpPr fitToPage="1"/>
  </sheetPr>
  <dimension ref="A1:R27"/>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14.54296875" style="8" hidden="1" customWidth="1"/>
    <col min="17" max="19" width="9.453125" style="8" customWidth="1"/>
    <col min="20" max="16384" width="9.453125" style="8"/>
  </cols>
  <sheetData>
    <row r="1" spans="1:16" x14ac:dyDescent="0.35">
      <c r="O1" s="8" t="s">
        <v>417</v>
      </c>
      <c r="P1" s="8" t="s">
        <v>417</v>
      </c>
    </row>
    <row r="2" spans="1:16" x14ac:dyDescent="0.35">
      <c r="B2" s="10" t="s">
        <v>117</v>
      </c>
      <c r="C2" s="10"/>
      <c r="D2" s="10"/>
      <c r="O2" s="9" t="s">
        <v>149</v>
      </c>
      <c r="P2" s="9" t="s">
        <v>159</v>
      </c>
    </row>
    <row r="3" spans="1:16" x14ac:dyDescent="0.35">
      <c r="B3" s="12"/>
      <c r="C3" s="12"/>
      <c r="D3" s="12"/>
      <c r="O3" s="11"/>
      <c r="P3" s="11"/>
    </row>
    <row r="4" spans="1:16" s="2" customFormat="1" x14ac:dyDescent="0.35">
      <c r="A4" s="1"/>
      <c r="B4" s="382" t="str">
        <f>UPPER(IF(Intro!$G$21="English",O4,P4))</f>
        <v>PURCHASER QUESTIONNAIRE</v>
      </c>
      <c r="C4" s="383"/>
      <c r="D4" s="383"/>
      <c r="E4" s="383"/>
      <c r="F4" s="383"/>
      <c r="G4" s="383"/>
      <c r="H4" s="383"/>
      <c r="I4" s="383"/>
      <c r="J4" s="383"/>
      <c r="K4" s="383"/>
      <c r="L4" s="384"/>
      <c r="M4" s="13"/>
      <c r="N4" s="13"/>
      <c r="O4" s="14" t="s">
        <v>643</v>
      </c>
      <c r="P4" s="76" t="s">
        <v>350</v>
      </c>
    </row>
    <row r="5" spans="1:16" s="2" customFormat="1" x14ac:dyDescent="0.35">
      <c r="A5" s="1"/>
      <c r="B5" s="281" t="str">
        <f>Intro!B5</f>
        <v>NQ-2026-003</v>
      </c>
      <c r="C5" s="282"/>
      <c r="D5" s="282"/>
      <c r="E5" s="282"/>
      <c r="F5" s="282"/>
      <c r="G5" s="282"/>
      <c r="H5" s="282"/>
      <c r="I5" s="282"/>
      <c r="J5" s="282"/>
      <c r="K5" s="282"/>
      <c r="L5" s="283"/>
      <c r="M5" s="13"/>
      <c r="N5" s="13"/>
      <c r="O5" s="14"/>
      <c r="P5" s="14"/>
    </row>
    <row r="6" spans="1:16" s="4" customFormat="1" x14ac:dyDescent="0.35">
      <c r="A6" s="1"/>
      <c r="B6" s="385" t="str">
        <f>UPPER(IF(Intro!$G$21="English",Variables!B3,Variables!C3))</f>
        <v>UNARMOURED BUILDING CABLES</v>
      </c>
      <c r="C6" s="386"/>
      <c r="D6" s="386"/>
      <c r="E6" s="386"/>
      <c r="F6" s="386"/>
      <c r="G6" s="386"/>
      <c r="H6" s="386"/>
      <c r="I6" s="386"/>
      <c r="J6" s="386"/>
      <c r="K6" s="386"/>
      <c r="L6" s="387"/>
      <c r="M6" s="20"/>
      <c r="N6" s="20"/>
      <c r="O6" s="16"/>
      <c r="P6" s="16"/>
    </row>
    <row r="7" spans="1:16" s="4" customFormat="1" x14ac:dyDescent="0.35">
      <c r="A7" s="1"/>
      <c r="B7" s="15"/>
      <c r="C7" s="15"/>
      <c r="D7" s="15"/>
      <c r="E7" s="3"/>
      <c r="F7" s="3"/>
      <c r="G7" s="3"/>
      <c r="H7" s="3"/>
      <c r="I7" s="3"/>
      <c r="J7" s="3"/>
      <c r="K7" s="3"/>
      <c r="L7" s="3"/>
      <c r="O7" s="16"/>
      <c r="P7" s="16"/>
    </row>
    <row r="8" spans="1:16" s="2" customFormat="1" x14ac:dyDescent="0.35">
      <c r="A8" s="1"/>
      <c r="B8" s="284" t="str">
        <f>IF(Intro!$G$21="English",O8,P8)</f>
        <v>QUESTIONNAIRE OUTLINE</v>
      </c>
      <c r="C8" s="285"/>
      <c r="D8" s="285" t="str">
        <f>UPPER(IF(Intro!$G$21="English",P8,Q8))</f>
        <v>APERÇU DU QUESTIONNAIRE</v>
      </c>
      <c r="E8" s="285" t="str">
        <f>UPPER(IF(Intro!$G$21="English",Q8,R8))</f>
        <v/>
      </c>
      <c r="F8" s="285" t="str">
        <f>UPPER(IF(Intro!$G$21="English",R8,S8))</f>
        <v/>
      </c>
      <c r="G8" s="285" t="str">
        <f>UPPER(IF(Intro!$G$21="English",S8,T8))</f>
        <v/>
      </c>
      <c r="H8" s="285" t="str">
        <f>UPPER(IF(Intro!$G$21="English",T8,U8))</f>
        <v/>
      </c>
      <c r="I8" s="285" t="str">
        <f>UPPER(IF(Intro!$G$21="English",U8,V8))</f>
        <v/>
      </c>
      <c r="J8" s="285" t="str">
        <f>UPPER(IF(Intro!$G$21="English",V8,W8))</f>
        <v/>
      </c>
      <c r="K8" s="285" t="str">
        <f>UPPER(IF(Intro!$G$21="English",W8,X8))</f>
        <v/>
      </c>
      <c r="L8" s="286" t="str">
        <f>UPPER(IF(Intro!$G$21="English",X8,Y8))</f>
        <v/>
      </c>
      <c r="M8" s="4"/>
      <c r="N8" s="13"/>
      <c r="O8" s="76" t="s">
        <v>351</v>
      </c>
      <c r="P8" s="76" t="s">
        <v>352</v>
      </c>
    </row>
    <row r="9" spans="1:16" x14ac:dyDescent="0.35">
      <c r="B9" s="17"/>
      <c r="C9" s="23"/>
      <c r="D9" s="23"/>
      <c r="E9" s="24"/>
      <c r="F9" s="24"/>
      <c r="G9" s="24"/>
      <c r="H9" s="24"/>
      <c r="I9" s="24"/>
      <c r="J9" s="24"/>
      <c r="K9" s="24"/>
      <c r="L9" s="18"/>
      <c r="M9" s="8"/>
    </row>
    <row r="10" spans="1:16" s="26" customFormat="1" x14ac:dyDescent="0.35">
      <c r="A10" s="55"/>
      <c r="B10" s="275" t="str">
        <f>IF(Intro!$G$21="English",O10,P10)</f>
        <v xml:space="preserve">This questionnaire is divided into two parts:
</v>
      </c>
      <c r="C10" s="276"/>
      <c r="D10" s="276"/>
      <c r="E10" s="276"/>
      <c r="F10" s="276"/>
      <c r="G10" s="276"/>
      <c r="H10" s="276"/>
      <c r="I10" s="276"/>
      <c r="J10" s="276"/>
      <c r="K10" s="276"/>
      <c r="L10" s="277"/>
      <c r="O10" s="8" t="s">
        <v>163</v>
      </c>
      <c r="P10" s="8" t="s">
        <v>164</v>
      </c>
    </row>
    <row r="11" spans="1:16" s="26" customFormat="1" x14ac:dyDescent="0.35">
      <c r="A11" s="55"/>
      <c r="B11" s="42"/>
      <c r="C11" s="45"/>
      <c r="D11" s="45"/>
      <c r="E11" s="45"/>
      <c r="F11" s="45"/>
      <c r="G11" s="45"/>
      <c r="H11" s="45"/>
      <c r="I11" s="45"/>
      <c r="J11" s="45"/>
      <c r="K11" s="45"/>
      <c r="L11" s="46"/>
      <c r="O11" s="8"/>
      <c r="P11" s="8"/>
    </row>
    <row r="12" spans="1:16" s="26" customFormat="1" x14ac:dyDescent="0.35">
      <c r="A12" s="55"/>
      <c r="B12" s="275" t="str">
        <f>IF(Intro!$G$21="English",O12,P12)</f>
        <v xml:space="preserve">PART I (Blue Tabs) - Information requested in this part is public. Requests to treat any of this information as confidential must be fully justified in writing and accompanied by a redacted version for the public record.
</v>
      </c>
      <c r="C12" s="276"/>
      <c r="D12" s="276"/>
      <c r="E12" s="276"/>
      <c r="F12" s="276"/>
      <c r="G12" s="276"/>
      <c r="H12" s="276"/>
      <c r="I12" s="276"/>
      <c r="J12" s="276"/>
      <c r="K12" s="276"/>
      <c r="L12" s="277"/>
      <c r="O12" s="8" t="s">
        <v>165</v>
      </c>
      <c r="P12" s="8" t="s">
        <v>166</v>
      </c>
    </row>
    <row r="13" spans="1:16" s="26" customFormat="1" x14ac:dyDescent="0.35">
      <c r="A13" s="55"/>
      <c r="B13" s="275"/>
      <c r="C13" s="276"/>
      <c r="D13" s="276"/>
      <c r="E13" s="276"/>
      <c r="F13" s="276"/>
      <c r="G13" s="276"/>
      <c r="H13" s="276"/>
      <c r="I13" s="276"/>
      <c r="J13" s="276"/>
      <c r="K13" s="276"/>
      <c r="L13" s="277"/>
      <c r="O13" s="8"/>
      <c r="P13" s="8"/>
    </row>
    <row r="14" spans="1:16" s="26" customFormat="1" x14ac:dyDescent="0.35">
      <c r="A14" s="55"/>
      <c r="B14" s="42"/>
      <c r="C14" s="45"/>
      <c r="D14" s="45"/>
      <c r="E14" s="45"/>
      <c r="F14" s="45"/>
      <c r="G14" s="45"/>
      <c r="H14" s="45"/>
      <c r="I14" s="45"/>
      <c r="J14" s="45"/>
      <c r="K14" s="45"/>
      <c r="L14" s="46"/>
      <c r="O14" s="8"/>
      <c r="P14" s="8"/>
    </row>
    <row r="15" spans="1:16" s="26" customFormat="1" x14ac:dyDescent="0.35">
      <c r="A15" s="55"/>
      <c r="B15" s="275"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276"/>
      <c r="D15" s="276"/>
      <c r="E15" s="276"/>
      <c r="F15" s="276"/>
      <c r="G15" s="276"/>
      <c r="H15" s="276"/>
      <c r="I15" s="276"/>
      <c r="J15" s="276"/>
      <c r="K15" s="276"/>
      <c r="L15" s="277"/>
      <c r="O15" s="8" t="s">
        <v>167</v>
      </c>
      <c r="P15" s="8" t="s">
        <v>168</v>
      </c>
    </row>
    <row r="16" spans="1:16" s="26" customFormat="1" x14ac:dyDescent="0.35">
      <c r="A16" s="55"/>
      <c r="B16" s="275"/>
      <c r="C16" s="276"/>
      <c r="D16" s="276"/>
      <c r="E16" s="276"/>
      <c r="F16" s="276"/>
      <c r="G16" s="276"/>
      <c r="H16" s="276"/>
      <c r="I16" s="276"/>
      <c r="J16" s="276"/>
      <c r="K16" s="276"/>
      <c r="L16" s="277"/>
      <c r="O16" s="8"/>
      <c r="P16" s="8"/>
    </row>
    <row r="17" spans="1:18" s="26" customFormat="1" x14ac:dyDescent="0.35">
      <c r="A17" s="55"/>
      <c r="B17" s="66"/>
      <c r="C17" s="67"/>
      <c r="D17" s="67"/>
      <c r="E17" s="67"/>
      <c r="F17" s="67"/>
      <c r="G17" s="67"/>
      <c r="H17" s="67"/>
      <c r="I17" s="67"/>
      <c r="J17" s="67"/>
      <c r="K17" s="67"/>
      <c r="L17" s="68"/>
    </row>
    <row r="18" spans="1:18" s="4" customFormat="1" x14ac:dyDescent="0.35">
      <c r="A18" s="1"/>
      <c r="B18" s="15"/>
      <c r="C18" s="15"/>
      <c r="D18" s="15"/>
      <c r="E18" s="3"/>
      <c r="F18" s="3"/>
      <c r="G18" s="3"/>
      <c r="H18" s="3"/>
      <c r="I18" s="3"/>
      <c r="J18" s="3"/>
      <c r="K18" s="3"/>
      <c r="L18" s="3"/>
      <c r="O18" s="16"/>
      <c r="P18" s="16"/>
    </row>
    <row r="19" spans="1:18" s="2" customFormat="1" x14ac:dyDescent="0.35">
      <c r="A19" s="1"/>
      <c r="B19" s="284" t="str">
        <f>IF(Intro!$G$21="English",O19,P19)</f>
        <v>GLOSSARY</v>
      </c>
      <c r="C19" s="285"/>
      <c r="D19" s="285" t="s">
        <v>264</v>
      </c>
      <c r="E19" s="285" t="s">
        <v>265</v>
      </c>
      <c r="F19" s="285" t="s">
        <v>265</v>
      </c>
      <c r="G19" s="285" t="s">
        <v>265</v>
      </c>
      <c r="H19" s="285" t="s">
        <v>265</v>
      </c>
      <c r="I19" s="285" t="s">
        <v>265</v>
      </c>
      <c r="J19" s="285" t="s">
        <v>265</v>
      </c>
      <c r="K19" s="285" t="s">
        <v>265</v>
      </c>
      <c r="L19" s="286" t="s">
        <v>265</v>
      </c>
      <c r="M19" s="4"/>
      <c r="N19" s="13"/>
      <c r="O19" s="20" t="s">
        <v>353</v>
      </c>
      <c r="P19" s="20" t="s">
        <v>264</v>
      </c>
    </row>
    <row r="20" spans="1:18" s="26" customFormat="1" x14ac:dyDescent="0.35">
      <c r="A20" s="55"/>
      <c r="B20" s="372" t="str">
        <f>IF(Intro!$G$21="English",O20,P20)</f>
        <v>Net delivered purchase value (laid-in cost)</v>
      </c>
      <c r="C20" s="373"/>
      <c r="D20" s="376" t="str">
        <f>IF(Intro!$G$21="English",O21,P21)</f>
        <v>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v>
      </c>
      <c r="E20" s="376"/>
      <c r="F20" s="376"/>
      <c r="G20" s="376"/>
      <c r="H20" s="376"/>
      <c r="I20" s="376"/>
      <c r="J20" s="376"/>
      <c r="K20" s="376"/>
      <c r="L20" s="377"/>
      <c r="O20" s="8" t="s">
        <v>298</v>
      </c>
      <c r="P20" s="8" t="s">
        <v>396</v>
      </c>
    </row>
    <row r="21" spans="1:18" x14ac:dyDescent="0.35">
      <c r="B21" s="365"/>
      <c r="C21" s="366"/>
      <c r="D21" s="378"/>
      <c r="E21" s="378"/>
      <c r="F21" s="378"/>
      <c r="G21" s="378"/>
      <c r="H21" s="378"/>
      <c r="I21" s="378"/>
      <c r="J21" s="378"/>
      <c r="K21" s="378"/>
      <c r="L21" s="379"/>
      <c r="O21" s="8" t="s">
        <v>354</v>
      </c>
      <c r="P21" s="7" t="s">
        <v>355</v>
      </c>
    </row>
    <row r="22" spans="1:18" x14ac:dyDescent="0.35">
      <c r="B22" s="365"/>
      <c r="C22" s="366"/>
      <c r="D22" s="378"/>
      <c r="E22" s="378"/>
      <c r="F22" s="378"/>
      <c r="G22" s="378"/>
      <c r="H22" s="378"/>
      <c r="I22" s="378"/>
      <c r="J22" s="378"/>
      <c r="K22" s="378"/>
      <c r="L22" s="379"/>
    </row>
    <row r="23" spans="1:18" x14ac:dyDescent="0.35">
      <c r="B23" s="374"/>
      <c r="C23" s="375"/>
      <c r="D23" s="380"/>
      <c r="E23" s="380"/>
      <c r="F23" s="380"/>
      <c r="G23" s="380"/>
      <c r="H23" s="380"/>
      <c r="I23" s="380"/>
      <c r="J23" s="380"/>
      <c r="K23" s="380"/>
      <c r="L23" s="381"/>
    </row>
    <row r="24" spans="1:18" s="26" customFormat="1" x14ac:dyDescent="0.35">
      <c r="A24" s="55"/>
      <c r="B24" s="365" t="str">
        <f>IF(Intro!$G$21="English",O24,P24)</f>
        <v>Related firms</v>
      </c>
      <c r="C24" s="366"/>
      <c r="D24" s="326" t="str">
        <f>IF(Intro!$G$21="English",O25,P25)</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24" s="326"/>
      <c r="F24" s="326"/>
      <c r="G24" s="326"/>
      <c r="H24" s="326"/>
      <c r="I24" s="326"/>
      <c r="J24" s="326"/>
      <c r="K24" s="326"/>
      <c r="L24" s="369"/>
      <c r="O24" s="8" t="s">
        <v>329</v>
      </c>
      <c r="P24" s="8" t="s">
        <v>330</v>
      </c>
    </row>
    <row r="25" spans="1:18" s="26" customFormat="1" x14ac:dyDescent="0.35">
      <c r="A25" s="55"/>
      <c r="B25" s="365"/>
      <c r="C25" s="366"/>
      <c r="D25" s="326"/>
      <c r="E25" s="326"/>
      <c r="F25" s="326"/>
      <c r="G25" s="326"/>
      <c r="H25" s="326"/>
      <c r="I25" s="326"/>
      <c r="J25" s="326"/>
      <c r="K25" s="326"/>
      <c r="L25" s="369"/>
      <c r="O25" s="8" t="s">
        <v>331</v>
      </c>
      <c r="P25" s="8" t="s">
        <v>332</v>
      </c>
      <c r="Q25" s="8"/>
      <c r="R25" s="8"/>
    </row>
    <row r="26" spans="1:18" s="26" customFormat="1" x14ac:dyDescent="0.35">
      <c r="A26" s="55"/>
      <c r="B26" s="365"/>
      <c r="C26" s="366"/>
      <c r="D26" s="326"/>
      <c r="E26" s="326"/>
      <c r="F26" s="326"/>
      <c r="G26" s="326"/>
      <c r="H26" s="326"/>
      <c r="I26" s="326"/>
      <c r="J26" s="326"/>
      <c r="K26" s="326"/>
      <c r="L26" s="369"/>
      <c r="O26" s="8"/>
      <c r="P26" s="8"/>
      <c r="Q26" s="8"/>
      <c r="R26" s="8"/>
    </row>
    <row r="27" spans="1:18" s="26" customFormat="1" x14ac:dyDescent="0.35">
      <c r="A27" s="55"/>
      <c r="B27" s="367"/>
      <c r="C27" s="368"/>
      <c r="D27" s="370"/>
      <c r="E27" s="370"/>
      <c r="F27" s="370"/>
      <c r="G27" s="370"/>
      <c r="H27" s="370"/>
      <c r="I27" s="370"/>
      <c r="J27" s="370"/>
      <c r="K27" s="370"/>
      <c r="L27" s="371"/>
      <c r="O27" s="8"/>
      <c r="P27" s="8"/>
      <c r="Q27" s="8"/>
      <c r="R27" s="8"/>
    </row>
  </sheetData>
  <sheetProtection algorithmName="SHA-512" hashValue="gghkQqVowf+AOWt8g8An13KkVx3gT3P7y6AjKhxRM4moIzYq/uyfF17MzLCcGBZ4ALvHf0ZNsFUszb0+vBNz9g==" saltValue="V18i+dYXf5NObCpBI3qApQ==" spinCount="100000" sheet="1" objects="1" scenarios="1" selectLockedCells="1"/>
  <mergeCells count="12">
    <mergeCell ref="B4:L4"/>
    <mergeCell ref="B8:L8"/>
    <mergeCell ref="B10:L10"/>
    <mergeCell ref="B5:L5"/>
    <mergeCell ref="B6:L6"/>
    <mergeCell ref="B12:L13"/>
    <mergeCell ref="B15:L16"/>
    <mergeCell ref="B24:C27"/>
    <mergeCell ref="D24:L27"/>
    <mergeCell ref="B20:C23"/>
    <mergeCell ref="D20:L23"/>
    <mergeCell ref="B19:L19"/>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CE24-493E-498A-901C-A275E23B1015}">
  <sheetPr>
    <tabColor rgb="FF00B0F0"/>
    <pageSetUpPr fitToPage="1"/>
  </sheetPr>
  <dimension ref="A1:S345"/>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6" width="14.54296875" style="8" hidden="1" customWidth="1"/>
    <col min="17" max="19" width="15.54296875" style="8" customWidth="1"/>
    <col min="20" max="16384" width="9.453125" style="8"/>
  </cols>
  <sheetData>
    <row r="1" spans="1:16" x14ac:dyDescent="0.35">
      <c r="O1" s="8" t="s">
        <v>417</v>
      </c>
      <c r="P1" s="8" t="s">
        <v>417</v>
      </c>
    </row>
    <row r="2" spans="1:16" x14ac:dyDescent="0.35">
      <c r="B2" s="10" t="s">
        <v>117</v>
      </c>
      <c r="C2" s="10"/>
      <c r="D2" s="10"/>
      <c r="O2" s="9" t="s">
        <v>149</v>
      </c>
      <c r="P2" s="9" t="s">
        <v>159</v>
      </c>
    </row>
    <row r="3" spans="1:16" x14ac:dyDescent="0.35">
      <c r="B3" s="12"/>
      <c r="C3" s="12"/>
      <c r="D3" s="12"/>
      <c r="O3" s="2"/>
      <c r="P3" s="2"/>
    </row>
    <row r="4" spans="1:16" s="2" customFormat="1" x14ac:dyDescent="0.35">
      <c r="A4" s="1"/>
      <c r="B4" s="382" t="str">
        <f>Info!B4</f>
        <v>PURCHASER QUESTIONNAIRE</v>
      </c>
      <c r="C4" s="383"/>
      <c r="D4" s="383"/>
      <c r="E4" s="383"/>
      <c r="F4" s="383"/>
      <c r="G4" s="383"/>
      <c r="H4" s="383"/>
      <c r="I4" s="383"/>
      <c r="J4" s="383"/>
      <c r="K4" s="383"/>
      <c r="L4" s="384"/>
      <c r="M4" s="13"/>
      <c r="N4" s="13"/>
      <c r="O4" s="20"/>
      <c r="P4" s="20"/>
    </row>
    <row r="5" spans="1:16" s="2" customFormat="1" x14ac:dyDescent="0.35">
      <c r="A5" s="1"/>
      <c r="B5" s="447" t="str">
        <f>Info!B5</f>
        <v>NQ-2026-003</v>
      </c>
      <c r="C5" s="448"/>
      <c r="D5" s="448"/>
      <c r="E5" s="448"/>
      <c r="F5" s="448"/>
      <c r="G5" s="448"/>
      <c r="H5" s="448"/>
      <c r="I5" s="448"/>
      <c r="J5" s="448"/>
      <c r="K5" s="448"/>
      <c r="L5" s="449"/>
      <c r="M5" s="13"/>
      <c r="N5" s="13"/>
      <c r="O5" s="20"/>
      <c r="P5" s="20"/>
    </row>
    <row r="6" spans="1:16" s="4" customFormat="1" x14ac:dyDescent="0.35">
      <c r="A6" s="1"/>
      <c r="B6" s="447" t="str">
        <f>Info!B6</f>
        <v>UNARMOURED BUILDING CABLES</v>
      </c>
      <c r="C6" s="448"/>
      <c r="D6" s="448"/>
      <c r="E6" s="448"/>
      <c r="F6" s="448"/>
      <c r="G6" s="448"/>
      <c r="H6" s="448"/>
      <c r="I6" s="448"/>
      <c r="J6" s="448"/>
      <c r="K6" s="448"/>
      <c r="L6" s="449"/>
      <c r="M6" s="20"/>
      <c r="N6" s="20"/>
      <c r="O6" s="16"/>
      <c r="P6" s="16"/>
    </row>
    <row r="7" spans="1:16" s="4" customFormat="1" x14ac:dyDescent="0.35">
      <c r="A7" s="1"/>
      <c r="B7" s="100"/>
      <c r="C7" s="101"/>
      <c r="D7" s="101"/>
      <c r="E7" s="101"/>
      <c r="F7" s="101"/>
      <c r="G7" s="101"/>
      <c r="H7" s="101"/>
      <c r="I7" s="101"/>
      <c r="J7" s="101"/>
      <c r="K7" s="101"/>
      <c r="L7" s="102"/>
      <c r="M7" s="20"/>
      <c r="N7" s="20"/>
      <c r="O7" s="21"/>
    </row>
    <row r="8" spans="1:16" s="4" customFormat="1" x14ac:dyDescent="0.35">
      <c r="A8" s="1"/>
      <c r="B8" s="451" t="str">
        <f>IF(Intro!$G$21="English",O8,P8)</f>
        <v>The following questions refer to the goods as defined in the product description on the Intro tab.</v>
      </c>
      <c r="C8" s="452"/>
      <c r="D8" s="452"/>
      <c r="E8" s="452"/>
      <c r="F8" s="452"/>
      <c r="G8" s="452"/>
      <c r="H8" s="452"/>
      <c r="I8" s="452"/>
      <c r="J8" s="452"/>
      <c r="K8" s="452"/>
      <c r="L8" s="453"/>
      <c r="M8" s="20"/>
      <c r="N8" s="20"/>
      <c r="O8" s="16" t="s">
        <v>356</v>
      </c>
      <c r="P8" s="16" t="s">
        <v>399</v>
      </c>
    </row>
    <row r="9" spans="1:16" s="4" customFormat="1" x14ac:dyDescent="0.35">
      <c r="A9" s="1"/>
      <c r="B9" s="451" t="str">
        <f>IF(Intro!$G$21="English",O9,P9)</f>
        <v xml:space="preserve">Product information and a glossary of terms can be found in the Info tab.
</v>
      </c>
      <c r="C9" s="452"/>
      <c r="D9" s="452"/>
      <c r="E9" s="452"/>
      <c r="F9" s="452"/>
      <c r="G9" s="452"/>
      <c r="H9" s="452"/>
      <c r="I9" s="452"/>
      <c r="J9" s="452"/>
      <c r="K9" s="452"/>
      <c r="L9" s="453"/>
      <c r="M9" s="20"/>
      <c r="N9" s="20"/>
      <c r="O9" s="16" t="s">
        <v>169</v>
      </c>
      <c r="P9" s="4" t="s">
        <v>170</v>
      </c>
    </row>
    <row r="10" spans="1:16" s="4" customFormat="1" x14ac:dyDescent="0.35">
      <c r="A10" s="1"/>
      <c r="B10" s="454" t="str">
        <f>IF(Intro!$G$21="English",O10,P10)</f>
        <v xml:space="preserve">Use the AddPub tab if more space is needed.
</v>
      </c>
      <c r="C10" s="455"/>
      <c r="D10" s="455"/>
      <c r="E10" s="455"/>
      <c r="F10" s="455"/>
      <c r="G10" s="455"/>
      <c r="H10" s="455"/>
      <c r="I10" s="455"/>
      <c r="J10" s="455"/>
      <c r="K10" s="455"/>
      <c r="L10" s="456"/>
      <c r="M10" s="20"/>
      <c r="N10" s="20"/>
      <c r="O10" s="16" t="s">
        <v>171</v>
      </c>
      <c r="P10" s="16" t="s">
        <v>172</v>
      </c>
    </row>
    <row r="11" spans="1:16" s="4" customFormat="1" x14ac:dyDescent="0.35">
      <c r="A11" s="1"/>
      <c r="B11" s="15"/>
      <c r="C11" s="15"/>
      <c r="D11" s="15"/>
      <c r="E11" s="3"/>
      <c r="F11" s="3"/>
      <c r="G11" s="3"/>
      <c r="H11" s="3"/>
      <c r="I11" s="3"/>
      <c r="J11" s="3"/>
      <c r="K11" s="3"/>
      <c r="L11" s="3"/>
      <c r="O11" s="16"/>
      <c r="P11" s="16"/>
    </row>
    <row r="12" spans="1:16" x14ac:dyDescent="0.35">
      <c r="B12" s="290" t="str">
        <f>UPPER(IF(Intro!$G$21="English",O12,P12))</f>
        <v>GENERAL FIRM INFORMATION</v>
      </c>
      <c r="C12" s="291"/>
      <c r="D12" s="291"/>
      <c r="E12" s="291"/>
      <c r="F12" s="291"/>
      <c r="G12" s="291"/>
      <c r="H12" s="291"/>
      <c r="I12" s="291"/>
      <c r="J12" s="291"/>
      <c r="K12" s="291"/>
      <c r="L12" s="292"/>
      <c r="M12" s="26"/>
      <c r="O12" s="8" t="s">
        <v>173</v>
      </c>
      <c r="P12" s="8" t="s">
        <v>174</v>
      </c>
    </row>
    <row r="13" spans="1:16" x14ac:dyDescent="0.35">
      <c r="B13" s="419" t="s">
        <v>9</v>
      </c>
      <c r="C13" s="420"/>
      <c r="D13" s="420"/>
      <c r="E13" s="420"/>
      <c r="F13" s="420"/>
      <c r="G13" s="420"/>
      <c r="H13" s="420"/>
      <c r="I13" s="420"/>
      <c r="J13" s="420"/>
      <c r="K13" s="420"/>
      <c r="L13" s="421"/>
      <c r="M13" s="8"/>
    </row>
    <row r="14" spans="1:16" s="26" customFormat="1" x14ac:dyDescent="0.35">
      <c r="A14" s="55"/>
      <c r="B14" s="65"/>
      <c r="C14" s="50"/>
      <c r="D14" s="50"/>
      <c r="E14" s="50"/>
      <c r="F14" s="50"/>
      <c r="G14" s="50"/>
      <c r="H14" s="50"/>
      <c r="I14" s="50"/>
      <c r="J14" s="50"/>
      <c r="K14" s="50"/>
      <c r="L14" s="56"/>
      <c r="O14" s="8"/>
      <c r="P14" s="8"/>
    </row>
    <row r="15" spans="1:16" s="26" customFormat="1" x14ac:dyDescent="0.35">
      <c r="A15" s="55"/>
      <c r="B15" s="423" t="str">
        <f>IF(Intro!$G$21="English",O15,P15)</f>
        <v xml:space="preserve">Indicate your firm's primary trade level with respect to the goods in Canada (Distributor, End user/Retailer): </v>
      </c>
      <c r="C15" s="424"/>
      <c r="D15" s="424"/>
      <c r="E15" s="424"/>
      <c r="F15" s="424"/>
      <c r="G15" s="424"/>
      <c r="H15" s="424"/>
      <c r="I15" s="424"/>
      <c r="J15" s="424"/>
      <c r="K15" s="424"/>
      <c r="L15" s="425"/>
      <c r="O15" s="8" t="str">
        <f>"Indicate your firm's primary trade level with respect to the goods in Canada ("&amp;Variables!B40&amp;", "&amp;Variables!B41&amp;"): "</f>
        <v xml:space="preserve">Indicate your firm's primary trade level with respect to the goods in Canada (Distributor, End user/Retailer): </v>
      </c>
      <c r="P15" s="8" t="str">
        <f>"Indiquez le principal niveau commercial de votre entreprise en ce qui concerne les marchandises au Canada ("&amp;Variables!C40&amp;", "&amp;Variables!C41&amp;") :"</f>
        <v>Indiquez le principal niveau commercial de votre entreprise en ce qui concerne les marchandises au Canada (Distributeur, Utilisateur final/Détaillant) :</v>
      </c>
    </row>
    <row r="16" spans="1:16" s="26" customFormat="1" x14ac:dyDescent="0.35">
      <c r="A16" s="55"/>
      <c r="B16" s="65"/>
      <c r="C16" s="50"/>
      <c r="D16" s="50"/>
      <c r="E16" s="50"/>
      <c r="F16" s="50"/>
      <c r="G16" s="50"/>
      <c r="H16" s="50"/>
      <c r="I16" s="50"/>
      <c r="J16" s="50"/>
      <c r="K16" s="50"/>
      <c r="L16" s="56"/>
      <c r="O16" s="8"/>
      <c r="P16" s="8"/>
    </row>
    <row r="17" spans="1:19" x14ac:dyDescent="0.35">
      <c r="B17" s="426" t="str">
        <f>IF(Intro!$G$21="English",O17,P17)</f>
        <v>Trade level</v>
      </c>
      <c r="C17" s="427"/>
      <c r="D17" s="457"/>
      <c r="E17" s="457"/>
      <c r="F17" s="457"/>
      <c r="G17" s="457"/>
      <c r="H17" s="26"/>
      <c r="I17" s="50"/>
      <c r="J17" s="50"/>
      <c r="K17" s="50"/>
      <c r="L17" s="56"/>
      <c r="M17" s="8"/>
      <c r="O17" s="8" t="s">
        <v>192</v>
      </c>
      <c r="P17" s="8" t="s">
        <v>193</v>
      </c>
      <c r="Q17" s="26"/>
      <c r="R17" s="26"/>
    </row>
    <row r="18" spans="1:19" s="26" customFormat="1" x14ac:dyDescent="0.35">
      <c r="A18" s="55"/>
      <c r="B18" s="66"/>
      <c r="C18" s="67"/>
      <c r="D18" s="67"/>
      <c r="E18" s="67"/>
      <c r="F18" s="67"/>
      <c r="G18" s="67"/>
      <c r="H18" s="67"/>
      <c r="I18" s="67"/>
      <c r="J18" s="67"/>
      <c r="K18" s="67"/>
      <c r="L18" s="68"/>
      <c r="O18" s="8"/>
      <c r="P18" s="8"/>
      <c r="S18" s="8"/>
    </row>
    <row r="19" spans="1:19" s="9" customFormat="1" x14ac:dyDescent="0.35">
      <c r="A19" s="6"/>
      <c r="B19" s="388" t="s">
        <v>11</v>
      </c>
      <c r="C19" s="389"/>
      <c r="D19" s="389"/>
      <c r="E19" s="389"/>
      <c r="F19" s="389"/>
      <c r="G19" s="389"/>
      <c r="H19" s="389"/>
      <c r="I19" s="389"/>
      <c r="J19" s="389"/>
      <c r="K19" s="389"/>
      <c r="L19" s="390"/>
      <c r="M19" s="41"/>
    </row>
    <row r="20" spans="1:19" s="26" customFormat="1" x14ac:dyDescent="0.35">
      <c r="A20" s="55"/>
      <c r="B20" s="65"/>
      <c r="C20" s="50"/>
      <c r="D20" s="50"/>
      <c r="E20" s="50"/>
      <c r="F20" s="50"/>
      <c r="G20" s="50"/>
      <c r="H20" s="50"/>
      <c r="I20" s="50"/>
      <c r="J20" s="50"/>
      <c r="K20" s="50"/>
      <c r="L20" s="56"/>
      <c r="O20" s="8"/>
      <c r="P20" s="8"/>
    </row>
    <row r="21" spans="1:19" s="26" customFormat="1" x14ac:dyDescent="0.35">
      <c r="A21" s="55"/>
      <c r="B21" s="317" t="str">
        <f>IF(Intro!$G$21="English",O21,P21)</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21" s="318"/>
      <c r="D21" s="318"/>
      <c r="E21" s="318"/>
      <c r="F21" s="318"/>
      <c r="G21" s="318"/>
      <c r="H21" s="318"/>
      <c r="I21" s="318"/>
      <c r="J21" s="318"/>
      <c r="K21" s="318"/>
      <c r="L21" s="319"/>
      <c r="O21" s="8" t="s">
        <v>452</v>
      </c>
      <c r="P21" s="8" t="s">
        <v>453</v>
      </c>
    </row>
    <row r="22" spans="1:19" s="26" customFormat="1" x14ac:dyDescent="0.35">
      <c r="A22" s="55"/>
      <c r="B22" s="317"/>
      <c r="C22" s="318"/>
      <c r="D22" s="318"/>
      <c r="E22" s="318"/>
      <c r="F22" s="318"/>
      <c r="G22" s="318"/>
      <c r="H22" s="318"/>
      <c r="I22" s="318"/>
      <c r="J22" s="318"/>
      <c r="K22" s="318"/>
      <c r="L22" s="319"/>
      <c r="O22" s="8"/>
      <c r="P22" s="8"/>
    </row>
    <row r="23" spans="1:19" s="26" customFormat="1" x14ac:dyDescent="0.35">
      <c r="A23" s="55"/>
      <c r="B23" s="317"/>
      <c r="C23" s="318"/>
      <c r="D23" s="318"/>
      <c r="E23" s="318"/>
      <c r="F23" s="318"/>
      <c r="G23" s="318"/>
      <c r="H23" s="318"/>
      <c r="I23" s="318"/>
      <c r="J23" s="318"/>
      <c r="K23" s="318"/>
      <c r="L23" s="319"/>
      <c r="O23" s="8"/>
      <c r="P23" s="8"/>
    </row>
    <row r="24" spans="1:19" s="26" customFormat="1" x14ac:dyDescent="0.35">
      <c r="A24" s="55"/>
      <c r="B24" s="317"/>
      <c r="C24" s="318"/>
      <c r="D24" s="318"/>
      <c r="E24" s="318"/>
      <c r="F24" s="318"/>
      <c r="G24" s="318"/>
      <c r="H24" s="318"/>
      <c r="I24" s="318"/>
      <c r="J24" s="318"/>
      <c r="K24" s="318"/>
      <c r="L24" s="319"/>
      <c r="O24" s="8"/>
      <c r="P24" s="8"/>
    </row>
    <row r="25" spans="1:19" s="26" customFormat="1" x14ac:dyDescent="0.35">
      <c r="A25" s="55"/>
      <c r="B25" s="317"/>
      <c r="C25" s="318"/>
      <c r="D25" s="318"/>
      <c r="E25" s="318"/>
      <c r="F25" s="318"/>
      <c r="G25" s="318"/>
      <c r="H25" s="318"/>
      <c r="I25" s="318"/>
      <c r="J25" s="318"/>
      <c r="K25" s="318"/>
      <c r="L25" s="319"/>
      <c r="O25" s="8"/>
      <c r="P25" s="8"/>
    </row>
    <row r="26" spans="1:19" s="26" customFormat="1" x14ac:dyDescent="0.35">
      <c r="A26" s="55"/>
      <c r="B26" s="65"/>
      <c r="C26" s="50"/>
      <c r="D26" s="50"/>
      <c r="E26" s="50"/>
      <c r="F26" s="50"/>
      <c r="G26" s="50"/>
      <c r="H26" s="50"/>
      <c r="I26" s="50"/>
      <c r="J26" s="50"/>
      <c r="K26" s="50"/>
      <c r="L26" s="56"/>
      <c r="O26" s="8"/>
      <c r="P26" s="8"/>
    </row>
    <row r="27" spans="1:19" x14ac:dyDescent="0.35">
      <c r="B27" s="91"/>
      <c r="C27" s="458" t="str">
        <f>IF(Intro!$G$21="English",O27,P27)</f>
        <v>Firm Name</v>
      </c>
      <c r="D27" s="458"/>
      <c r="E27" s="458"/>
      <c r="F27" s="458" t="str">
        <f>IF(Intro!$G$21="English",O28,P28)</f>
        <v>Firm Address</v>
      </c>
      <c r="G27" s="458"/>
      <c r="H27" s="458" t="str">
        <f>IF(Intro!$G$21="English",O29,P29)</f>
        <v>Nature of association</v>
      </c>
      <c r="I27" s="458"/>
      <c r="J27" s="458" t="str">
        <f>IF(Intro!$G$21="English",O30,P30)</f>
        <v>Role in the Industry</v>
      </c>
      <c r="K27" s="458"/>
      <c r="L27" s="459"/>
      <c r="M27" s="8"/>
      <c r="O27" s="8" t="s">
        <v>73</v>
      </c>
      <c r="P27" s="8" t="s">
        <v>126</v>
      </c>
    </row>
    <row r="28" spans="1:19" x14ac:dyDescent="0.35">
      <c r="B28" s="450">
        <v>1</v>
      </c>
      <c r="C28" s="329"/>
      <c r="D28" s="329"/>
      <c r="E28" s="329"/>
      <c r="F28" s="329"/>
      <c r="G28" s="329"/>
      <c r="H28" s="329"/>
      <c r="I28" s="329"/>
      <c r="J28" s="329"/>
      <c r="K28" s="329"/>
      <c r="L28" s="330"/>
      <c r="M28" s="8"/>
      <c r="O28" s="8" t="s">
        <v>15</v>
      </c>
      <c r="P28" s="8" t="s">
        <v>6</v>
      </c>
    </row>
    <row r="29" spans="1:19" x14ac:dyDescent="0.35">
      <c r="B29" s="450"/>
      <c r="C29" s="329"/>
      <c r="D29" s="329"/>
      <c r="E29" s="329"/>
      <c r="F29" s="329"/>
      <c r="G29" s="329"/>
      <c r="H29" s="329"/>
      <c r="I29" s="329"/>
      <c r="J29" s="329"/>
      <c r="K29" s="329"/>
      <c r="L29" s="330"/>
      <c r="M29" s="8"/>
      <c r="O29" s="8" t="s">
        <v>271</v>
      </c>
      <c r="P29" s="8" t="s">
        <v>401</v>
      </c>
    </row>
    <row r="30" spans="1:19" x14ac:dyDescent="0.35">
      <c r="B30" s="450">
        <v>2</v>
      </c>
      <c r="C30" s="329"/>
      <c r="D30" s="329"/>
      <c r="E30" s="329"/>
      <c r="F30" s="329"/>
      <c r="G30" s="329"/>
      <c r="H30" s="329"/>
      <c r="I30" s="329"/>
      <c r="J30" s="329"/>
      <c r="K30" s="329"/>
      <c r="L30" s="330"/>
      <c r="M30" s="8"/>
      <c r="O30" s="8" t="s">
        <v>74</v>
      </c>
      <c r="P30" s="8" t="s">
        <v>86</v>
      </c>
    </row>
    <row r="31" spans="1:19" x14ac:dyDescent="0.35">
      <c r="B31" s="450"/>
      <c r="C31" s="329"/>
      <c r="D31" s="329"/>
      <c r="E31" s="329"/>
      <c r="F31" s="329"/>
      <c r="G31" s="329"/>
      <c r="H31" s="329"/>
      <c r="I31" s="329"/>
      <c r="J31" s="329"/>
      <c r="K31" s="329"/>
      <c r="L31" s="330"/>
      <c r="M31" s="8"/>
    </row>
    <row r="32" spans="1:19" x14ac:dyDescent="0.35">
      <c r="B32" s="450">
        <v>3</v>
      </c>
      <c r="C32" s="329"/>
      <c r="D32" s="329"/>
      <c r="E32" s="329"/>
      <c r="F32" s="329"/>
      <c r="G32" s="329"/>
      <c r="H32" s="329"/>
      <c r="I32" s="329"/>
      <c r="J32" s="329"/>
      <c r="K32" s="329"/>
      <c r="L32" s="330"/>
      <c r="M32" s="8"/>
    </row>
    <row r="33" spans="1:16" x14ac:dyDescent="0.35">
      <c r="B33" s="450"/>
      <c r="C33" s="329"/>
      <c r="D33" s="329"/>
      <c r="E33" s="329"/>
      <c r="F33" s="329"/>
      <c r="G33" s="329"/>
      <c r="H33" s="329"/>
      <c r="I33" s="329"/>
      <c r="J33" s="329"/>
      <c r="K33" s="329"/>
      <c r="L33" s="330"/>
      <c r="M33" s="8"/>
    </row>
    <row r="34" spans="1:16" x14ac:dyDescent="0.35">
      <c r="B34" s="450">
        <v>4</v>
      </c>
      <c r="C34" s="329"/>
      <c r="D34" s="329"/>
      <c r="E34" s="329"/>
      <c r="F34" s="329"/>
      <c r="G34" s="329"/>
      <c r="H34" s="329"/>
      <c r="I34" s="329"/>
      <c r="J34" s="329"/>
      <c r="K34" s="329"/>
      <c r="L34" s="330"/>
      <c r="M34" s="8"/>
    </row>
    <row r="35" spans="1:16" x14ac:dyDescent="0.35">
      <c r="B35" s="450"/>
      <c r="C35" s="329"/>
      <c r="D35" s="329"/>
      <c r="E35" s="329"/>
      <c r="F35" s="329"/>
      <c r="G35" s="329"/>
      <c r="H35" s="329"/>
      <c r="I35" s="329"/>
      <c r="J35" s="329"/>
      <c r="K35" s="329"/>
      <c r="L35" s="330"/>
      <c r="M35" s="8"/>
    </row>
    <row r="36" spans="1:16" x14ac:dyDescent="0.35">
      <c r="B36" s="450">
        <v>5</v>
      </c>
      <c r="C36" s="329"/>
      <c r="D36" s="329"/>
      <c r="E36" s="329"/>
      <c r="F36" s="329"/>
      <c r="G36" s="329"/>
      <c r="H36" s="329"/>
      <c r="I36" s="329"/>
      <c r="J36" s="329"/>
      <c r="K36" s="329"/>
      <c r="L36" s="330"/>
      <c r="M36" s="8"/>
    </row>
    <row r="37" spans="1:16" x14ac:dyDescent="0.35">
      <c r="B37" s="450"/>
      <c r="C37" s="329"/>
      <c r="D37" s="329"/>
      <c r="E37" s="329"/>
      <c r="F37" s="329"/>
      <c r="G37" s="329"/>
      <c r="H37" s="329"/>
      <c r="I37" s="329"/>
      <c r="J37" s="329"/>
      <c r="K37" s="329"/>
      <c r="L37" s="330"/>
      <c r="M37" s="8"/>
    </row>
    <row r="38" spans="1:16" x14ac:dyDescent="0.35">
      <c r="B38" s="450">
        <v>6</v>
      </c>
      <c r="C38" s="329"/>
      <c r="D38" s="329"/>
      <c r="E38" s="329"/>
      <c r="F38" s="329"/>
      <c r="G38" s="329"/>
      <c r="H38" s="329"/>
      <c r="I38" s="329"/>
      <c r="J38" s="329"/>
      <c r="K38" s="329"/>
      <c r="L38" s="330"/>
      <c r="M38" s="8"/>
    </row>
    <row r="39" spans="1:16" x14ac:dyDescent="0.35">
      <c r="B39" s="450"/>
      <c r="C39" s="329"/>
      <c r="D39" s="329"/>
      <c r="E39" s="329"/>
      <c r="F39" s="329"/>
      <c r="G39" s="329"/>
      <c r="H39" s="329"/>
      <c r="I39" s="329"/>
      <c r="J39" s="329"/>
      <c r="K39" s="329"/>
      <c r="L39" s="330"/>
      <c r="M39" s="8"/>
    </row>
    <row r="40" spans="1:16" x14ac:dyDescent="0.35">
      <c r="B40" s="450">
        <v>7</v>
      </c>
      <c r="C40" s="329"/>
      <c r="D40" s="329"/>
      <c r="E40" s="329"/>
      <c r="F40" s="329"/>
      <c r="G40" s="329"/>
      <c r="H40" s="329"/>
      <c r="I40" s="329"/>
      <c r="J40" s="329"/>
      <c r="K40" s="329"/>
      <c r="L40" s="330"/>
      <c r="M40" s="8"/>
    </row>
    <row r="41" spans="1:16" x14ac:dyDescent="0.35">
      <c r="B41" s="450"/>
      <c r="C41" s="329"/>
      <c r="D41" s="329"/>
      <c r="E41" s="329"/>
      <c r="F41" s="329"/>
      <c r="G41" s="329"/>
      <c r="H41" s="329"/>
      <c r="I41" s="329"/>
      <c r="J41" s="329"/>
      <c r="K41" s="329"/>
      <c r="L41" s="330"/>
      <c r="M41" s="8"/>
    </row>
    <row r="42" spans="1:16" x14ac:dyDescent="0.35">
      <c r="B42" s="450">
        <v>8</v>
      </c>
      <c r="C42" s="329"/>
      <c r="D42" s="329"/>
      <c r="E42" s="329"/>
      <c r="F42" s="329"/>
      <c r="G42" s="329"/>
      <c r="H42" s="329"/>
      <c r="I42" s="329"/>
      <c r="J42" s="329"/>
      <c r="K42" s="329"/>
      <c r="L42" s="330"/>
      <c r="M42" s="8"/>
    </row>
    <row r="43" spans="1:16" x14ac:dyDescent="0.35">
      <c r="B43" s="450"/>
      <c r="C43" s="329"/>
      <c r="D43" s="329"/>
      <c r="E43" s="329"/>
      <c r="F43" s="329"/>
      <c r="G43" s="329"/>
      <c r="H43" s="329"/>
      <c r="I43" s="329"/>
      <c r="J43" s="329"/>
      <c r="K43" s="329"/>
      <c r="L43" s="330"/>
      <c r="M43" s="8"/>
    </row>
    <row r="44" spans="1:16" x14ac:dyDescent="0.35">
      <c r="B44" s="450">
        <v>9</v>
      </c>
      <c r="C44" s="329"/>
      <c r="D44" s="329"/>
      <c r="E44" s="329"/>
      <c r="F44" s="329"/>
      <c r="G44" s="329"/>
      <c r="H44" s="329"/>
      <c r="I44" s="329"/>
      <c r="J44" s="329"/>
      <c r="K44" s="329"/>
      <c r="L44" s="330"/>
      <c r="M44" s="8"/>
    </row>
    <row r="45" spans="1:16" x14ac:dyDescent="0.35">
      <c r="B45" s="450"/>
      <c r="C45" s="329"/>
      <c r="D45" s="329"/>
      <c r="E45" s="329"/>
      <c r="F45" s="329"/>
      <c r="G45" s="329"/>
      <c r="H45" s="329"/>
      <c r="I45" s="329"/>
      <c r="J45" s="329"/>
      <c r="K45" s="329"/>
      <c r="L45" s="330"/>
      <c r="M45" s="8"/>
    </row>
    <row r="46" spans="1:16" x14ac:dyDescent="0.35">
      <c r="B46" s="450">
        <v>10</v>
      </c>
      <c r="C46" s="329"/>
      <c r="D46" s="329"/>
      <c r="E46" s="329"/>
      <c r="F46" s="329"/>
      <c r="G46" s="329"/>
      <c r="H46" s="329"/>
      <c r="I46" s="329"/>
      <c r="J46" s="329"/>
      <c r="K46" s="329"/>
      <c r="L46" s="330"/>
      <c r="M46" s="8"/>
    </row>
    <row r="47" spans="1:16" x14ac:dyDescent="0.35">
      <c r="B47" s="450"/>
      <c r="C47" s="329"/>
      <c r="D47" s="329"/>
      <c r="E47" s="329"/>
      <c r="F47" s="329"/>
      <c r="G47" s="329"/>
      <c r="H47" s="329"/>
      <c r="I47" s="329"/>
      <c r="J47" s="329"/>
      <c r="K47" s="329"/>
      <c r="L47" s="330"/>
      <c r="M47" s="8"/>
    </row>
    <row r="48" spans="1:16" s="26" customFormat="1" x14ac:dyDescent="0.35">
      <c r="A48" s="55"/>
      <c r="B48" s="66"/>
      <c r="C48" s="67"/>
      <c r="D48" s="67"/>
      <c r="E48" s="67"/>
      <c r="F48" s="67"/>
      <c r="G48" s="67"/>
      <c r="H48" s="67"/>
      <c r="I48" s="67"/>
      <c r="J48" s="67"/>
      <c r="K48" s="67"/>
      <c r="L48" s="68"/>
      <c r="O48" s="8"/>
      <c r="P48" s="8"/>
    </row>
    <row r="49" spans="1:16" s="4" customFormat="1" x14ac:dyDescent="0.35">
      <c r="A49" s="1"/>
      <c r="B49" s="15"/>
      <c r="C49" s="15"/>
      <c r="D49" s="15"/>
      <c r="E49" s="3"/>
      <c r="F49" s="3"/>
      <c r="G49" s="3"/>
      <c r="H49" s="3"/>
      <c r="I49" s="3"/>
      <c r="J49" s="3"/>
      <c r="K49" s="3"/>
      <c r="L49" s="3"/>
      <c r="O49" s="16"/>
      <c r="P49" s="16"/>
    </row>
    <row r="50" spans="1:16" x14ac:dyDescent="0.35">
      <c r="B50" s="290" t="str">
        <f>UPPER(IF(Intro!$G$21="English",O50,P50))</f>
        <v>MARKET CHARACTERISTICS OF THE GOODS</v>
      </c>
      <c r="C50" s="291"/>
      <c r="D50" s="291"/>
      <c r="E50" s="291"/>
      <c r="F50" s="291"/>
      <c r="G50" s="291"/>
      <c r="H50" s="291"/>
      <c r="I50" s="291"/>
      <c r="J50" s="291"/>
      <c r="K50" s="291"/>
      <c r="L50" s="292"/>
      <c r="M50" s="26"/>
      <c r="O50" s="8" t="s">
        <v>175</v>
      </c>
      <c r="P50" s="8" t="s">
        <v>176</v>
      </c>
    </row>
    <row r="51" spans="1:16" s="9" customFormat="1" x14ac:dyDescent="0.35">
      <c r="A51" s="6"/>
      <c r="B51" s="388" t="s">
        <v>10</v>
      </c>
      <c r="C51" s="389"/>
      <c r="D51" s="389"/>
      <c r="E51" s="389"/>
      <c r="F51" s="389"/>
      <c r="G51" s="389"/>
      <c r="H51" s="389"/>
      <c r="I51" s="389"/>
      <c r="J51" s="389"/>
      <c r="K51" s="389"/>
      <c r="L51" s="390"/>
      <c r="M51" s="41"/>
    </row>
    <row r="52" spans="1:16" s="26" customFormat="1" x14ac:dyDescent="0.35">
      <c r="A52" s="55"/>
      <c r="B52" s="65"/>
      <c r="C52" s="50"/>
      <c r="D52" s="50"/>
      <c r="E52" s="50"/>
      <c r="F52" s="50"/>
      <c r="G52" s="50"/>
      <c r="H52" s="50"/>
      <c r="I52" s="50"/>
      <c r="J52" s="50"/>
      <c r="K52" s="50"/>
      <c r="L52" s="56"/>
      <c r="O52" s="8"/>
      <c r="P52" s="8"/>
    </row>
    <row r="53" spans="1:16" s="26" customFormat="1" x14ac:dyDescent="0.35">
      <c r="A53" s="55"/>
      <c r="B53" s="423" t="str">
        <f>IF(Intro!$G$21="English",O53,P53)</f>
        <v>If your firm is a distributor, indicate the primary industries in which the goods are sold.</v>
      </c>
      <c r="C53" s="424"/>
      <c r="D53" s="424"/>
      <c r="E53" s="424"/>
      <c r="F53" s="424"/>
      <c r="G53" s="424"/>
      <c r="H53" s="424"/>
      <c r="I53" s="424"/>
      <c r="J53" s="424"/>
      <c r="K53" s="424"/>
      <c r="L53" s="425"/>
      <c r="O53" s="8" t="s">
        <v>392</v>
      </c>
      <c r="P53" s="8" t="s">
        <v>393</v>
      </c>
    </row>
    <row r="54" spans="1:16" s="26" customFormat="1" x14ac:dyDescent="0.35">
      <c r="A54" s="55"/>
      <c r="B54" s="423" t="str">
        <f>IF(Intro!$G$21="English",O54,P54)</f>
        <v>If your firm is an end user, indicate your primary industries.</v>
      </c>
      <c r="C54" s="424"/>
      <c r="D54" s="424"/>
      <c r="E54" s="424"/>
      <c r="F54" s="424"/>
      <c r="G54" s="424"/>
      <c r="H54" s="424"/>
      <c r="I54" s="424"/>
      <c r="J54" s="424"/>
      <c r="K54" s="424"/>
      <c r="L54" s="425"/>
      <c r="O54" s="8" t="s">
        <v>450</v>
      </c>
      <c r="P54" s="8" t="s">
        <v>394</v>
      </c>
    </row>
    <row r="55" spans="1:16" s="26" customFormat="1" x14ac:dyDescent="0.35">
      <c r="A55" s="55"/>
      <c r="B55" s="65"/>
      <c r="C55" s="50"/>
      <c r="D55" s="50"/>
      <c r="E55" s="50"/>
      <c r="F55" s="50"/>
      <c r="G55" s="50"/>
      <c r="H55" s="50"/>
      <c r="I55" s="50"/>
      <c r="J55" s="50"/>
      <c r="K55" s="50"/>
      <c r="L55" s="56"/>
      <c r="O55" s="8"/>
      <c r="P55" s="8"/>
    </row>
    <row r="56" spans="1:16" x14ac:dyDescent="0.35">
      <c r="B56" s="325" t="str">
        <f>IF(Intro!$G$21="English",O56,P56)</f>
        <v xml:space="preserve">Primary Industry 1 </v>
      </c>
      <c r="C56" s="326"/>
      <c r="D56" s="329"/>
      <c r="E56" s="329"/>
      <c r="F56" s="329"/>
      <c r="G56" s="329"/>
      <c r="H56" s="329"/>
      <c r="I56" s="329"/>
      <c r="J56" s="329"/>
      <c r="K56" s="329"/>
      <c r="L56" s="330"/>
      <c r="M56" s="8"/>
      <c r="O56" s="8" t="s">
        <v>101</v>
      </c>
      <c r="P56" s="8" t="s">
        <v>102</v>
      </c>
    </row>
    <row r="57" spans="1:16" x14ac:dyDescent="0.35">
      <c r="B57" s="325"/>
      <c r="C57" s="326"/>
      <c r="D57" s="329"/>
      <c r="E57" s="329"/>
      <c r="F57" s="329"/>
      <c r="G57" s="329"/>
      <c r="H57" s="329"/>
      <c r="I57" s="329"/>
      <c r="J57" s="329"/>
      <c r="K57" s="329"/>
      <c r="L57" s="330"/>
      <c r="M57" s="8"/>
    </row>
    <row r="58" spans="1:16" x14ac:dyDescent="0.35">
      <c r="B58" s="325"/>
      <c r="C58" s="326"/>
      <c r="D58" s="329"/>
      <c r="E58" s="329"/>
      <c r="F58" s="329"/>
      <c r="G58" s="329"/>
      <c r="H58" s="329"/>
      <c r="I58" s="329"/>
      <c r="J58" s="329"/>
      <c r="K58" s="329"/>
      <c r="L58" s="330"/>
      <c r="M58" s="8"/>
    </row>
    <row r="59" spans="1:16" x14ac:dyDescent="0.35">
      <c r="B59" s="325"/>
      <c r="C59" s="326"/>
      <c r="D59" s="329"/>
      <c r="E59" s="329"/>
      <c r="F59" s="329"/>
      <c r="G59" s="329"/>
      <c r="H59" s="329"/>
      <c r="I59" s="329"/>
      <c r="J59" s="329"/>
      <c r="K59" s="329"/>
      <c r="L59" s="330"/>
      <c r="M59" s="8"/>
    </row>
    <row r="60" spans="1:16" x14ac:dyDescent="0.35">
      <c r="B60" s="325"/>
      <c r="C60" s="326"/>
      <c r="D60" s="329"/>
      <c r="E60" s="329"/>
      <c r="F60" s="329"/>
      <c r="G60" s="329"/>
      <c r="H60" s="329"/>
      <c r="I60" s="329"/>
      <c r="J60" s="329"/>
      <c r="K60" s="329"/>
      <c r="L60" s="330"/>
      <c r="M60" s="8"/>
    </row>
    <row r="61" spans="1:16" x14ac:dyDescent="0.35">
      <c r="B61" s="325" t="str">
        <f>IF(Intro!$G$21="English",O61,P61)</f>
        <v>Primary Industry 2</v>
      </c>
      <c r="C61" s="326"/>
      <c r="D61" s="329"/>
      <c r="E61" s="329"/>
      <c r="F61" s="329"/>
      <c r="G61" s="329"/>
      <c r="H61" s="329"/>
      <c r="I61" s="329"/>
      <c r="J61" s="329"/>
      <c r="K61" s="329"/>
      <c r="L61" s="330"/>
      <c r="M61" s="8"/>
      <c r="O61" s="8" t="s">
        <v>196</v>
      </c>
      <c r="P61" s="8" t="s">
        <v>103</v>
      </c>
    </row>
    <row r="62" spans="1:16" x14ac:dyDescent="0.35">
      <c r="B62" s="325"/>
      <c r="C62" s="326"/>
      <c r="D62" s="329"/>
      <c r="E62" s="329"/>
      <c r="F62" s="329"/>
      <c r="G62" s="329"/>
      <c r="H62" s="329"/>
      <c r="I62" s="329"/>
      <c r="J62" s="329"/>
      <c r="K62" s="329"/>
      <c r="L62" s="330"/>
      <c r="M62" s="8"/>
    </row>
    <row r="63" spans="1:16" x14ac:dyDescent="0.35">
      <c r="B63" s="325"/>
      <c r="C63" s="326"/>
      <c r="D63" s="329"/>
      <c r="E63" s="329"/>
      <c r="F63" s="329"/>
      <c r="G63" s="329"/>
      <c r="H63" s="329"/>
      <c r="I63" s="329"/>
      <c r="J63" s="329"/>
      <c r="K63" s="329"/>
      <c r="L63" s="330"/>
      <c r="M63" s="8"/>
    </row>
    <row r="64" spans="1:16" x14ac:dyDescent="0.35">
      <c r="B64" s="325"/>
      <c r="C64" s="326"/>
      <c r="D64" s="329"/>
      <c r="E64" s="329"/>
      <c r="F64" s="329"/>
      <c r="G64" s="329"/>
      <c r="H64" s="329"/>
      <c r="I64" s="329"/>
      <c r="J64" s="329"/>
      <c r="K64" s="329"/>
      <c r="L64" s="330"/>
      <c r="M64" s="8"/>
    </row>
    <row r="65" spans="1:16" x14ac:dyDescent="0.35">
      <c r="B65" s="325"/>
      <c r="C65" s="326"/>
      <c r="D65" s="329"/>
      <c r="E65" s="329"/>
      <c r="F65" s="329"/>
      <c r="G65" s="329"/>
      <c r="H65" s="329"/>
      <c r="I65" s="329"/>
      <c r="J65" s="329"/>
      <c r="K65" s="329"/>
      <c r="L65" s="330"/>
      <c r="M65" s="8"/>
    </row>
    <row r="66" spans="1:16" x14ac:dyDescent="0.35">
      <c r="B66" s="325" t="str">
        <f>IF(Intro!$G$21="English",O66,P66)</f>
        <v>Primary Industry 3</v>
      </c>
      <c r="C66" s="446"/>
      <c r="D66" s="329"/>
      <c r="E66" s="329"/>
      <c r="F66" s="329"/>
      <c r="G66" s="329"/>
      <c r="H66" s="329"/>
      <c r="I66" s="329"/>
      <c r="J66" s="329"/>
      <c r="K66" s="329"/>
      <c r="L66" s="330"/>
      <c r="M66" s="8"/>
      <c r="O66" s="8" t="s">
        <v>197</v>
      </c>
      <c r="P66" s="8" t="s">
        <v>104</v>
      </c>
    </row>
    <row r="67" spans="1:16" x14ac:dyDescent="0.35">
      <c r="B67" s="325"/>
      <c r="C67" s="446"/>
      <c r="D67" s="329"/>
      <c r="E67" s="329"/>
      <c r="F67" s="329"/>
      <c r="G67" s="329"/>
      <c r="H67" s="329"/>
      <c r="I67" s="329"/>
      <c r="J67" s="329"/>
      <c r="K67" s="329"/>
      <c r="L67" s="330"/>
      <c r="M67" s="8"/>
    </row>
    <row r="68" spans="1:16" x14ac:dyDescent="0.35">
      <c r="B68" s="325"/>
      <c r="C68" s="446"/>
      <c r="D68" s="329"/>
      <c r="E68" s="329"/>
      <c r="F68" s="329"/>
      <c r="G68" s="329"/>
      <c r="H68" s="329"/>
      <c r="I68" s="329"/>
      <c r="J68" s="329"/>
      <c r="K68" s="329"/>
      <c r="L68" s="330"/>
      <c r="M68" s="8"/>
    </row>
    <row r="69" spans="1:16" x14ac:dyDescent="0.35">
      <c r="B69" s="325"/>
      <c r="C69" s="446"/>
      <c r="D69" s="329"/>
      <c r="E69" s="329"/>
      <c r="F69" s="329"/>
      <c r="G69" s="329"/>
      <c r="H69" s="329"/>
      <c r="I69" s="329"/>
      <c r="J69" s="329"/>
      <c r="K69" s="329"/>
      <c r="L69" s="330"/>
      <c r="M69" s="8"/>
    </row>
    <row r="70" spans="1:16" x14ac:dyDescent="0.35">
      <c r="B70" s="327"/>
      <c r="C70" s="328"/>
      <c r="D70" s="329"/>
      <c r="E70" s="329"/>
      <c r="F70" s="329"/>
      <c r="G70" s="329"/>
      <c r="H70" s="329"/>
      <c r="I70" s="329"/>
      <c r="J70" s="329"/>
      <c r="K70" s="329"/>
      <c r="L70" s="330"/>
      <c r="M70" s="8"/>
    </row>
    <row r="71" spans="1:16" s="26" customFormat="1" x14ac:dyDescent="0.35">
      <c r="A71" s="55"/>
      <c r="B71" s="66"/>
      <c r="C71" s="67"/>
      <c r="D71" s="67"/>
      <c r="E71" s="67"/>
      <c r="F71" s="67"/>
      <c r="G71" s="67"/>
      <c r="H71" s="67"/>
      <c r="I71" s="67"/>
      <c r="J71" s="67"/>
      <c r="K71" s="67"/>
      <c r="L71" s="68"/>
      <c r="O71" s="8"/>
      <c r="P71" s="8"/>
    </row>
    <row r="72" spans="1:16" s="9" customFormat="1" x14ac:dyDescent="0.35">
      <c r="A72" s="6"/>
      <c r="B72" s="388" t="s">
        <v>248</v>
      </c>
      <c r="C72" s="389"/>
      <c r="D72" s="389"/>
      <c r="E72" s="389"/>
      <c r="F72" s="389"/>
      <c r="G72" s="389"/>
      <c r="H72" s="389"/>
      <c r="I72" s="389"/>
      <c r="J72" s="389"/>
      <c r="K72" s="389"/>
      <c r="L72" s="390"/>
      <c r="M72" s="41"/>
    </row>
    <row r="73" spans="1:16" s="26" customFormat="1" x14ac:dyDescent="0.35">
      <c r="A73" s="55"/>
      <c r="B73" s="65"/>
      <c r="C73" s="50"/>
      <c r="D73" s="50"/>
      <c r="E73" s="50"/>
      <c r="F73" s="50"/>
      <c r="G73" s="50"/>
      <c r="H73" s="50"/>
      <c r="I73" s="50"/>
      <c r="J73" s="50"/>
      <c r="K73" s="50"/>
      <c r="L73" s="56"/>
      <c r="O73" s="8"/>
      <c r="P73" s="8"/>
    </row>
    <row r="74" spans="1:16" s="26" customFormat="1" x14ac:dyDescent="0.35">
      <c r="A74" s="55"/>
      <c r="B74" s="317" t="str">
        <f>IF(Intro!$G$21="English",O74,P74)</f>
        <v>What goods, either domestically produced or imported, do you view as reasonable alternatives to the goods that your firm buys? Specify any restrictions or limitations to the use of these alternative products (e.g., quality, relative cost).</v>
      </c>
      <c r="C74" s="318"/>
      <c r="D74" s="318"/>
      <c r="E74" s="318"/>
      <c r="F74" s="318"/>
      <c r="G74" s="318"/>
      <c r="H74" s="318"/>
      <c r="I74" s="318"/>
      <c r="J74" s="318"/>
      <c r="K74" s="318"/>
      <c r="L74" s="319"/>
      <c r="O74" s="8" t="s">
        <v>272</v>
      </c>
      <c r="P74" s="8" t="s">
        <v>402</v>
      </c>
    </row>
    <row r="75" spans="1:16" s="26" customFormat="1" x14ac:dyDescent="0.35">
      <c r="A75" s="55"/>
      <c r="B75" s="317"/>
      <c r="C75" s="318"/>
      <c r="D75" s="318"/>
      <c r="E75" s="318"/>
      <c r="F75" s="318"/>
      <c r="G75" s="318"/>
      <c r="H75" s="318"/>
      <c r="I75" s="318"/>
      <c r="J75" s="318"/>
      <c r="K75" s="318"/>
      <c r="L75" s="319"/>
      <c r="O75" s="8"/>
      <c r="P75" s="8"/>
    </row>
    <row r="76" spans="1:16" s="26" customFormat="1" x14ac:dyDescent="0.35">
      <c r="A76" s="55"/>
      <c r="B76" s="317"/>
      <c r="C76" s="318"/>
      <c r="D76" s="318"/>
      <c r="E76" s="318"/>
      <c r="F76" s="318"/>
      <c r="G76" s="318"/>
      <c r="H76" s="318"/>
      <c r="I76" s="318"/>
      <c r="J76" s="318"/>
      <c r="K76" s="318"/>
      <c r="L76" s="319"/>
      <c r="O76" s="8"/>
      <c r="P76" s="8"/>
    </row>
    <row r="77" spans="1:16" s="26" customFormat="1" x14ac:dyDescent="0.35">
      <c r="A77" s="55"/>
      <c r="B77" s="65"/>
      <c r="C77" s="50"/>
      <c r="D77" s="50"/>
      <c r="E77" s="50"/>
      <c r="F77" s="50"/>
      <c r="G77" s="50"/>
      <c r="H77" s="50"/>
      <c r="I77" s="50"/>
      <c r="J77" s="50"/>
      <c r="K77" s="50"/>
      <c r="L77" s="56"/>
      <c r="O77" s="8"/>
      <c r="P77" s="8"/>
    </row>
    <row r="78" spans="1:16" x14ac:dyDescent="0.35">
      <c r="B78" s="444"/>
      <c r="C78" s="442" t="str">
        <f>IF(Intro!$G$21="English",O78,P78)</f>
        <v>Type of product bought by your firm</v>
      </c>
      <c r="D78" s="442"/>
      <c r="E78" s="442"/>
      <c r="F78" s="442" t="str">
        <f>IF(Intro!$G$21="English",O79,P79)</f>
        <v>Reasonable alternative product</v>
      </c>
      <c r="G78" s="442"/>
      <c r="H78" s="442"/>
      <c r="I78" s="442" t="str">
        <f>IF(Intro!$G$21="English",O80,P80)</f>
        <v>Restrictions or limitations</v>
      </c>
      <c r="J78" s="442"/>
      <c r="K78" s="442" t="str">
        <f>IF(Intro!$G$21="English",O81,P81)</f>
        <v>Given current market prices, what is the minimum percentage decrease in the price of the alternative product to make it competitive?</v>
      </c>
      <c r="L78" s="443"/>
      <c r="M78" s="8"/>
      <c r="O78" s="8" t="s">
        <v>112</v>
      </c>
      <c r="P78" s="8" t="s">
        <v>113</v>
      </c>
    </row>
    <row r="79" spans="1:16" x14ac:dyDescent="0.35">
      <c r="B79" s="444"/>
      <c r="C79" s="442"/>
      <c r="D79" s="442"/>
      <c r="E79" s="442"/>
      <c r="F79" s="442"/>
      <c r="G79" s="442"/>
      <c r="H79" s="442"/>
      <c r="I79" s="442"/>
      <c r="J79" s="442"/>
      <c r="K79" s="442"/>
      <c r="L79" s="443"/>
      <c r="M79" s="8"/>
      <c r="O79" s="8" t="s">
        <v>109</v>
      </c>
      <c r="P79" s="8" t="s">
        <v>111</v>
      </c>
    </row>
    <row r="80" spans="1:16" x14ac:dyDescent="0.35">
      <c r="B80" s="444"/>
      <c r="C80" s="442"/>
      <c r="D80" s="442"/>
      <c r="E80" s="442"/>
      <c r="F80" s="442"/>
      <c r="G80" s="442"/>
      <c r="H80" s="442"/>
      <c r="I80" s="442"/>
      <c r="J80" s="442"/>
      <c r="K80" s="442"/>
      <c r="L80" s="443"/>
      <c r="M80" s="8"/>
      <c r="O80" s="8" t="s">
        <v>110</v>
      </c>
      <c r="P80" s="8" t="s">
        <v>142</v>
      </c>
    </row>
    <row r="81" spans="2:16" x14ac:dyDescent="0.35">
      <c r="B81" s="444"/>
      <c r="C81" s="442"/>
      <c r="D81" s="442"/>
      <c r="E81" s="442"/>
      <c r="F81" s="442"/>
      <c r="G81" s="442"/>
      <c r="H81" s="442"/>
      <c r="I81" s="442"/>
      <c r="J81" s="442"/>
      <c r="K81" s="442"/>
      <c r="L81" s="443"/>
      <c r="M81" s="8"/>
      <c r="O81" s="8" t="s">
        <v>144</v>
      </c>
      <c r="P81" s="8" t="s">
        <v>143</v>
      </c>
    </row>
    <row r="82" spans="2:16" x14ac:dyDescent="0.35">
      <c r="B82" s="444"/>
      <c r="C82" s="442"/>
      <c r="D82" s="442"/>
      <c r="E82" s="442"/>
      <c r="F82" s="442"/>
      <c r="G82" s="442"/>
      <c r="H82" s="442"/>
      <c r="I82" s="442"/>
      <c r="J82" s="442"/>
      <c r="K82" s="442"/>
      <c r="L82" s="443"/>
      <c r="M82" s="8"/>
      <c r="O82" s="19"/>
    </row>
    <row r="83" spans="2:16" x14ac:dyDescent="0.35">
      <c r="B83" s="444"/>
      <c r="C83" s="442"/>
      <c r="D83" s="442"/>
      <c r="E83" s="442"/>
      <c r="F83" s="442"/>
      <c r="G83" s="442"/>
      <c r="H83" s="442"/>
      <c r="I83" s="442"/>
      <c r="J83" s="442"/>
      <c r="K83" s="442"/>
      <c r="L83" s="443"/>
      <c r="M83" s="8"/>
      <c r="O83" s="19"/>
    </row>
    <row r="84" spans="2:16" x14ac:dyDescent="0.35">
      <c r="B84" s="445"/>
      <c r="C84" s="442"/>
      <c r="D84" s="442"/>
      <c r="E84" s="442"/>
      <c r="F84" s="442"/>
      <c r="G84" s="442"/>
      <c r="H84" s="442"/>
      <c r="I84" s="442"/>
      <c r="J84" s="442"/>
      <c r="K84" s="442"/>
      <c r="L84" s="443"/>
      <c r="M84" s="8"/>
      <c r="O84" s="19"/>
    </row>
    <row r="85" spans="2:16" x14ac:dyDescent="0.35">
      <c r="B85" s="432">
        <v>1</v>
      </c>
      <c r="C85" s="329"/>
      <c r="D85" s="329"/>
      <c r="E85" s="329"/>
      <c r="F85" s="329"/>
      <c r="G85" s="329"/>
      <c r="H85" s="329"/>
      <c r="I85" s="329"/>
      <c r="J85" s="329"/>
      <c r="K85" s="329"/>
      <c r="L85" s="330"/>
      <c r="M85" s="8"/>
    </row>
    <row r="86" spans="2:16" x14ac:dyDescent="0.35">
      <c r="B86" s="432"/>
      <c r="C86" s="329"/>
      <c r="D86" s="329"/>
      <c r="E86" s="329"/>
      <c r="F86" s="329"/>
      <c r="G86" s="329"/>
      <c r="H86" s="329"/>
      <c r="I86" s="329"/>
      <c r="J86" s="329"/>
      <c r="K86" s="329"/>
      <c r="L86" s="330"/>
      <c r="M86" s="8"/>
    </row>
    <row r="87" spans="2:16" x14ac:dyDescent="0.35">
      <c r="B87" s="432"/>
      <c r="C87" s="329"/>
      <c r="D87" s="329"/>
      <c r="E87" s="329"/>
      <c r="F87" s="329"/>
      <c r="G87" s="329"/>
      <c r="H87" s="329"/>
      <c r="I87" s="329"/>
      <c r="J87" s="329"/>
      <c r="K87" s="329"/>
      <c r="L87" s="330"/>
      <c r="M87" s="8"/>
    </row>
    <row r="88" spans="2:16" x14ac:dyDescent="0.35">
      <c r="B88" s="432"/>
      <c r="C88" s="329"/>
      <c r="D88" s="329"/>
      <c r="E88" s="329"/>
      <c r="F88" s="329"/>
      <c r="G88" s="329"/>
      <c r="H88" s="329"/>
      <c r="I88" s="329"/>
      <c r="J88" s="329"/>
      <c r="K88" s="329"/>
      <c r="L88" s="330"/>
      <c r="M88" s="8"/>
    </row>
    <row r="89" spans="2:16" x14ac:dyDescent="0.35">
      <c r="B89" s="432"/>
      <c r="C89" s="329"/>
      <c r="D89" s="329"/>
      <c r="E89" s="329"/>
      <c r="F89" s="329"/>
      <c r="G89" s="329"/>
      <c r="H89" s="329"/>
      <c r="I89" s="329"/>
      <c r="J89" s="329"/>
      <c r="K89" s="329"/>
      <c r="L89" s="330"/>
      <c r="M89" s="8"/>
    </row>
    <row r="90" spans="2:16" x14ac:dyDescent="0.35">
      <c r="B90" s="432">
        <v>2</v>
      </c>
      <c r="C90" s="329"/>
      <c r="D90" s="329"/>
      <c r="E90" s="329"/>
      <c r="F90" s="329"/>
      <c r="G90" s="329"/>
      <c r="H90" s="329"/>
      <c r="I90" s="329"/>
      <c r="J90" s="329"/>
      <c r="K90" s="329"/>
      <c r="L90" s="330"/>
      <c r="M90" s="8"/>
    </row>
    <row r="91" spans="2:16" x14ac:dyDescent="0.35">
      <c r="B91" s="432"/>
      <c r="C91" s="329"/>
      <c r="D91" s="329"/>
      <c r="E91" s="329"/>
      <c r="F91" s="329"/>
      <c r="G91" s="329"/>
      <c r="H91" s="329"/>
      <c r="I91" s="329"/>
      <c r="J91" s="329"/>
      <c r="K91" s="329"/>
      <c r="L91" s="330"/>
      <c r="M91" s="8"/>
    </row>
    <row r="92" spans="2:16" x14ac:dyDescent="0.35">
      <c r="B92" s="432"/>
      <c r="C92" s="329"/>
      <c r="D92" s="329"/>
      <c r="E92" s="329"/>
      <c r="F92" s="329"/>
      <c r="G92" s="329"/>
      <c r="H92" s="329"/>
      <c r="I92" s="329"/>
      <c r="J92" s="329"/>
      <c r="K92" s="329"/>
      <c r="L92" s="330"/>
      <c r="M92" s="8"/>
    </row>
    <row r="93" spans="2:16" x14ac:dyDescent="0.35">
      <c r="B93" s="432"/>
      <c r="C93" s="329"/>
      <c r="D93" s="329"/>
      <c r="E93" s="329"/>
      <c r="F93" s="329"/>
      <c r="G93" s="329"/>
      <c r="H93" s="329"/>
      <c r="I93" s="329"/>
      <c r="J93" s="329"/>
      <c r="K93" s="329"/>
      <c r="L93" s="330"/>
      <c r="M93" s="8"/>
    </row>
    <row r="94" spans="2:16" x14ac:dyDescent="0.35">
      <c r="B94" s="432"/>
      <c r="C94" s="329"/>
      <c r="D94" s="329"/>
      <c r="E94" s="329"/>
      <c r="F94" s="329"/>
      <c r="G94" s="329"/>
      <c r="H94" s="329"/>
      <c r="I94" s="329"/>
      <c r="J94" s="329"/>
      <c r="K94" s="329"/>
      <c r="L94" s="330"/>
      <c r="M94" s="8"/>
    </row>
    <row r="95" spans="2:16" x14ac:dyDescent="0.35">
      <c r="B95" s="432">
        <v>3</v>
      </c>
      <c r="C95" s="329"/>
      <c r="D95" s="329"/>
      <c r="E95" s="329"/>
      <c r="F95" s="329"/>
      <c r="G95" s="329"/>
      <c r="H95" s="329"/>
      <c r="I95" s="329"/>
      <c r="J95" s="329"/>
      <c r="K95" s="329"/>
      <c r="L95" s="330"/>
      <c r="M95" s="8"/>
    </row>
    <row r="96" spans="2:16" x14ac:dyDescent="0.35">
      <c r="B96" s="432"/>
      <c r="C96" s="329"/>
      <c r="D96" s="329"/>
      <c r="E96" s="329"/>
      <c r="F96" s="329"/>
      <c r="G96" s="329"/>
      <c r="H96" s="329"/>
      <c r="I96" s="329"/>
      <c r="J96" s="329"/>
      <c r="K96" s="329"/>
      <c r="L96" s="330"/>
      <c r="M96" s="8"/>
    </row>
    <row r="97" spans="2:13" x14ac:dyDescent="0.35">
      <c r="B97" s="432"/>
      <c r="C97" s="329"/>
      <c r="D97" s="329"/>
      <c r="E97" s="329"/>
      <c r="F97" s="329"/>
      <c r="G97" s="329"/>
      <c r="H97" s="329"/>
      <c r="I97" s="329"/>
      <c r="J97" s="329"/>
      <c r="K97" s="329"/>
      <c r="L97" s="330"/>
      <c r="M97" s="8"/>
    </row>
    <row r="98" spans="2:13" x14ac:dyDescent="0.35">
      <c r="B98" s="432"/>
      <c r="C98" s="329"/>
      <c r="D98" s="329"/>
      <c r="E98" s="329"/>
      <c r="F98" s="329"/>
      <c r="G98" s="329"/>
      <c r="H98" s="329"/>
      <c r="I98" s="329"/>
      <c r="J98" s="329"/>
      <c r="K98" s="329"/>
      <c r="L98" s="330"/>
      <c r="M98" s="8"/>
    </row>
    <row r="99" spans="2:13" x14ac:dyDescent="0.35">
      <c r="B99" s="432"/>
      <c r="C99" s="329"/>
      <c r="D99" s="329"/>
      <c r="E99" s="329"/>
      <c r="F99" s="329"/>
      <c r="G99" s="329"/>
      <c r="H99" s="329"/>
      <c r="I99" s="329"/>
      <c r="J99" s="329"/>
      <c r="K99" s="329"/>
      <c r="L99" s="330"/>
      <c r="M99" s="8"/>
    </row>
    <row r="100" spans="2:13" x14ac:dyDescent="0.35">
      <c r="B100" s="432">
        <v>4</v>
      </c>
      <c r="C100" s="329"/>
      <c r="D100" s="329"/>
      <c r="E100" s="329"/>
      <c r="F100" s="329"/>
      <c r="G100" s="329"/>
      <c r="H100" s="329"/>
      <c r="I100" s="329"/>
      <c r="J100" s="329"/>
      <c r="K100" s="329"/>
      <c r="L100" s="330"/>
      <c r="M100" s="8"/>
    </row>
    <row r="101" spans="2:13" x14ac:dyDescent="0.35">
      <c r="B101" s="432"/>
      <c r="C101" s="329"/>
      <c r="D101" s="329"/>
      <c r="E101" s="329"/>
      <c r="F101" s="329"/>
      <c r="G101" s="329"/>
      <c r="H101" s="329"/>
      <c r="I101" s="329"/>
      <c r="J101" s="329"/>
      <c r="K101" s="329"/>
      <c r="L101" s="330"/>
      <c r="M101" s="8"/>
    </row>
    <row r="102" spans="2:13" x14ac:dyDescent="0.35">
      <c r="B102" s="432"/>
      <c r="C102" s="329"/>
      <c r="D102" s="329"/>
      <c r="E102" s="329"/>
      <c r="F102" s="329"/>
      <c r="G102" s="329"/>
      <c r="H102" s="329"/>
      <c r="I102" s="329"/>
      <c r="J102" s="329"/>
      <c r="K102" s="329"/>
      <c r="L102" s="330"/>
      <c r="M102" s="8"/>
    </row>
    <row r="103" spans="2:13" x14ac:dyDescent="0.35">
      <c r="B103" s="432"/>
      <c r="C103" s="329"/>
      <c r="D103" s="329"/>
      <c r="E103" s="329"/>
      <c r="F103" s="329"/>
      <c r="G103" s="329"/>
      <c r="H103" s="329"/>
      <c r="I103" s="329"/>
      <c r="J103" s="329"/>
      <c r="K103" s="329"/>
      <c r="L103" s="330"/>
      <c r="M103" s="8"/>
    </row>
    <row r="104" spans="2:13" x14ac:dyDescent="0.35">
      <c r="B104" s="432"/>
      <c r="C104" s="329"/>
      <c r="D104" s="329"/>
      <c r="E104" s="329"/>
      <c r="F104" s="329"/>
      <c r="G104" s="329"/>
      <c r="H104" s="329"/>
      <c r="I104" s="329"/>
      <c r="J104" s="329"/>
      <c r="K104" s="329"/>
      <c r="L104" s="330"/>
      <c r="M104" s="8"/>
    </row>
    <row r="105" spans="2:13" x14ac:dyDescent="0.35">
      <c r="B105" s="432">
        <v>5</v>
      </c>
      <c r="C105" s="329"/>
      <c r="D105" s="329"/>
      <c r="E105" s="329"/>
      <c r="F105" s="329"/>
      <c r="G105" s="329"/>
      <c r="H105" s="329"/>
      <c r="I105" s="329"/>
      <c r="J105" s="329"/>
      <c r="K105" s="329"/>
      <c r="L105" s="330"/>
      <c r="M105" s="8"/>
    </row>
    <row r="106" spans="2:13" x14ac:dyDescent="0.35">
      <c r="B106" s="432"/>
      <c r="C106" s="329"/>
      <c r="D106" s="329"/>
      <c r="E106" s="329"/>
      <c r="F106" s="329"/>
      <c r="G106" s="329"/>
      <c r="H106" s="329"/>
      <c r="I106" s="329"/>
      <c r="J106" s="329"/>
      <c r="K106" s="329"/>
      <c r="L106" s="330"/>
      <c r="M106" s="8"/>
    </row>
    <row r="107" spans="2:13" x14ac:dyDescent="0.35">
      <c r="B107" s="432"/>
      <c r="C107" s="329"/>
      <c r="D107" s="329"/>
      <c r="E107" s="329"/>
      <c r="F107" s="329"/>
      <c r="G107" s="329"/>
      <c r="H107" s="329"/>
      <c r="I107" s="329"/>
      <c r="J107" s="329"/>
      <c r="K107" s="329"/>
      <c r="L107" s="330"/>
      <c r="M107" s="8"/>
    </row>
    <row r="108" spans="2:13" x14ac:dyDescent="0.35">
      <c r="B108" s="432"/>
      <c r="C108" s="329"/>
      <c r="D108" s="329"/>
      <c r="E108" s="329"/>
      <c r="F108" s="329"/>
      <c r="G108" s="329"/>
      <c r="H108" s="329"/>
      <c r="I108" s="329"/>
      <c r="J108" s="329"/>
      <c r="K108" s="329"/>
      <c r="L108" s="330"/>
      <c r="M108" s="8"/>
    </row>
    <row r="109" spans="2:13" x14ac:dyDescent="0.35">
      <c r="B109" s="432"/>
      <c r="C109" s="329"/>
      <c r="D109" s="329"/>
      <c r="E109" s="329"/>
      <c r="F109" s="329"/>
      <c r="G109" s="329"/>
      <c r="H109" s="329"/>
      <c r="I109" s="329"/>
      <c r="J109" s="329"/>
      <c r="K109" s="329"/>
      <c r="L109" s="330"/>
      <c r="M109" s="8"/>
    </row>
    <row r="110" spans="2:13" x14ac:dyDescent="0.35">
      <c r="B110" s="432">
        <v>6</v>
      </c>
      <c r="C110" s="329"/>
      <c r="D110" s="329"/>
      <c r="E110" s="329"/>
      <c r="F110" s="329"/>
      <c r="G110" s="329"/>
      <c r="H110" s="329"/>
      <c r="I110" s="329"/>
      <c r="J110" s="329"/>
      <c r="K110" s="329"/>
      <c r="L110" s="330"/>
      <c r="M110" s="8"/>
    </row>
    <row r="111" spans="2:13" x14ac:dyDescent="0.35">
      <c r="B111" s="432"/>
      <c r="C111" s="329"/>
      <c r="D111" s="329"/>
      <c r="E111" s="329"/>
      <c r="F111" s="329"/>
      <c r="G111" s="329"/>
      <c r="H111" s="329"/>
      <c r="I111" s="329"/>
      <c r="J111" s="329"/>
      <c r="K111" s="329"/>
      <c r="L111" s="330"/>
      <c r="M111" s="8"/>
    </row>
    <row r="112" spans="2:13" x14ac:dyDescent="0.35">
      <c r="B112" s="432"/>
      <c r="C112" s="329"/>
      <c r="D112" s="329"/>
      <c r="E112" s="329"/>
      <c r="F112" s="329"/>
      <c r="G112" s="329"/>
      <c r="H112" s="329"/>
      <c r="I112" s="329"/>
      <c r="J112" s="329"/>
      <c r="K112" s="329"/>
      <c r="L112" s="330"/>
      <c r="M112" s="8"/>
    </row>
    <row r="113" spans="2:13" x14ac:dyDescent="0.35">
      <c r="B113" s="432"/>
      <c r="C113" s="329"/>
      <c r="D113" s="329"/>
      <c r="E113" s="329"/>
      <c r="F113" s="329"/>
      <c r="G113" s="329"/>
      <c r="H113" s="329"/>
      <c r="I113" s="329"/>
      <c r="J113" s="329"/>
      <c r="K113" s="329"/>
      <c r="L113" s="330"/>
      <c r="M113" s="8"/>
    </row>
    <row r="114" spans="2:13" x14ac:dyDescent="0.35">
      <c r="B114" s="432"/>
      <c r="C114" s="329"/>
      <c r="D114" s="329"/>
      <c r="E114" s="329"/>
      <c r="F114" s="329"/>
      <c r="G114" s="329"/>
      <c r="H114" s="329"/>
      <c r="I114" s="329"/>
      <c r="J114" s="329"/>
      <c r="K114" s="329"/>
      <c r="L114" s="330"/>
      <c r="M114" s="8"/>
    </row>
    <row r="115" spans="2:13" x14ac:dyDescent="0.35">
      <c r="B115" s="432">
        <v>7</v>
      </c>
      <c r="C115" s="329"/>
      <c r="D115" s="329"/>
      <c r="E115" s="329"/>
      <c r="F115" s="329"/>
      <c r="G115" s="329"/>
      <c r="H115" s="329"/>
      <c r="I115" s="329"/>
      <c r="J115" s="329"/>
      <c r="K115" s="329"/>
      <c r="L115" s="330"/>
      <c r="M115" s="8"/>
    </row>
    <row r="116" spans="2:13" x14ac:dyDescent="0.35">
      <c r="B116" s="432"/>
      <c r="C116" s="329"/>
      <c r="D116" s="329"/>
      <c r="E116" s="329"/>
      <c r="F116" s="329"/>
      <c r="G116" s="329"/>
      <c r="H116" s="329"/>
      <c r="I116" s="329"/>
      <c r="J116" s="329"/>
      <c r="K116" s="329"/>
      <c r="L116" s="330"/>
      <c r="M116" s="8"/>
    </row>
    <row r="117" spans="2:13" x14ac:dyDescent="0.35">
      <c r="B117" s="432"/>
      <c r="C117" s="329"/>
      <c r="D117" s="329"/>
      <c r="E117" s="329"/>
      <c r="F117" s="329"/>
      <c r="G117" s="329"/>
      <c r="H117" s="329"/>
      <c r="I117" s="329"/>
      <c r="J117" s="329"/>
      <c r="K117" s="329"/>
      <c r="L117" s="330"/>
      <c r="M117" s="8"/>
    </row>
    <row r="118" spans="2:13" x14ac:dyDescent="0.35">
      <c r="B118" s="432"/>
      <c r="C118" s="329"/>
      <c r="D118" s="329"/>
      <c r="E118" s="329"/>
      <c r="F118" s="329"/>
      <c r="G118" s="329"/>
      <c r="H118" s="329"/>
      <c r="I118" s="329"/>
      <c r="J118" s="329"/>
      <c r="K118" s="329"/>
      <c r="L118" s="330"/>
      <c r="M118" s="8"/>
    </row>
    <row r="119" spans="2:13" x14ac:dyDescent="0.35">
      <c r="B119" s="432"/>
      <c r="C119" s="329"/>
      <c r="D119" s="329"/>
      <c r="E119" s="329"/>
      <c r="F119" s="329"/>
      <c r="G119" s="329"/>
      <c r="H119" s="329"/>
      <c r="I119" s="329"/>
      <c r="J119" s="329"/>
      <c r="K119" s="329"/>
      <c r="L119" s="330"/>
      <c r="M119" s="8"/>
    </row>
    <row r="120" spans="2:13" x14ac:dyDescent="0.35">
      <c r="B120" s="432">
        <v>8</v>
      </c>
      <c r="C120" s="329"/>
      <c r="D120" s="329"/>
      <c r="E120" s="329"/>
      <c r="F120" s="329"/>
      <c r="G120" s="329"/>
      <c r="H120" s="329"/>
      <c r="I120" s="329"/>
      <c r="J120" s="329"/>
      <c r="K120" s="329"/>
      <c r="L120" s="330"/>
      <c r="M120" s="8"/>
    </row>
    <row r="121" spans="2:13" x14ac:dyDescent="0.35">
      <c r="B121" s="432"/>
      <c r="C121" s="329"/>
      <c r="D121" s="329"/>
      <c r="E121" s="329"/>
      <c r="F121" s="329"/>
      <c r="G121" s="329"/>
      <c r="H121" s="329"/>
      <c r="I121" s="329"/>
      <c r="J121" s="329"/>
      <c r="K121" s="329"/>
      <c r="L121" s="330"/>
      <c r="M121" s="8"/>
    </row>
    <row r="122" spans="2:13" x14ac:dyDescent="0.35">
      <c r="B122" s="432"/>
      <c r="C122" s="329"/>
      <c r="D122" s="329"/>
      <c r="E122" s="329"/>
      <c r="F122" s="329"/>
      <c r="G122" s="329"/>
      <c r="H122" s="329"/>
      <c r="I122" s="329"/>
      <c r="J122" s="329"/>
      <c r="K122" s="329"/>
      <c r="L122" s="330"/>
      <c r="M122" s="8"/>
    </row>
    <row r="123" spans="2:13" x14ac:dyDescent="0.35">
      <c r="B123" s="432"/>
      <c r="C123" s="329"/>
      <c r="D123" s="329"/>
      <c r="E123" s="329"/>
      <c r="F123" s="329"/>
      <c r="G123" s="329"/>
      <c r="H123" s="329"/>
      <c r="I123" s="329"/>
      <c r="J123" s="329"/>
      <c r="K123" s="329"/>
      <c r="L123" s="330"/>
      <c r="M123" s="8"/>
    </row>
    <row r="124" spans="2:13" x14ac:dyDescent="0.35">
      <c r="B124" s="432"/>
      <c r="C124" s="329"/>
      <c r="D124" s="329"/>
      <c r="E124" s="329"/>
      <c r="F124" s="329"/>
      <c r="G124" s="329"/>
      <c r="H124" s="329"/>
      <c r="I124" s="329"/>
      <c r="J124" s="329"/>
      <c r="K124" s="329"/>
      <c r="L124" s="330"/>
      <c r="M124" s="8"/>
    </row>
    <row r="125" spans="2:13" x14ac:dyDescent="0.35">
      <c r="B125" s="432">
        <v>9</v>
      </c>
      <c r="C125" s="329"/>
      <c r="D125" s="329"/>
      <c r="E125" s="329"/>
      <c r="F125" s="329"/>
      <c r="G125" s="329"/>
      <c r="H125" s="329"/>
      <c r="I125" s="329"/>
      <c r="J125" s="329"/>
      <c r="K125" s="329"/>
      <c r="L125" s="330"/>
      <c r="M125" s="8"/>
    </row>
    <row r="126" spans="2:13" x14ac:dyDescent="0.35">
      <c r="B126" s="432"/>
      <c r="C126" s="329"/>
      <c r="D126" s="329"/>
      <c r="E126" s="329"/>
      <c r="F126" s="329"/>
      <c r="G126" s="329"/>
      <c r="H126" s="329"/>
      <c r="I126" s="329"/>
      <c r="J126" s="329"/>
      <c r="K126" s="329"/>
      <c r="L126" s="330"/>
      <c r="M126" s="8"/>
    </row>
    <row r="127" spans="2:13" x14ac:dyDescent="0.35">
      <c r="B127" s="432"/>
      <c r="C127" s="329"/>
      <c r="D127" s="329"/>
      <c r="E127" s="329"/>
      <c r="F127" s="329"/>
      <c r="G127" s="329"/>
      <c r="H127" s="329"/>
      <c r="I127" s="329"/>
      <c r="J127" s="329"/>
      <c r="K127" s="329"/>
      <c r="L127" s="330"/>
      <c r="M127" s="8"/>
    </row>
    <row r="128" spans="2:13" x14ac:dyDescent="0.35">
      <c r="B128" s="432"/>
      <c r="C128" s="329"/>
      <c r="D128" s="329"/>
      <c r="E128" s="329"/>
      <c r="F128" s="329"/>
      <c r="G128" s="329"/>
      <c r="H128" s="329"/>
      <c r="I128" s="329"/>
      <c r="J128" s="329"/>
      <c r="K128" s="329"/>
      <c r="L128" s="330"/>
      <c r="M128" s="8"/>
    </row>
    <row r="129" spans="1:16" x14ac:dyDescent="0.35">
      <c r="B129" s="432"/>
      <c r="C129" s="329"/>
      <c r="D129" s="329"/>
      <c r="E129" s="329"/>
      <c r="F129" s="329"/>
      <c r="G129" s="329"/>
      <c r="H129" s="329"/>
      <c r="I129" s="329"/>
      <c r="J129" s="329"/>
      <c r="K129" s="329"/>
      <c r="L129" s="330"/>
      <c r="M129" s="8"/>
    </row>
    <row r="130" spans="1:16" x14ac:dyDescent="0.35">
      <c r="B130" s="432">
        <v>10</v>
      </c>
      <c r="C130" s="329"/>
      <c r="D130" s="329"/>
      <c r="E130" s="329"/>
      <c r="F130" s="329"/>
      <c r="G130" s="329"/>
      <c r="H130" s="329"/>
      <c r="I130" s="329"/>
      <c r="J130" s="329"/>
      <c r="K130" s="329"/>
      <c r="L130" s="330"/>
      <c r="M130" s="8"/>
    </row>
    <row r="131" spans="1:16" x14ac:dyDescent="0.35">
      <c r="B131" s="432"/>
      <c r="C131" s="329"/>
      <c r="D131" s="329"/>
      <c r="E131" s="329"/>
      <c r="F131" s="329"/>
      <c r="G131" s="329"/>
      <c r="H131" s="329"/>
      <c r="I131" s="329"/>
      <c r="J131" s="329"/>
      <c r="K131" s="329"/>
      <c r="L131" s="330"/>
      <c r="M131" s="8"/>
    </row>
    <row r="132" spans="1:16" x14ac:dyDescent="0.35">
      <c r="B132" s="432"/>
      <c r="C132" s="329"/>
      <c r="D132" s="329"/>
      <c r="E132" s="329"/>
      <c r="F132" s="329"/>
      <c r="G132" s="329"/>
      <c r="H132" s="329"/>
      <c r="I132" s="329"/>
      <c r="J132" s="329"/>
      <c r="K132" s="329"/>
      <c r="L132" s="330"/>
      <c r="M132" s="8"/>
    </row>
    <row r="133" spans="1:16" x14ac:dyDescent="0.35">
      <c r="B133" s="432"/>
      <c r="C133" s="329"/>
      <c r="D133" s="329"/>
      <c r="E133" s="329"/>
      <c r="F133" s="329"/>
      <c r="G133" s="329"/>
      <c r="H133" s="329"/>
      <c r="I133" s="329"/>
      <c r="J133" s="329"/>
      <c r="K133" s="329"/>
      <c r="L133" s="330"/>
      <c r="M133" s="8"/>
    </row>
    <row r="134" spans="1:16" x14ac:dyDescent="0.35">
      <c r="B134" s="432"/>
      <c r="C134" s="329"/>
      <c r="D134" s="329"/>
      <c r="E134" s="329"/>
      <c r="F134" s="329"/>
      <c r="G134" s="329"/>
      <c r="H134" s="329"/>
      <c r="I134" s="329"/>
      <c r="J134" s="329"/>
      <c r="K134" s="329"/>
      <c r="L134" s="330"/>
      <c r="M134" s="8"/>
    </row>
    <row r="135" spans="1:16" s="26" customFormat="1" x14ac:dyDescent="0.35">
      <c r="A135" s="55"/>
      <c r="B135" s="66"/>
      <c r="C135" s="67"/>
      <c r="D135" s="67"/>
      <c r="E135" s="67"/>
      <c r="F135" s="67"/>
      <c r="G135" s="67"/>
      <c r="H135" s="67"/>
      <c r="I135" s="67"/>
      <c r="J135" s="67"/>
      <c r="K135" s="67"/>
      <c r="L135" s="68"/>
      <c r="O135" s="8"/>
      <c r="P135" s="8"/>
    </row>
    <row r="136" spans="1:16" s="9" customFormat="1" x14ac:dyDescent="0.35">
      <c r="A136" s="6"/>
      <c r="B136" s="388" t="s">
        <v>249</v>
      </c>
      <c r="C136" s="389"/>
      <c r="D136" s="389"/>
      <c r="E136" s="389"/>
      <c r="F136" s="389"/>
      <c r="G136" s="389"/>
      <c r="H136" s="389"/>
      <c r="I136" s="389"/>
      <c r="J136" s="389"/>
      <c r="K136" s="389"/>
      <c r="L136" s="390"/>
      <c r="M136" s="41"/>
    </row>
    <row r="137" spans="1:16" s="26" customFormat="1" x14ac:dyDescent="0.35">
      <c r="A137" s="55"/>
      <c r="B137" s="65"/>
      <c r="C137" s="50"/>
      <c r="D137" s="50"/>
      <c r="E137" s="50"/>
      <c r="F137" s="50"/>
      <c r="G137" s="50"/>
      <c r="H137" s="50"/>
      <c r="I137" s="50"/>
      <c r="J137" s="50"/>
      <c r="K137" s="50"/>
      <c r="L137" s="56"/>
      <c r="O137" s="8"/>
      <c r="P137" s="8"/>
    </row>
    <row r="138" spans="1:16" s="26" customFormat="1" x14ac:dyDescent="0.35">
      <c r="A138" s="55"/>
      <c r="B138" s="317" t="str">
        <f>IF(Intro!$G$21="English",O138,P138)</f>
        <v>Provide details on whether there have been any changes in technology that have impacted the Canadian market for the goods since January 1, 2023.</v>
      </c>
      <c r="C138" s="318"/>
      <c r="D138" s="318"/>
      <c r="E138" s="318"/>
      <c r="F138" s="318"/>
      <c r="G138" s="318"/>
      <c r="H138" s="318"/>
      <c r="I138" s="318"/>
      <c r="J138" s="318"/>
      <c r="K138" s="318"/>
      <c r="L138" s="319"/>
      <c r="O138" s="8" t="str">
        <f>"Provide details on whether there have been any changes in technology that have impacted the Canadian market for the goods since January 1, "&amp;Variables!B6&amp;"."</f>
        <v>Provide details on whether there have been any changes in technology that have impacted the Canadian market for the goods since January 1, 2023.</v>
      </c>
      <c r="P138" s="8" t="str">
        <f>"Fournissez des détails indiquant s'il y a eu des changements technologiques qui ont eu une incidence sur le marché canadien des marchandises depuis le 1er janvier "&amp;Variables!B6&amp;"."</f>
        <v>Fournissez des détails indiquant s'il y a eu des changements technologiques qui ont eu une incidence sur le marché canadien des marchandises depuis le 1er janvier 2023.</v>
      </c>
    </row>
    <row r="139" spans="1:16" s="26" customFormat="1" x14ac:dyDescent="0.35">
      <c r="A139" s="55"/>
      <c r="B139" s="65"/>
      <c r="C139" s="50"/>
      <c r="D139" s="50"/>
      <c r="E139" s="50"/>
      <c r="F139" s="50"/>
      <c r="G139" s="50"/>
      <c r="H139" s="50"/>
      <c r="I139" s="50"/>
      <c r="J139" s="50"/>
      <c r="K139" s="50"/>
      <c r="L139" s="56"/>
      <c r="O139" s="8"/>
      <c r="P139" s="8"/>
    </row>
    <row r="140" spans="1:16" s="9" customFormat="1" x14ac:dyDescent="0.35">
      <c r="A140" s="6"/>
      <c r="B140" s="416"/>
      <c r="C140" s="417"/>
      <c r="D140" s="417"/>
      <c r="E140" s="417"/>
      <c r="F140" s="417"/>
      <c r="G140" s="417"/>
      <c r="H140" s="417"/>
      <c r="I140" s="417"/>
      <c r="J140" s="417"/>
      <c r="K140" s="417"/>
      <c r="L140" s="418"/>
      <c r="M140" s="26"/>
    </row>
    <row r="141" spans="1:16" s="9" customFormat="1" x14ac:dyDescent="0.35">
      <c r="A141" s="6"/>
      <c r="B141" s="416"/>
      <c r="C141" s="417"/>
      <c r="D141" s="417"/>
      <c r="E141" s="417"/>
      <c r="F141" s="417"/>
      <c r="G141" s="417"/>
      <c r="H141" s="417"/>
      <c r="I141" s="417"/>
      <c r="J141" s="417"/>
      <c r="K141" s="417"/>
      <c r="L141" s="418"/>
      <c r="M141" s="26"/>
    </row>
    <row r="142" spans="1:16" s="9" customFormat="1" x14ac:dyDescent="0.35">
      <c r="A142" s="6"/>
      <c r="B142" s="416"/>
      <c r="C142" s="417"/>
      <c r="D142" s="417"/>
      <c r="E142" s="417"/>
      <c r="F142" s="417"/>
      <c r="G142" s="417"/>
      <c r="H142" s="417"/>
      <c r="I142" s="417"/>
      <c r="J142" s="417"/>
      <c r="K142" s="417"/>
      <c r="L142" s="418"/>
      <c r="M142" s="26"/>
    </row>
    <row r="143" spans="1:16" s="9" customFormat="1" x14ac:dyDescent="0.35">
      <c r="A143" s="6"/>
      <c r="B143" s="416"/>
      <c r="C143" s="417"/>
      <c r="D143" s="417"/>
      <c r="E143" s="417"/>
      <c r="F143" s="417"/>
      <c r="G143" s="417"/>
      <c r="H143" s="417"/>
      <c r="I143" s="417"/>
      <c r="J143" s="417"/>
      <c r="K143" s="417"/>
      <c r="L143" s="418"/>
      <c r="M143" s="26"/>
    </row>
    <row r="144" spans="1:16" s="9" customFormat="1" x14ac:dyDescent="0.35">
      <c r="A144" s="6"/>
      <c r="B144" s="416"/>
      <c r="C144" s="417"/>
      <c r="D144" s="417"/>
      <c r="E144" s="417"/>
      <c r="F144" s="417"/>
      <c r="G144" s="417"/>
      <c r="H144" s="417"/>
      <c r="I144" s="417"/>
      <c r="J144" s="417"/>
      <c r="K144" s="417"/>
      <c r="L144" s="418"/>
      <c r="M144" s="26"/>
    </row>
    <row r="145" spans="1:16" s="9" customFormat="1" x14ac:dyDescent="0.35">
      <c r="A145" s="6"/>
      <c r="B145" s="416"/>
      <c r="C145" s="417"/>
      <c r="D145" s="417"/>
      <c r="E145" s="417"/>
      <c r="F145" s="417"/>
      <c r="G145" s="417"/>
      <c r="H145" s="417"/>
      <c r="I145" s="417"/>
      <c r="J145" s="417"/>
      <c r="K145" s="417"/>
      <c r="L145" s="418"/>
      <c r="M145" s="26"/>
    </row>
    <row r="146" spans="1:16" s="9" customFormat="1" x14ac:dyDescent="0.35">
      <c r="A146" s="6"/>
      <c r="B146" s="416"/>
      <c r="C146" s="417"/>
      <c r="D146" s="417"/>
      <c r="E146" s="417"/>
      <c r="F146" s="417"/>
      <c r="G146" s="417"/>
      <c r="H146" s="417"/>
      <c r="I146" s="417"/>
      <c r="J146" s="417"/>
      <c r="K146" s="417"/>
      <c r="L146" s="418"/>
      <c r="M146" s="26"/>
    </row>
    <row r="147" spans="1:16" s="9" customFormat="1" x14ac:dyDescent="0.35">
      <c r="A147" s="6"/>
      <c r="B147" s="416"/>
      <c r="C147" s="417"/>
      <c r="D147" s="417"/>
      <c r="E147" s="417"/>
      <c r="F147" s="417"/>
      <c r="G147" s="417"/>
      <c r="H147" s="417"/>
      <c r="I147" s="417"/>
      <c r="J147" s="417"/>
      <c r="K147" s="417"/>
      <c r="L147" s="418"/>
      <c r="M147" s="26"/>
    </row>
    <row r="148" spans="1:16" s="26" customFormat="1" x14ac:dyDescent="0.35">
      <c r="A148" s="55"/>
      <c r="B148" s="66"/>
      <c r="C148" s="67"/>
      <c r="D148" s="67"/>
      <c r="E148" s="67"/>
      <c r="F148" s="67"/>
      <c r="G148" s="67"/>
      <c r="H148" s="67"/>
      <c r="I148" s="67"/>
      <c r="J148" s="67"/>
      <c r="K148" s="67"/>
      <c r="L148" s="68"/>
      <c r="O148" s="8"/>
      <c r="P148" s="8"/>
    </row>
    <row r="149" spans="1:16" s="9" customFormat="1" x14ac:dyDescent="0.35">
      <c r="A149" s="6"/>
      <c r="B149" s="388" t="s">
        <v>12</v>
      </c>
      <c r="C149" s="389"/>
      <c r="D149" s="389"/>
      <c r="E149" s="389"/>
      <c r="F149" s="389"/>
      <c r="G149" s="389"/>
      <c r="H149" s="389"/>
      <c r="I149" s="389"/>
      <c r="J149" s="389"/>
      <c r="K149" s="389"/>
      <c r="L149" s="390"/>
      <c r="M149" s="41"/>
    </row>
    <row r="150" spans="1:16" s="26" customFormat="1" x14ac:dyDescent="0.35">
      <c r="A150" s="55"/>
      <c r="B150" s="65"/>
      <c r="C150" s="50"/>
      <c r="D150" s="50"/>
      <c r="E150" s="50"/>
      <c r="F150" s="50"/>
      <c r="G150" s="50"/>
      <c r="H150" s="50"/>
      <c r="I150" s="50"/>
      <c r="J150" s="50"/>
      <c r="K150" s="50"/>
      <c r="L150" s="56"/>
      <c r="O150" s="8"/>
      <c r="P150" s="8"/>
    </row>
    <row r="151" spans="1:16" s="26" customFormat="1" x14ac:dyDescent="0.35">
      <c r="A151" s="55"/>
      <c r="B151" s="317" t="str">
        <f>IF(Intro!$G$21="English",O151,P151)</f>
        <v xml:space="preserve">Is there a seasonality factor to your firm's purchases of the goods? If so, explain how the volume of your firm’s purchases varies throughout the year. </v>
      </c>
      <c r="C151" s="318"/>
      <c r="D151" s="318"/>
      <c r="E151" s="318"/>
      <c r="F151" s="318"/>
      <c r="G151" s="318"/>
      <c r="H151" s="318"/>
      <c r="I151" s="318"/>
      <c r="J151" s="318"/>
      <c r="K151" s="318"/>
      <c r="L151" s="319"/>
      <c r="O151" s="8" t="s">
        <v>273</v>
      </c>
      <c r="P151" s="8" t="s">
        <v>137</v>
      </c>
    </row>
    <row r="152" spans="1:16" s="26" customFormat="1" x14ac:dyDescent="0.35">
      <c r="A152" s="55"/>
      <c r="B152" s="65"/>
      <c r="C152" s="50"/>
      <c r="D152" s="50"/>
      <c r="E152" s="50"/>
      <c r="F152" s="50"/>
      <c r="G152" s="50"/>
      <c r="H152" s="50"/>
      <c r="I152" s="50"/>
      <c r="J152" s="50"/>
      <c r="K152" s="50"/>
      <c r="L152" s="56"/>
      <c r="O152" s="8"/>
      <c r="P152" s="8"/>
    </row>
    <row r="153" spans="1:16" s="9" customFormat="1" x14ac:dyDescent="0.35">
      <c r="A153" s="6"/>
      <c r="B153" s="416"/>
      <c r="C153" s="417"/>
      <c r="D153" s="417"/>
      <c r="E153" s="417"/>
      <c r="F153" s="417"/>
      <c r="G153" s="417"/>
      <c r="H153" s="417"/>
      <c r="I153" s="417"/>
      <c r="J153" s="417"/>
      <c r="K153" s="417"/>
      <c r="L153" s="418"/>
      <c r="M153" s="26"/>
    </row>
    <row r="154" spans="1:16" s="9" customFormat="1" x14ac:dyDescent="0.35">
      <c r="A154" s="6"/>
      <c r="B154" s="416"/>
      <c r="C154" s="417"/>
      <c r="D154" s="417"/>
      <c r="E154" s="417"/>
      <c r="F154" s="417"/>
      <c r="G154" s="417"/>
      <c r="H154" s="417"/>
      <c r="I154" s="417"/>
      <c r="J154" s="417"/>
      <c r="K154" s="417"/>
      <c r="L154" s="418"/>
      <c r="M154" s="26"/>
    </row>
    <row r="155" spans="1:16" s="9" customFormat="1" x14ac:dyDescent="0.35">
      <c r="A155" s="6"/>
      <c r="B155" s="416"/>
      <c r="C155" s="417"/>
      <c r="D155" s="417"/>
      <c r="E155" s="417"/>
      <c r="F155" s="417"/>
      <c r="G155" s="417"/>
      <c r="H155" s="417"/>
      <c r="I155" s="417"/>
      <c r="J155" s="417"/>
      <c r="K155" s="417"/>
      <c r="L155" s="418"/>
      <c r="M155" s="26"/>
    </row>
    <row r="156" spans="1:16" s="9" customFormat="1" x14ac:dyDescent="0.35">
      <c r="A156" s="6"/>
      <c r="B156" s="416"/>
      <c r="C156" s="417"/>
      <c r="D156" s="417"/>
      <c r="E156" s="417"/>
      <c r="F156" s="417"/>
      <c r="G156" s="417"/>
      <c r="H156" s="417"/>
      <c r="I156" s="417"/>
      <c r="J156" s="417"/>
      <c r="K156" s="417"/>
      <c r="L156" s="418"/>
      <c r="M156" s="26"/>
    </row>
    <row r="157" spans="1:16" s="9" customFormat="1" x14ac:dyDescent="0.35">
      <c r="A157" s="6"/>
      <c r="B157" s="416"/>
      <c r="C157" s="417"/>
      <c r="D157" s="417"/>
      <c r="E157" s="417"/>
      <c r="F157" s="417"/>
      <c r="G157" s="417"/>
      <c r="H157" s="417"/>
      <c r="I157" s="417"/>
      <c r="J157" s="417"/>
      <c r="K157" s="417"/>
      <c r="L157" s="418"/>
      <c r="M157" s="26"/>
    </row>
    <row r="158" spans="1:16" s="9" customFormat="1" x14ac:dyDescent="0.35">
      <c r="A158" s="6"/>
      <c r="B158" s="416"/>
      <c r="C158" s="417"/>
      <c r="D158" s="417"/>
      <c r="E158" s="417"/>
      <c r="F158" s="417"/>
      <c r="G158" s="417"/>
      <c r="H158" s="417"/>
      <c r="I158" s="417"/>
      <c r="J158" s="417"/>
      <c r="K158" s="417"/>
      <c r="L158" s="418"/>
      <c r="M158" s="26"/>
    </row>
    <row r="159" spans="1:16" s="9" customFormat="1" x14ac:dyDescent="0.35">
      <c r="A159" s="6"/>
      <c r="B159" s="416"/>
      <c r="C159" s="417"/>
      <c r="D159" s="417"/>
      <c r="E159" s="417"/>
      <c r="F159" s="417"/>
      <c r="G159" s="417"/>
      <c r="H159" s="417"/>
      <c r="I159" s="417"/>
      <c r="J159" s="417"/>
      <c r="K159" s="417"/>
      <c r="L159" s="418"/>
      <c r="M159" s="26"/>
    </row>
    <row r="160" spans="1:16" s="9" customFormat="1" x14ac:dyDescent="0.35">
      <c r="A160" s="6"/>
      <c r="B160" s="416"/>
      <c r="C160" s="417"/>
      <c r="D160" s="417"/>
      <c r="E160" s="417"/>
      <c r="F160" s="417"/>
      <c r="G160" s="417"/>
      <c r="H160" s="417"/>
      <c r="I160" s="417"/>
      <c r="J160" s="417"/>
      <c r="K160" s="417"/>
      <c r="L160" s="418"/>
      <c r="M160" s="26"/>
    </row>
    <row r="161" spans="1:16" s="26" customFormat="1" x14ac:dyDescent="0.35">
      <c r="A161" s="55"/>
      <c r="B161" s="66"/>
      <c r="C161" s="67"/>
      <c r="D161" s="67"/>
      <c r="E161" s="67"/>
      <c r="F161" s="67"/>
      <c r="G161" s="67"/>
      <c r="H161" s="67"/>
      <c r="I161" s="67"/>
      <c r="J161" s="67"/>
      <c r="K161" s="67"/>
      <c r="L161" s="68"/>
      <c r="O161" s="8"/>
      <c r="P161" s="8"/>
    </row>
    <row r="162" spans="1:16" s="9" customFormat="1" x14ac:dyDescent="0.35">
      <c r="A162" s="6"/>
      <c r="B162" s="388" t="s">
        <v>13</v>
      </c>
      <c r="C162" s="389"/>
      <c r="D162" s="389"/>
      <c r="E162" s="389"/>
      <c r="F162" s="389"/>
      <c r="G162" s="389"/>
      <c r="H162" s="389"/>
      <c r="I162" s="389"/>
      <c r="J162" s="389"/>
      <c r="K162" s="389"/>
      <c r="L162" s="390"/>
      <c r="M162" s="41"/>
    </row>
    <row r="163" spans="1:16" s="26" customFormat="1" x14ac:dyDescent="0.35">
      <c r="A163" s="55"/>
      <c r="B163" s="65"/>
      <c r="C163" s="50"/>
      <c r="D163" s="50"/>
      <c r="E163" s="50"/>
      <c r="F163" s="50"/>
      <c r="G163" s="50"/>
      <c r="H163" s="50"/>
      <c r="I163" s="50"/>
      <c r="J163" s="50"/>
      <c r="K163" s="50"/>
      <c r="L163" s="56"/>
      <c r="O163" s="8"/>
      <c r="P163" s="8"/>
    </row>
    <row r="164" spans="1:16" s="26" customFormat="1" x14ac:dyDescent="0.35">
      <c r="A164" s="55"/>
      <c r="B164" s="423" t="str">
        <f>IF(Intro!$G$21="English",O164,P164)</f>
        <v>Is your firm, or are your firm's customers, interested in purchasing, or specifically requesting Canadian-made goods?</v>
      </c>
      <c r="C164" s="424"/>
      <c r="D164" s="424"/>
      <c r="E164" s="424"/>
      <c r="F164" s="424"/>
      <c r="G164" s="424"/>
      <c r="H164" s="424"/>
      <c r="I164" s="424"/>
      <c r="J164" s="424"/>
      <c r="K164" s="424"/>
      <c r="L164" s="425"/>
      <c r="O164" s="8" t="s">
        <v>447</v>
      </c>
      <c r="P164" s="8" t="s">
        <v>448</v>
      </c>
    </row>
    <row r="165" spans="1:16" s="26" customFormat="1" x14ac:dyDescent="0.35">
      <c r="A165" s="55"/>
      <c r="B165" s="65"/>
      <c r="C165" s="50"/>
      <c r="D165" s="50"/>
      <c r="E165" s="50"/>
      <c r="F165" s="50"/>
      <c r="G165" s="50"/>
      <c r="H165" s="50"/>
      <c r="I165" s="50"/>
      <c r="J165" s="50"/>
      <c r="K165" s="50"/>
      <c r="L165" s="56"/>
    </row>
    <row r="166" spans="1:16" s="26" customFormat="1" x14ac:dyDescent="0.35">
      <c r="A166" s="55"/>
      <c r="B166" s="397" t="str">
        <f>IF(Intro!$G$21="English",O166,P166)</f>
        <v>Select from: Always, Usually, Sometimes, Never</v>
      </c>
      <c r="C166" s="398"/>
      <c r="D166" s="398"/>
      <c r="E166" s="399"/>
      <c r="F166" s="394"/>
      <c r="G166" s="395"/>
      <c r="H166" s="396"/>
      <c r="I166" s="43"/>
      <c r="J166" s="43"/>
      <c r="K166" s="43"/>
      <c r="L166" s="44"/>
      <c r="O166" s="8" t="str">
        <f>"Select from: "&amp;Variables!B43&amp;", "&amp;Variables!B44&amp;", "&amp;Variables!B45&amp;", "&amp;Variables!B46</f>
        <v>Select from: Always, Usually, Sometimes, Never</v>
      </c>
      <c r="P166" s="8" t="str">
        <f>"Sélectionnez parmi: "&amp;Variables!C43&amp;", "&amp;Variables!C44&amp;", "&amp;Variables!C45&amp;", "&amp;Variables!C46</f>
        <v>Sélectionnez parmi: Toujours, Généralement, Parfois, Jamais</v>
      </c>
    </row>
    <row r="167" spans="1:16" s="26" customFormat="1" x14ac:dyDescent="0.35">
      <c r="A167" s="55"/>
      <c r="B167" s="65"/>
      <c r="C167" s="50"/>
      <c r="D167" s="50"/>
      <c r="E167" s="50"/>
      <c r="F167" s="50"/>
      <c r="G167" s="50"/>
      <c r="H167" s="50"/>
      <c r="I167" s="50"/>
      <c r="J167" s="50"/>
      <c r="K167" s="50"/>
      <c r="L167" s="56"/>
    </row>
    <row r="168" spans="1:16" s="9" customFormat="1" x14ac:dyDescent="0.35">
      <c r="A168" s="6"/>
      <c r="B168" s="416"/>
      <c r="C168" s="417"/>
      <c r="D168" s="417"/>
      <c r="E168" s="417"/>
      <c r="F168" s="417"/>
      <c r="G168" s="417"/>
      <c r="H168" s="417"/>
      <c r="I168" s="417"/>
      <c r="J168" s="417"/>
      <c r="K168" s="417"/>
      <c r="L168" s="418"/>
      <c r="M168" s="26"/>
    </row>
    <row r="169" spans="1:16" s="9" customFormat="1" x14ac:dyDescent="0.35">
      <c r="A169" s="6"/>
      <c r="B169" s="416"/>
      <c r="C169" s="417"/>
      <c r="D169" s="417"/>
      <c r="E169" s="417"/>
      <c r="F169" s="417"/>
      <c r="G169" s="417"/>
      <c r="H169" s="417"/>
      <c r="I169" s="417"/>
      <c r="J169" s="417"/>
      <c r="K169" s="417"/>
      <c r="L169" s="418"/>
      <c r="M169" s="26"/>
    </row>
    <row r="170" spans="1:16" s="9" customFormat="1" x14ac:dyDescent="0.35">
      <c r="A170" s="6"/>
      <c r="B170" s="416"/>
      <c r="C170" s="417"/>
      <c r="D170" s="417"/>
      <c r="E170" s="417"/>
      <c r="F170" s="417"/>
      <c r="G170" s="417"/>
      <c r="H170" s="417"/>
      <c r="I170" s="417"/>
      <c r="J170" s="417"/>
      <c r="K170" s="417"/>
      <c r="L170" s="418"/>
      <c r="M170" s="26"/>
    </row>
    <row r="171" spans="1:16" s="9" customFormat="1" x14ac:dyDescent="0.35">
      <c r="A171" s="6"/>
      <c r="B171" s="416"/>
      <c r="C171" s="417"/>
      <c r="D171" s="417"/>
      <c r="E171" s="417"/>
      <c r="F171" s="417"/>
      <c r="G171" s="417"/>
      <c r="H171" s="417"/>
      <c r="I171" s="417"/>
      <c r="J171" s="417"/>
      <c r="K171" s="417"/>
      <c r="L171" s="418"/>
      <c r="M171" s="26"/>
    </row>
    <row r="172" spans="1:16" s="9" customFormat="1" x14ac:dyDescent="0.35">
      <c r="A172" s="6"/>
      <c r="B172" s="416"/>
      <c r="C172" s="417"/>
      <c r="D172" s="417"/>
      <c r="E172" s="417"/>
      <c r="F172" s="417"/>
      <c r="G172" s="417"/>
      <c r="H172" s="417"/>
      <c r="I172" s="417"/>
      <c r="J172" s="417"/>
      <c r="K172" s="417"/>
      <c r="L172" s="418"/>
      <c r="M172" s="26"/>
    </row>
    <row r="173" spans="1:16" s="9" customFormat="1" x14ac:dyDescent="0.35">
      <c r="A173" s="6"/>
      <c r="B173" s="416"/>
      <c r="C173" s="417"/>
      <c r="D173" s="417"/>
      <c r="E173" s="417"/>
      <c r="F173" s="417"/>
      <c r="G173" s="417"/>
      <c r="H173" s="417"/>
      <c r="I173" s="417"/>
      <c r="J173" s="417"/>
      <c r="K173" s="417"/>
      <c r="L173" s="418"/>
      <c r="M173" s="26"/>
    </row>
    <row r="174" spans="1:16" s="9" customFormat="1" x14ac:dyDescent="0.35">
      <c r="A174" s="6"/>
      <c r="B174" s="416"/>
      <c r="C174" s="417"/>
      <c r="D174" s="417"/>
      <c r="E174" s="417"/>
      <c r="F174" s="417"/>
      <c r="G174" s="417"/>
      <c r="H174" s="417"/>
      <c r="I174" s="417"/>
      <c r="J174" s="417"/>
      <c r="K174" s="417"/>
      <c r="L174" s="418"/>
      <c r="M174" s="26"/>
      <c r="O174" s="8" t="s">
        <v>199</v>
      </c>
      <c r="P174" s="8" t="s">
        <v>200</v>
      </c>
    </row>
    <row r="175" spans="1:16" s="9" customFormat="1" x14ac:dyDescent="0.35">
      <c r="A175" s="6"/>
      <c r="B175" s="416"/>
      <c r="C175" s="417"/>
      <c r="D175" s="417"/>
      <c r="E175" s="417"/>
      <c r="F175" s="417"/>
      <c r="G175" s="417"/>
      <c r="H175" s="417"/>
      <c r="I175" s="417"/>
      <c r="J175" s="417"/>
      <c r="K175" s="417"/>
      <c r="L175" s="418"/>
      <c r="M175" s="26"/>
    </row>
    <row r="176" spans="1:16" s="26" customFormat="1" x14ac:dyDescent="0.35">
      <c r="A176" s="55"/>
      <c r="B176" s="66"/>
      <c r="C176" s="67"/>
      <c r="D176" s="67"/>
      <c r="E176" s="67"/>
      <c r="F176" s="67"/>
      <c r="G176" s="67"/>
      <c r="H176" s="67"/>
      <c r="I176" s="67"/>
      <c r="J176" s="67"/>
      <c r="K176" s="67"/>
      <c r="L176" s="68"/>
      <c r="O176" s="8"/>
      <c r="P176" s="8"/>
    </row>
    <row r="177" spans="1:16" s="9" customFormat="1" x14ac:dyDescent="0.35">
      <c r="A177" s="6"/>
      <c r="B177" s="388" t="s">
        <v>250</v>
      </c>
      <c r="C177" s="389"/>
      <c r="D177" s="389"/>
      <c r="E177" s="389"/>
      <c r="F177" s="389"/>
      <c r="G177" s="389"/>
      <c r="H177" s="389"/>
      <c r="I177" s="389"/>
      <c r="J177" s="389"/>
      <c r="K177" s="389"/>
      <c r="L177" s="390"/>
      <c r="M177" s="41"/>
    </row>
    <row r="178" spans="1:16" s="26" customFormat="1" x14ac:dyDescent="0.35">
      <c r="A178" s="55"/>
      <c r="B178" s="65"/>
      <c r="C178" s="50"/>
      <c r="D178" s="50"/>
      <c r="E178" s="50"/>
      <c r="F178" s="50"/>
      <c r="G178" s="50"/>
      <c r="H178" s="50"/>
      <c r="I178" s="50"/>
      <c r="J178" s="50"/>
      <c r="K178" s="50"/>
      <c r="L178" s="56"/>
      <c r="O178" s="8"/>
      <c r="P178" s="8"/>
    </row>
    <row r="179" spans="1:16" s="26" customFormat="1" x14ac:dyDescent="0.35">
      <c r="A179" s="55"/>
      <c r="B179" s="317" t="str">
        <f>IF(Intro!$G$21="English",O179,P179)</f>
        <v>Explain whether your firm, or your firm's customers, are willing to pay a price premium for the goods if produced in Canada and identify the amount of that premium?</v>
      </c>
      <c r="C179" s="318"/>
      <c r="D179" s="318"/>
      <c r="E179" s="318"/>
      <c r="F179" s="318"/>
      <c r="G179" s="318"/>
      <c r="H179" s="318"/>
      <c r="I179" s="318"/>
      <c r="J179" s="318"/>
      <c r="K179" s="318"/>
      <c r="L179" s="319"/>
      <c r="O179" s="8" t="s">
        <v>274</v>
      </c>
      <c r="P179" s="8" t="s">
        <v>390</v>
      </c>
    </row>
    <row r="180" spans="1:16" s="26" customFormat="1" x14ac:dyDescent="0.35">
      <c r="A180" s="55"/>
      <c r="B180" s="431"/>
      <c r="C180" s="275"/>
      <c r="D180" s="104"/>
      <c r="E180" s="104"/>
      <c r="F180" s="104"/>
      <c r="G180" s="104"/>
      <c r="H180" s="104"/>
      <c r="I180" s="104"/>
      <c r="J180" s="104"/>
      <c r="K180" s="104"/>
      <c r="L180" s="105"/>
      <c r="O180" s="8"/>
      <c r="P180" s="8"/>
    </row>
    <row r="181" spans="1:16" s="26" customFormat="1" x14ac:dyDescent="0.35">
      <c r="A181" s="55"/>
      <c r="B181" s="400" t="str">
        <f>IF(Intro!$G$21="English",O181,P181)</f>
        <v>Select Yes or No</v>
      </c>
      <c r="C181" s="401"/>
      <c r="D181" s="108"/>
      <c r="E181" s="107"/>
      <c r="G181" s="266"/>
      <c r="H181" s="266"/>
      <c r="I181" s="104"/>
      <c r="J181" s="104"/>
      <c r="K181" s="104"/>
      <c r="L181" s="105"/>
      <c r="O181" s="8" t="s">
        <v>260</v>
      </c>
      <c r="P181" s="8" t="s">
        <v>261</v>
      </c>
    </row>
    <row r="182" spans="1:16" s="26" customFormat="1" x14ac:dyDescent="0.35">
      <c r="A182" s="55"/>
      <c r="B182" s="65"/>
      <c r="C182" s="50"/>
      <c r="D182" s="50"/>
      <c r="E182" s="50"/>
      <c r="F182" s="50"/>
      <c r="G182" s="50"/>
      <c r="H182" s="50"/>
      <c r="I182" s="50"/>
      <c r="J182" s="50"/>
      <c r="K182" s="50"/>
      <c r="L182" s="56"/>
    </row>
    <row r="183" spans="1:16" x14ac:dyDescent="0.35">
      <c r="B183" s="400" t="str">
        <f>IF(Intro!$G$21="English",O183,P183)</f>
        <v>If yes, indicate the price premium</v>
      </c>
      <c r="C183" s="401"/>
      <c r="D183" s="460"/>
      <c r="E183" s="88" t="s">
        <v>72</v>
      </c>
      <c r="F183" s="96"/>
      <c r="G183" s="50"/>
      <c r="H183" s="50"/>
      <c r="I183" s="50"/>
      <c r="J183" s="50"/>
      <c r="K183" s="50"/>
      <c r="L183" s="56"/>
      <c r="M183" s="8"/>
      <c r="O183" s="8" t="s">
        <v>418</v>
      </c>
      <c r="P183" s="8" t="s">
        <v>419</v>
      </c>
    </row>
    <row r="184" spans="1:16" x14ac:dyDescent="0.35">
      <c r="B184" s="42"/>
      <c r="C184" s="45"/>
      <c r="D184" s="267"/>
      <c r="E184" s="268"/>
      <c r="F184" s="50"/>
      <c r="G184" s="50"/>
      <c r="H184" s="50"/>
      <c r="I184" s="50"/>
      <c r="J184" s="50"/>
      <c r="K184" s="50"/>
      <c r="L184" s="56"/>
      <c r="M184" s="8"/>
    </row>
    <row r="185" spans="1:16" s="9" customFormat="1" x14ac:dyDescent="0.35">
      <c r="A185" s="6"/>
      <c r="B185" s="416"/>
      <c r="C185" s="417"/>
      <c r="D185" s="417"/>
      <c r="E185" s="417"/>
      <c r="F185" s="417"/>
      <c r="G185" s="417"/>
      <c r="H185" s="417"/>
      <c r="I185" s="417"/>
      <c r="J185" s="417"/>
      <c r="K185" s="417"/>
      <c r="L185" s="418"/>
      <c r="M185" s="26"/>
    </row>
    <row r="186" spans="1:16" s="9" customFormat="1" x14ac:dyDescent="0.35">
      <c r="A186" s="6"/>
      <c r="B186" s="416"/>
      <c r="C186" s="417"/>
      <c r="D186" s="417"/>
      <c r="E186" s="417"/>
      <c r="F186" s="417"/>
      <c r="G186" s="417"/>
      <c r="H186" s="417"/>
      <c r="I186" s="417"/>
      <c r="J186" s="417"/>
      <c r="K186" s="417"/>
      <c r="L186" s="418"/>
      <c r="M186" s="26"/>
    </row>
    <row r="187" spans="1:16" s="9" customFormat="1" x14ac:dyDescent="0.35">
      <c r="A187" s="6"/>
      <c r="B187" s="416"/>
      <c r="C187" s="417"/>
      <c r="D187" s="417"/>
      <c r="E187" s="417"/>
      <c r="F187" s="417"/>
      <c r="G187" s="417"/>
      <c r="H187" s="417"/>
      <c r="I187" s="417"/>
      <c r="J187" s="417"/>
      <c r="K187" s="417"/>
      <c r="L187" s="418"/>
      <c r="M187" s="26"/>
    </row>
    <row r="188" spans="1:16" s="9" customFormat="1" x14ac:dyDescent="0.35">
      <c r="A188" s="6"/>
      <c r="B188" s="416"/>
      <c r="C188" s="417"/>
      <c r="D188" s="417"/>
      <c r="E188" s="417"/>
      <c r="F188" s="417"/>
      <c r="G188" s="417"/>
      <c r="H188" s="417"/>
      <c r="I188" s="417"/>
      <c r="J188" s="417"/>
      <c r="K188" s="417"/>
      <c r="L188" s="418"/>
      <c r="M188" s="26"/>
    </row>
    <row r="189" spans="1:16" s="9" customFormat="1" x14ac:dyDescent="0.35">
      <c r="A189" s="6"/>
      <c r="B189" s="416"/>
      <c r="C189" s="417"/>
      <c r="D189" s="417"/>
      <c r="E189" s="417"/>
      <c r="F189" s="417"/>
      <c r="G189" s="417"/>
      <c r="H189" s="417"/>
      <c r="I189" s="417"/>
      <c r="J189" s="417"/>
      <c r="K189" s="417"/>
      <c r="L189" s="418"/>
      <c r="M189" s="26"/>
    </row>
    <row r="190" spans="1:16" s="9" customFormat="1" x14ac:dyDescent="0.35">
      <c r="A190" s="6"/>
      <c r="B190" s="416"/>
      <c r="C190" s="417"/>
      <c r="D190" s="417"/>
      <c r="E190" s="417"/>
      <c r="F190" s="417"/>
      <c r="G190" s="417"/>
      <c r="H190" s="417"/>
      <c r="I190" s="417"/>
      <c r="J190" s="417"/>
      <c r="K190" s="417"/>
      <c r="L190" s="418"/>
      <c r="M190" s="26"/>
    </row>
    <row r="191" spans="1:16" s="9" customFormat="1" x14ac:dyDescent="0.35">
      <c r="A191" s="6"/>
      <c r="B191" s="416"/>
      <c r="C191" s="417"/>
      <c r="D191" s="417"/>
      <c r="E191" s="417"/>
      <c r="F191" s="417"/>
      <c r="G191" s="417"/>
      <c r="H191" s="417"/>
      <c r="I191" s="417"/>
      <c r="J191" s="417"/>
      <c r="K191" s="417"/>
      <c r="L191" s="418"/>
      <c r="M191" s="26"/>
    </row>
    <row r="192" spans="1:16" s="9" customFormat="1" x14ac:dyDescent="0.35">
      <c r="A192" s="6"/>
      <c r="B192" s="416"/>
      <c r="C192" s="417"/>
      <c r="D192" s="417"/>
      <c r="E192" s="417"/>
      <c r="F192" s="417"/>
      <c r="G192" s="417"/>
      <c r="H192" s="417"/>
      <c r="I192" s="417"/>
      <c r="J192" s="417"/>
      <c r="K192" s="417"/>
      <c r="L192" s="418"/>
      <c r="M192" s="26"/>
    </row>
    <row r="193" spans="1:16" s="26" customFormat="1" x14ac:dyDescent="0.35">
      <c r="A193" s="55"/>
      <c r="B193" s="66"/>
      <c r="C193" s="67"/>
      <c r="D193" s="67"/>
      <c r="E193" s="67"/>
      <c r="F193" s="67"/>
      <c r="G193" s="67"/>
      <c r="H193" s="67"/>
      <c r="I193" s="67"/>
      <c r="J193" s="67"/>
      <c r="K193" s="67"/>
      <c r="L193" s="68"/>
      <c r="O193" s="8"/>
      <c r="P193" s="8"/>
    </row>
    <row r="194" spans="1:16" s="9" customFormat="1" x14ac:dyDescent="0.35">
      <c r="A194" s="6"/>
      <c r="B194" s="388" t="s">
        <v>251</v>
      </c>
      <c r="C194" s="389"/>
      <c r="D194" s="389"/>
      <c r="E194" s="389"/>
      <c r="F194" s="389"/>
      <c r="G194" s="389"/>
      <c r="H194" s="389"/>
      <c r="I194" s="389"/>
      <c r="J194" s="389"/>
      <c r="K194" s="389"/>
      <c r="L194" s="390"/>
      <c r="M194" s="41"/>
    </row>
    <row r="195" spans="1:16" s="26" customFormat="1" x14ac:dyDescent="0.35">
      <c r="A195" s="55"/>
      <c r="B195" s="65"/>
      <c r="C195" s="50"/>
      <c r="D195" s="50"/>
      <c r="E195" s="50"/>
      <c r="F195" s="50"/>
      <c r="G195" s="50"/>
      <c r="H195" s="50"/>
      <c r="I195" s="50"/>
      <c r="J195" s="50"/>
      <c r="K195" s="50"/>
      <c r="L195" s="56"/>
      <c r="O195" s="8"/>
      <c r="P195" s="8"/>
    </row>
    <row r="196" spans="1:16" s="26" customFormat="1" x14ac:dyDescent="0.35">
      <c r="A196" s="55"/>
      <c r="B196" s="317" t="str">
        <f>IF(Intro!$G$21="English",O196,P196)</f>
        <v>Provide details concerning products related to the goods that Canadian producers cannot provide but are offered by suppliers in countries other than Canada.</v>
      </c>
      <c r="C196" s="318"/>
      <c r="D196" s="318"/>
      <c r="E196" s="318"/>
      <c r="F196" s="318"/>
      <c r="G196" s="318"/>
      <c r="H196" s="318"/>
      <c r="I196" s="318"/>
      <c r="J196" s="318"/>
      <c r="K196" s="318"/>
      <c r="L196" s="319"/>
      <c r="O196" s="8" t="s">
        <v>201</v>
      </c>
      <c r="P196" s="8" t="s">
        <v>391</v>
      </c>
    </row>
    <row r="197" spans="1:16" s="26" customFormat="1" x14ac:dyDescent="0.35">
      <c r="A197" s="55"/>
      <c r="B197" s="65"/>
      <c r="C197" s="50"/>
      <c r="D197" s="50"/>
      <c r="E197" s="50"/>
      <c r="F197" s="50"/>
      <c r="G197" s="50"/>
      <c r="H197" s="50"/>
      <c r="I197" s="50"/>
      <c r="J197" s="50"/>
      <c r="K197" s="50"/>
      <c r="L197" s="56"/>
      <c r="O197" s="8"/>
      <c r="P197" s="8"/>
    </row>
    <row r="198" spans="1:16" s="9" customFormat="1" x14ac:dyDescent="0.35">
      <c r="A198" s="6"/>
      <c r="B198" s="416"/>
      <c r="C198" s="417"/>
      <c r="D198" s="417"/>
      <c r="E198" s="417"/>
      <c r="F198" s="417"/>
      <c r="G198" s="417"/>
      <c r="H198" s="417"/>
      <c r="I198" s="417"/>
      <c r="J198" s="417"/>
      <c r="K198" s="417"/>
      <c r="L198" s="418"/>
      <c r="M198" s="26"/>
    </row>
    <row r="199" spans="1:16" s="9" customFormat="1" x14ac:dyDescent="0.35">
      <c r="A199" s="6"/>
      <c r="B199" s="416"/>
      <c r="C199" s="417"/>
      <c r="D199" s="417"/>
      <c r="E199" s="417"/>
      <c r="F199" s="417"/>
      <c r="G199" s="417"/>
      <c r="H199" s="417"/>
      <c r="I199" s="417"/>
      <c r="J199" s="417"/>
      <c r="K199" s="417"/>
      <c r="L199" s="418"/>
      <c r="M199" s="26"/>
    </row>
    <row r="200" spans="1:16" s="9" customFormat="1" x14ac:dyDescent="0.35">
      <c r="A200" s="6"/>
      <c r="B200" s="416"/>
      <c r="C200" s="417"/>
      <c r="D200" s="417"/>
      <c r="E200" s="417"/>
      <c r="F200" s="417"/>
      <c r="G200" s="417"/>
      <c r="H200" s="417"/>
      <c r="I200" s="417"/>
      <c r="J200" s="417"/>
      <c r="K200" s="417"/>
      <c r="L200" s="418"/>
      <c r="M200" s="26"/>
    </row>
    <row r="201" spans="1:16" s="9" customFormat="1" x14ac:dyDescent="0.35">
      <c r="A201" s="6"/>
      <c r="B201" s="416"/>
      <c r="C201" s="417"/>
      <c r="D201" s="417"/>
      <c r="E201" s="417"/>
      <c r="F201" s="417"/>
      <c r="G201" s="417"/>
      <c r="H201" s="417"/>
      <c r="I201" s="417"/>
      <c r="J201" s="417"/>
      <c r="K201" s="417"/>
      <c r="L201" s="418"/>
      <c r="M201" s="26"/>
    </row>
    <row r="202" spans="1:16" s="9" customFormat="1" x14ac:dyDescent="0.35">
      <c r="A202" s="6"/>
      <c r="B202" s="416"/>
      <c r="C202" s="417"/>
      <c r="D202" s="417"/>
      <c r="E202" s="417"/>
      <c r="F202" s="417"/>
      <c r="G202" s="417"/>
      <c r="H202" s="417"/>
      <c r="I202" s="417"/>
      <c r="J202" s="417"/>
      <c r="K202" s="417"/>
      <c r="L202" s="418"/>
      <c r="M202" s="26"/>
    </row>
    <row r="203" spans="1:16" s="9" customFormat="1" x14ac:dyDescent="0.35">
      <c r="A203" s="6"/>
      <c r="B203" s="416"/>
      <c r="C203" s="417"/>
      <c r="D203" s="417"/>
      <c r="E203" s="417"/>
      <c r="F203" s="417"/>
      <c r="G203" s="417"/>
      <c r="H203" s="417"/>
      <c r="I203" s="417"/>
      <c r="J203" s="417"/>
      <c r="K203" s="417"/>
      <c r="L203" s="418"/>
      <c r="M203" s="26"/>
    </row>
    <row r="204" spans="1:16" s="9" customFormat="1" x14ac:dyDescent="0.35">
      <c r="A204" s="6"/>
      <c r="B204" s="416"/>
      <c r="C204" s="417"/>
      <c r="D204" s="417"/>
      <c r="E204" s="417"/>
      <c r="F204" s="417"/>
      <c r="G204" s="417"/>
      <c r="H204" s="417"/>
      <c r="I204" s="417"/>
      <c r="J204" s="417"/>
      <c r="K204" s="417"/>
      <c r="L204" s="418"/>
      <c r="M204" s="26"/>
    </row>
    <row r="205" spans="1:16" s="9" customFormat="1" x14ac:dyDescent="0.35">
      <c r="A205" s="6"/>
      <c r="B205" s="416"/>
      <c r="C205" s="417"/>
      <c r="D205" s="417"/>
      <c r="E205" s="417"/>
      <c r="F205" s="417"/>
      <c r="G205" s="417"/>
      <c r="H205" s="417"/>
      <c r="I205" s="417"/>
      <c r="J205" s="417"/>
      <c r="K205" s="417"/>
      <c r="L205" s="418"/>
      <c r="M205" s="26"/>
    </row>
    <row r="206" spans="1:16" s="26" customFormat="1" x14ac:dyDescent="0.35">
      <c r="A206" s="55"/>
      <c r="B206" s="66"/>
      <c r="C206" s="67"/>
      <c r="D206" s="67"/>
      <c r="E206" s="67"/>
      <c r="F206" s="67"/>
      <c r="G206" s="67"/>
      <c r="H206" s="67"/>
      <c r="I206" s="67"/>
      <c r="J206" s="67"/>
      <c r="K206" s="67"/>
      <c r="L206" s="68"/>
      <c r="O206" s="8"/>
      <c r="P206" s="8"/>
    </row>
    <row r="207" spans="1:16" s="9" customFormat="1" x14ac:dyDescent="0.35">
      <c r="A207" s="6"/>
      <c r="B207" s="388" t="s">
        <v>252</v>
      </c>
      <c r="C207" s="389"/>
      <c r="D207" s="389"/>
      <c r="E207" s="389"/>
      <c r="F207" s="389"/>
      <c r="G207" s="389"/>
      <c r="H207" s="389"/>
      <c r="I207" s="389"/>
      <c r="J207" s="389"/>
      <c r="K207" s="389"/>
      <c r="L207" s="390"/>
      <c r="M207" s="41"/>
    </row>
    <row r="208" spans="1:16" s="26" customFormat="1" x14ac:dyDescent="0.35">
      <c r="A208" s="55"/>
      <c r="B208" s="65"/>
      <c r="C208" s="50"/>
      <c r="D208" s="50"/>
      <c r="E208" s="50"/>
      <c r="F208" s="50"/>
      <c r="G208" s="50"/>
      <c r="H208" s="50"/>
      <c r="I208" s="50"/>
      <c r="J208" s="50"/>
      <c r="K208" s="50"/>
      <c r="L208" s="56"/>
      <c r="O208" s="8"/>
      <c r="P208" s="8"/>
    </row>
    <row r="209" spans="1:16" s="26" customFormat="1" x14ac:dyDescent="0.35">
      <c r="A209" s="55"/>
      <c r="B209" s="423" t="str">
        <f>IF(Intro!$G$21="English",O209,P209)</f>
        <v>Do commercial or structural quality goods differ in price? If so, please explain.</v>
      </c>
      <c r="C209" s="424"/>
      <c r="D209" s="424"/>
      <c r="E209" s="424"/>
      <c r="F209" s="424"/>
      <c r="G209" s="424"/>
      <c r="H209" s="424"/>
      <c r="I209" s="424"/>
      <c r="J209" s="424"/>
      <c r="K209" s="424"/>
      <c r="L209" s="425"/>
      <c r="O209" s="40" t="s">
        <v>301</v>
      </c>
      <c r="P209" s="40" t="s">
        <v>302</v>
      </c>
    </row>
    <row r="210" spans="1:16" s="26" customFormat="1" x14ac:dyDescent="0.35">
      <c r="A210" s="55"/>
      <c r="B210" s="65"/>
      <c r="C210" s="50"/>
      <c r="D210" s="50"/>
      <c r="E210" s="50"/>
      <c r="F210" s="50"/>
      <c r="G210" s="50"/>
      <c r="H210" s="50"/>
      <c r="I210" s="50"/>
      <c r="J210" s="50"/>
      <c r="K210" s="50"/>
      <c r="L210" s="56"/>
      <c r="O210" s="8"/>
      <c r="P210" s="8"/>
    </row>
    <row r="211" spans="1:16" s="9" customFormat="1" x14ac:dyDescent="0.35">
      <c r="A211" s="6"/>
      <c r="B211" s="416"/>
      <c r="C211" s="417"/>
      <c r="D211" s="417"/>
      <c r="E211" s="417"/>
      <c r="F211" s="417"/>
      <c r="G211" s="417"/>
      <c r="H211" s="417"/>
      <c r="I211" s="417"/>
      <c r="J211" s="417"/>
      <c r="K211" s="417"/>
      <c r="L211" s="418"/>
      <c r="M211" s="26"/>
    </row>
    <row r="212" spans="1:16" s="9" customFormat="1" x14ac:dyDescent="0.35">
      <c r="A212" s="6"/>
      <c r="B212" s="416"/>
      <c r="C212" s="417"/>
      <c r="D212" s="417"/>
      <c r="E212" s="417"/>
      <c r="F212" s="417"/>
      <c r="G212" s="417"/>
      <c r="H212" s="417"/>
      <c r="I212" s="417"/>
      <c r="J212" s="417"/>
      <c r="K212" s="417"/>
      <c r="L212" s="418"/>
      <c r="M212" s="26"/>
    </row>
    <row r="213" spans="1:16" s="9" customFormat="1" x14ac:dyDescent="0.35">
      <c r="A213" s="6"/>
      <c r="B213" s="416"/>
      <c r="C213" s="417"/>
      <c r="D213" s="417"/>
      <c r="E213" s="417"/>
      <c r="F213" s="417"/>
      <c r="G213" s="417"/>
      <c r="H213" s="417"/>
      <c r="I213" s="417"/>
      <c r="J213" s="417"/>
      <c r="K213" s="417"/>
      <c r="L213" s="418"/>
      <c r="M213" s="26"/>
    </row>
    <row r="214" spans="1:16" s="9" customFormat="1" x14ac:dyDescent="0.35">
      <c r="A214" s="6"/>
      <c r="B214" s="416"/>
      <c r="C214" s="417"/>
      <c r="D214" s="417"/>
      <c r="E214" s="417"/>
      <c r="F214" s="417"/>
      <c r="G214" s="417"/>
      <c r="H214" s="417"/>
      <c r="I214" s="417"/>
      <c r="J214" s="417"/>
      <c r="K214" s="417"/>
      <c r="L214" s="418"/>
      <c r="M214" s="26"/>
    </row>
    <row r="215" spans="1:16" s="9" customFormat="1" x14ac:dyDescent="0.35">
      <c r="A215" s="6"/>
      <c r="B215" s="416"/>
      <c r="C215" s="417"/>
      <c r="D215" s="417"/>
      <c r="E215" s="417"/>
      <c r="F215" s="417"/>
      <c r="G215" s="417"/>
      <c r="H215" s="417"/>
      <c r="I215" s="417"/>
      <c r="J215" s="417"/>
      <c r="K215" s="417"/>
      <c r="L215" s="418"/>
      <c r="M215" s="26"/>
    </row>
    <row r="216" spans="1:16" s="9" customFormat="1" x14ac:dyDescent="0.35">
      <c r="A216" s="6"/>
      <c r="B216" s="416"/>
      <c r="C216" s="417"/>
      <c r="D216" s="417"/>
      <c r="E216" s="417"/>
      <c r="F216" s="417"/>
      <c r="G216" s="417"/>
      <c r="H216" s="417"/>
      <c r="I216" s="417"/>
      <c r="J216" s="417"/>
      <c r="K216" s="417"/>
      <c r="L216" s="418"/>
      <c r="M216" s="26"/>
    </row>
    <row r="217" spans="1:16" s="9" customFormat="1" x14ac:dyDescent="0.35">
      <c r="A217" s="6"/>
      <c r="B217" s="416"/>
      <c r="C217" s="417"/>
      <c r="D217" s="417"/>
      <c r="E217" s="417"/>
      <c r="F217" s="417"/>
      <c r="G217" s="417"/>
      <c r="H217" s="417"/>
      <c r="I217" s="417"/>
      <c r="J217" s="417"/>
      <c r="K217" s="417"/>
      <c r="L217" s="418"/>
      <c r="M217" s="26"/>
    </row>
    <row r="218" spans="1:16" s="9" customFormat="1" x14ac:dyDescent="0.35">
      <c r="A218" s="6"/>
      <c r="B218" s="416"/>
      <c r="C218" s="417"/>
      <c r="D218" s="417"/>
      <c r="E218" s="417"/>
      <c r="F218" s="417"/>
      <c r="G218" s="417"/>
      <c r="H218" s="417"/>
      <c r="I218" s="417"/>
      <c r="J218" s="417"/>
      <c r="K218" s="417"/>
      <c r="L218" s="418"/>
      <c r="M218" s="26"/>
    </row>
    <row r="219" spans="1:16" s="26" customFormat="1" x14ac:dyDescent="0.35">
      <c r="A219" s="55"/>
      <c r="B219" s="66"/>
      <c r="C219" s="67"/>
      <c r="D219" s="67"/>
      <c r="E219" s="67"/>
      <c r="F219" s="67"/>
      <c r="G219" s="67"/>
      <c r="H219" s="67"/>
      <c r="I219" s="67"/>
      <c r="J219" s="67"/>
      <c r="K219" s="67"/>
      <c r="L219" s="68"/>
      <c r="O219" s="8"/>
      <c r="P219" s="8"/>
    </row>
    <row r="220" spans="1:16" s="9" customFormat="1" x14ac:dyDescent="0.35">
      <c r="A220" s="6"/>
      <c r="B220" s="388" t="s">
        <v>253</v>
      </c>
      <c r="C220" s="389"/>
      <c r="D220" s="389"/>
      <c r="E220" s="389"/>
      <c r="F220" s="389"/>
      <c r="G220" s="389"/>
      <c r="H220" s="389"/>
      <c r="I220" s="389"/>
      <c r="J220" s="389"/>
      <c r="K220" s="389"/>
      <c r="L220" s="390"/>
      <c r="M220" s="41"/>
    </row>
    <row r="221" spans="1:16" s="26" customFormat="1" x14ac:dyDescent="0.35">
      <c r="A221" s="55"/>
      <c r="B221" s="65"/>
      <c r="C221" s="50"/>
      <c r="D221" s="50"/>
      <c r="E221" s="50"/>
      <c r="F221" s="50"/>
      <c r="G221" s="50"/>
      <c r="H221" s="50"/>
      <c r="I221" s="50"/>
      <c r="J221" s="50"/>
      <c r="K221" s="50"/>
      <c r="L221" s="56"/>
      <c r="O221" s="8"/>
      <c r="P221" s="8"/>
    </row>
    <row r="222" spans="1:16" s="26" customFormat="1" x14ac:dyDescent="0.35">
      <c r="A222" s="55"/>
      <c r="B222" s="423" t="str">
        <f>IF(Intro!$G$21="English",O222,P222)</f>
        <v>Indicate whether the factors identified in the table below are very important, somewhat important or not important when choosing a supplier of the goods.</v>
      </c>
      <c r="C222" s="424"/>
      <c r="D222" s="424"/>
      <c r="E222" s="424"/>
      <c r="F222" s="424"/>
      <c r="G222" s="424"/>
      <c r="H222" s="424"/>
      <c r="I222" s="424"/>
      <c r="J222" s="424"/>
      <c r="K222" s="424"/>
      <c r="L222" s="425"/>
      <c r="O222" s="41" t="s">
        <v>130</v>
      </c>
      <c r="P222" s="41" t="s">
        <v>131</v>
      </c>
    </row>
    <row r="223" spans="1:16" s="26" customFormat="1" x14ac:dyDescent="0.35">
      <c r="A223" s="55"/>
      <c r="B223" s="65"/>
      <c r="C223" s="50"/>
      <c r="D223" s="50"/>
      <c r="E223" s="50"/>
      <c r="F223" s="50"/>
      <c r="G223" s="50"/>
      <c r="H223" s="50"/>
      <c r="I223" s="50"/>
      <c r="J223" s="50"/>
      <c r="K223" s="50"/>
      <c r="L223" s="56"/>
    </row>
    <row r="224" spans="1:16" s="26" customFormat="1" x14ac:dyDescent="0.35">
      <c r="A224" s="55"/>
      <c r="B224" s="412"/>
      <c r="C224" s="413"/>
      <c r="D224" s="413"/>
      <c r="E224" s="414"/>
      <c r="F224" s="422" t="str">
        <f>IF(Intro!$G$21="English",O224,P224)</f>
        <v>Importance</v>
      </c>
      <c r="G224" s="422"/>
      <c r="H224" s="5"/>
      <c r="J224" s="5"/>
      <c r="K224" s="5"/>
      <c r="L224" s="57"/>
      <c r="O224" s="8" t="s">
        <v>218</v>
      </c>
      <c r="P224" s="8" t="s">
        <v>218</v>
      </c>
    </row>
    <row r="225" spans="1:19" s="26" customFormat="1" x14ac:dyDescent="0.35">
      <c r="A225" s="55"/>
      <c r="B225" s="391" t="str">
        <f>IF(Intro!$G$21="English",O225,P225)</f>
        <v>Product quality</v>
      </c>
      <c r="C225" s="392"/>
      <c r="D225" s="392"/>
      <c r="E225" s="393"/>
      <c r="F225" s="402"/>
      <c r="G225" s="403"/>
      <c r="H225" s="5"/>
      <c r="J225" s="5"/>
      <c r="K225" s="5"/>
      <c r="L225" s="57"/>
      <c r="O225" s="8" t="s">
        <v>67</v>
      </c>
      <c r="P225" s="8" t="s">
        <v>57</v>
      </c>
      <c r="Q225" s="8"/>
      <c r="R225" s="8"/>
    </row>
    <row r="226" spans="1:19" s="26" customFormat="1" x14ac:dyDescent="0.35">
      <c r="A226" s="55"/>
      <c r="B226" s="391" t="str">
        <f>IF(Intro!$G$21="English",O226,P226)</f>
        <v>Range of product line</v>
      </c>
      <c r="C226" s="392"/>
      <c r="D226" s="392"/>
      <c r="E226" s="393"/>
      <c r="F226" s="402"/>
      <c r="G226" s="403"/>
      <c r="H226" s="5"/>
      <c r="J226" s="5"/>
      <c r="K226" s="5"/>
      <c r="L226" s="57"/>
      <c r="O226" s="8" t="s">
        <v>54</v>
      </c>
      <c r="P226" s="8" t="s">
        <v>58</v>
      </c>
      <c r="Q226" s="8"/>
      <c r="R226" s="8"/>
    </row>
    <row r="227" spans="1:19" s="26" customFormat="1" x14ac:dyDescent="0.35">
      <c r="A227" s="55"/>
      <c r="B227" s="391" t="str">
        <f>IF(Intro!$G$21="English",O227,P227)</f>
        <v>Product meets technical specifications</v>
      </c>
      <c r="C227" s="392"/>
      <c r="D227" s="392"/>
      <c r="E227" s="393"/>
      <c r="F227" s="402"/>
      <c r="G227" s="403"/>
      <c r="H227" s="5"/>
      <c r="J227" s="5"/>
      <c r="K227" s="5"/>
      <c r="L227" s="57"/>
      <c r="O227" s="8" t="s">
        <v>75</v>
      </c>
      <c r="P227" s="8" t="s">
        <v>78</v>
      </c>
    </row>
    <row r="228" spans="1:19" s="26" customFormat="1" x14ac:dyDescent="0.35">
      <c r="A228" s="55"/>
      <c r="B228" s="391" t="str">
        <f>IF(Intro!$G$21="English",O228,P228)</f>
        <v>Availability of proprietary specifications</v>
      </c>
      <c r="C228" s="392"/>
      <c r="D228" s="392"/>
      <c r="E228" s="393"/>
      <c r="F228" s="402"/>
      <c r="G228" s="403"/>
      <c r="H228" s="5"/>
      <c r="J228" s="5"/>
      <c r="K228" s="5"/>
      <c r="L228" s="57"/>
      <c r="O228" s="8" t="s">
        <v>68</v>
      </c>
      <c r="P228" s="8" t="s">
        <v>79</v>
      </c>
    </row>
    <row r="229" spans="1:19" s="26" customFormat="1" x14ac:dyDescent="0.35">
      <c r="A229" s="55"/>
      <c r="B229" s="391" t="str">
        <f>IF(Intro!$G$21="English",O229,P229)</f>
        <v>Lowest net price (after discounts, promotions, etc.)</v>
      </c>
      <c r="C229" s="392"/>
      <c r="D229" s="392"/>
      <c r="E229" s="393"/>
      <c r="F229" s="402"/>
      <c r="G229" s="403"/>
      <c r="H229" s="5"/>
      <c r="J229" s="5"/>
      <c r="K229" s="5"/>
      <c r="L229" s="57"/>
      <c r="O229" s="8" t="s">
        <v>76</v>
      </c>
      <c r="P229" s="8" t="s">
        <v>80</v>
      </c>
      <c r="Q229" s="8"/>
      <c r="R229" s="8"/>
      <c r="S229" s="8"/>
    </row>
    <row r="230" spans="1:19" s="26" customFormat="1" x14ac:dyDescent="0.35">
      <c r="A230" s="55"/>
      <c r="B230" s="391" t="str">
        <f>IF(Intro!$G$21="English",O230,P230)</f>
        <v>Credit arrangements</v>
      </c>
      <c r="C230" s="392"/>
      <c r="D230" s="392"/>
      <c r="E230" s="393"/>
      <c r="F230" s="402"/>
      <c r="G230" s="403"/>
      <c r="H230" s="5"/>
      <c r="J230" s="5"/>
      <c r="K230" s="5"/>
      <c r="L230" s="57"/>
      <c r="O230" s="8" t="s">
        <v>61</v>
      </c>
      <c r="P230" s="8" t="s">
        <v>62</v>
      </c>
    </row>
    <row r="231" spans="1:19" s="26" customFormat="1" x14ac:dyDescent="0.35">
      <c r="A231" s="55"/>
      <c r="B231" s="391" t="str">
        <f>IF(Intro!$G$21="English",O231,P231)</f>
        <v>Delivery cost</v>
      </c>
      <c r="C231" s="392"/>
      <c r="D231" s="392"/>
      <c r="E231" s="393"/>
      <c r="F231" s="402"/>
      <c r="G231" s="403"/>
      <c r="H231" s="5"/>
      <c r="J231" s="5"/>
      <c r="K231" s="5"/>
      <c r="L231" s="57"/>
      <c r="O231" s="8" t="s">
        <v>69</v>
      </c>
      <c r="P231" s="8" t="s">
        <v>81</v>
      </c>
    </row>
    <row r="232" spans="1:19" s="26" customFormat="1" x14ac:dyDescent="0.35">
      <c r="A232" s="55"/>
      <c r="B232" s="391" t="str">
        <f>IF(Intro!$G$21="English",O232,P232)</f>
        <v>Delivery time and terms</v>
      </c>
      <c r="C232" s="392"/>
      <c r="D232" s="392"/>
      <c r="E232" s="393"/>
      <c r="F232" s="402"/>
      <c r="G232" s="403"/>
      <c r="H232" s="5"/>
      <c r="J232" s="5"/>
      <c r="K232" s="5"/>
      <c r="L232" s="57"/>
      <c r="O232" s="8" t="s">
        <v>70</v>
      </c>
      <c r="P232" s="8" t="s">
        <v>59</v>
      </c>
    </row>
    <row r="233" spans="1:19" s="26" customFormat="1" x14ac:dyDescent="0.35">
      <c r="A233" s="55"/>
      <c r="B233" s="391" t="str">
        <f>IF(Intro!$G$21="English",O233,P233)</f>
        <v>Reliability of supplier</v>
      </c>
      <c r="C233" s="392"/>
      <c r="D233" s="392"/>
      <c r="E233" s="393"/>
      <c r="F233" s="402"/>
      <c r="G233" s="403"/>
      <c r="H233" s="5"/>
      <c r="J233" s="5"/>
      <c r="K233" s="5"/>
      <c r="L233" s="57"/>
      <c r="O233" s="8" t="s">
        <v>87</v>
      </c>
      <c r="P233" s="8" t="s">
        <v>82</v>
      </c>
    </row>
    <row r="234" spans="1:19" s="26" customFormat="1" x14ac:dyDescent="0.35">
      <c r="A234" s="55"/>
      <c r="B234" s="391" t="str">
        <f>IF(Intro!$G$21="English",O234,P234)</f>
        <v>Minimum quantity requirement</v>
      </c>
      <c r="C234" s="392"/>
      <c r="D234" s="392"/>
      <c r="E234" s="393"/>
      <c r="F234" s="402"/>
      <c r="G234" s="403"/>
      <c r="H234" s="5"/>
      <c r="J234" s="5"/>
      <c r="K234" s="5"/>
      <c r="L234" s="57"/>
      <c r="O234" s="8" t="s">
        <v>77</v>
      </c>
      <c r="P234" s="8" t="s">
        <v>83</v>
      </c>
    </row>
    <row r="235" spans="1:19" s="26" customFormat="1" x14ac:dyDescent="0.35">
      <c r="A235" s="55"/>
      <c r="B235" s="391" t="str">
        <f>IF(Intro!$G$21="English",O235,P235)</f>
        <v>Availability of on-hand inventory</v>
      </c>
      <c r="C235" s="392"/>
      <c r="D235" s="392"/>
      <c r="E235" s="393"/>
      <c r="F235" s="402"/>
      <c r="G235" s="403"/>
      <c r="H235" s="5"/>
      <c r="J235" s="5"/>
      <c r="K235" s="5"/>
      <c r="L235" s="57"/>
      <c r="O235" s="8" t="s">
        <v>71</v>
      </c>
      <c r="P235" s="8" t="s">
        <v>84</v>
      </c>
    </row>
    <row r="236" spans="1:19" s="26" customFormat="1" x14ac:dyDescent="0.35">
      <c r="A236" s="55"/>
      <c r="B236" s="391" t="str">
        <f>IF(Intro!$G$21="English",O236,P236)</f>
        <v>After-sale service or warranties</v>
      </c>
      <c r="C236" s="392"/>
      <c r="D236" s="392"/>
      <c r="E236" s="393"/>
      <c r="F236" s="402"/>
      <c r="G236" s="403"/>
      <c r="H236" s="5"/>
      <c r="J236" s="5"/>
      <c r="K236" s="5"/>
      <c r="L236" s="57"/>
      <c r="O236" s="8" t="s">
        <v>275</v>
      </c>
      <c r="P236" s="8" t="s">
        <v>85</v>
      </c>
    </row>
    <row r="237" spans="1:19" s="26" customFormat="1" x14ac:dyDescent="0.35">
      <c r="A237" s="55"/>
      <c r="B237" s="391" t="str">
        <f>IF(Intro!$G$21="English",O237,P237)</f>
        <v>Long-term supply relationship</v>
      </c>
      <c r="C237" s="392"/>
      <c r="D237" s="392"/>
      <c r="E237" s="393"/>
      <c r="F237" s="402"/>
      <c r="G237" s="403"/>
      <c r="H237" s="5"/>
      <c r="J237" s="5"/>
      <c r="K237" s="5"/>
      <c r="L237" s="57"/>
      <c r="O237" s="8" t="s">
        <v>56</v>
      </c>
      <c r="P237" s="7" t="s">
        <v>410</v>
      </c>
    </row>
    <row r="238" spans="1:19" s="26" customFormat="1" x14ac:dyDescent="0.35">
      <c r="A238" s="55"/>
      <c r="B238" s="391" t="str">
        <f>IF(Intro!$G$21="English",O238,P238)</f>
        <v>Geographic location of supplier</v>
      </c>
      <c r="C238" s="392"/>
      <c r="D238" s="392"/>
      <c r="E238" s="393"/>
      <c r="F238" s="402"/>
      <c r="G238" s="403"/>
      <c r="H238" s="5"/>
      <c r="J238" s="5"/>
      <c r="K238" s="5"/>
      <c r="L238" s="57"/>
      <c r="O238" s="8" t="s">
        <v>55</v>
      </c>
      <c r="P238" s="8" t="s">
        <v>60</v>
      </c>
    </row>
    <row r="239" spans="1:19" s="26" customFormat="1" x14ac:dyDescent="0.35">
      <c r="A239" s="55"/>
      <c r="B239" s="391" t="str">
        <f>IF(Intro!$G$21="English",O239,P239)</f>
        <v>Other factors that are very important</v>
      </c>
      <c r="C239" s="392"/>
      <c r="D239" s="392"/>
      <c r="E239" s="393"/>
      <c r="F239" s="439"/>
      <c r="G239" s="440"/>
      <c r="H239" s="440"/>
      <c r="I239" s="440"/>
      <c r="J239" s="440"/>
      <c r="K239" s="440"/>
      <c r="L239" s="441"/>
      <c r="O239" s="8" t="s">
        <v>378</v>
      </c>
      <c r="P239" s="8" t="s">
        <v>380</v>
      </c>
    </row>
    <row r="240" spans="1:19" s="26" customFormat="1" x14ac:dyDescent="0.35">
      <c r="A240" s="55"/>
      <c r="B240" s="391" t="str">
        <f>IF(Intro!$G$21="English",O240,P240)</f>
        <v>Other factors that are somewhat important</v>
      </c>
      <c r="C240" s="392"/>
      <c r="D240" s="392"/>
      <c r="E240" s="393"/>
      <c r="F240" s="439"/>
      <c r="G240" s="440"/>
      <c r="H240" s="440"/>
      <c r="I240" s="440"/>
      <c r="J240" s="440"/>
      <c r="K240" s="440"/>
      <c r="L240" s="441"/>
      <c r="O240" s="8" t="s">
        <v>379</v>
      </c>
      <c r="P240" s="8" t="s">
        <v>381</v>
      </c>
    </row>
    <row r="241" spans="1:19" s="26" customFormat="1" x14ac:dyDescent="0.35">
      <c r="A241" s="55"/>
      <c r="B241" s="66"/>
      <c r="C241" s="67"/>
      <c r="D241" s="67"/>
      <c r="E241" s="67"/>
      <c r="F241" s="67"/>
      <c r="G241" s="67"/>
      <c r="H241" s="67"/>
      <c r="I241" s="67"/>
      <c r="J241" s="67"/>
      <c r="K241" s="67"/>
      <c r="L241" s="68"/>
    </row>
    <row r="242" spans="1:19" s="9" customFormat="1" x14ac:dyDescent="0.35">
      <c r="A242" s="6"/>
      <c r="B242" s="388" t="s">
        <v>254</v>
      </c>
      <c r="C242" s="389"/>
      <c r="D242" s="389"/>
      <c r="E242" s="389"/>
      <c r="F242" s="389"/>
      <c r="G242" s="389"/>
      <c r="H242" s="389"/>
      <c r="I242" s="389"/>
      <c r="J242" s="389"/>
      <c r="K242" s="389"/>
      <c r="L242" s="390"/>
      <c r="M242" s="41"/>
    </row>
    <row r="243" spans="1:19" s="26" customFormat="1" x14ac:dyDescent="0.35">
      <c r="A243" s="55"/>
      <c r="B243" s="65"/>
      <c r="C243" s="50"/>
      <c r="D243" s="50"/>
      <c r="E243" s="50"/>
      <c r="F243" s="50"/>
      <c r="G243" s="50"/>
      <c r="H243" s="50"/>
      <c r="I243" s="50"/>
      <c r="J243" s="50"/>
      <c r="K243" s="50"/>
      <c r="L243" s="56"/>
      <c r="O243" s="8"/>
      <c r="P243" s="8"/>
    </row>
    <row r="244" spans="1:19" s="26" customFormat="1" x14ac:dyDescent="0.35">
      <c r="A244" s="55"/>
      <c r="B244" s="423" t="str">
        <f>IF(Intro!$G$21="English",O244,P244)</f>
        <v xml:space="preserve">Are the goods that are domestically produced and the goods that are imported sold through the same channels of distribution? </v>
      </c>
      <c r="C244" s="424"/>
      <c r="D244" s="424"/>
      <c r="E244" s="424"/>
      <c r="F244" s="424"/>
      <c r="G244" s="424"/>
      <c r="H244" s="424"/>
      <c r="I244" s="424"/>
      <c r="J244" s="424"/>
      <c r="K244" s="424"/>
      <c r="L244" s="425"/>
      <c r="O244" s="8" t="s">
        <v>449</v>
      </c>
      <c r="P244" s="8" t="s">
        <v>217</v>
      </c>
    </row>
    <row r="245" spans="1:19" s="26" customFormat="1" x14ac:dyDescent="0.35">
      <c r="A245" s="55"/>
      <c r="B245" s="65"/>
      <c r="C245" s="50"/>
      <c r="D245" s="50"/>
      <c r="E245" s="50"/>
      <c r="F245" s="50"/>
      <c r="G245" s="50"/>
      <c r="H245" s="50"/>
      <c r="I245" s="50"/>
      <c r="J245" s="50"/>
      <c r="K245" s="50"/>
      <c r="L245" s="56"/>
      <c r="O245" s="8"/>
      <c r="P245" s="8"/>
    </row>
    <row r="246" spans="1:19" x14ac:dyDescent="0.35">
      <c r="B246" s="426" t="str">
        <f>B181</f>
        <v>Select Yes or No</v>
      </c>
      <c r="C246" s="427"/>
      <c r="D246" s="92"/>
      <c r="E246" s="8"/>
      <c r="F246" s="50"/>
      <c r="G246" s="50"/>
      <c r="H246" s="50"/>
      <c r="I246" s="50"/>
      <c r="J246" s="50"/>
      <c r="K246" s="50"/>
      <c r="L246" s="56"/>
      <c r="M246" s="8"/>
      <c r="S246" s="26"/>
    </row>
    <row r="247" spans="1:19" s="26" customFormat="1" x14ac:dyDescent="0.35">
      <c r="A247" s="55"/>
      <c r="B247" s="65"/>
      <c r="C247" s="50"/>
      <c r="D247" s="50"/>
      <c r="E247" s="50"/>
      <c r="F247" s="50"/>
      <c r="G247" s="50"/>
      <c r="H247" s="50"/>
      <c r="I247" s="50"/>
      <c r="J247" s="50"/>
      <c r="K247" s="50"/>
      <c r="L247" s="56"/>
      <c r="O247" s="8"/>
      <c r="P247" s="8"/>
    </row>
    <row r="248" spans="1:19" s="26" customFormat="1" x14ac:dyDescent="0.35">
      <c r="A248" s="55"/>
      <c r="B248" s="423" t="str">
        <f>IF(Intro!$G$21="English",O248,P248)</f>
        <v>If not, explain the differences.</v>
      </c>
      <c r="C248" s="424"/>
      <c r="D248" s="424"/>
      <c r="E248" s="424"/>
      <c r="F248" s="424"/>
      <c r="G248" s="424"/>
      <c r="H248" s="424"/>
      <c r="I248" s="424"/>
      <c r="J248" s="424"/>
      <c r="K248" s="424"/>
      <c r="L248" s="425"/>
      <c r="O248" s="8" t="s">
        <v>216</v>
      </c>
      <c r="P248" s="8" t="s">
        <v>276</v>
      </c>
    </row>
    <row r="249" spans="1:19" s="26" customFormat="1" x14ac:dyDescent="0.35">
      <c r="A249" s="55"/>
      <c r="B249" s="65"/>
      <c r="C249" s="50"/>
      <c r="D249" s="50"/>
      <c r="E249" s="50"/>
      <c r="F249" s="50"/>
      <c r="G249" s="50"/>
      <c r="H249" s="50"/>
      <c r="I249" s="50"/>
      <c r="J249" s="50"/>
      <c r="K249" s="50"/>
      <c r="L249" s="56"/>
      <c r="O249" s="8"/>
      <c r="P249" s="8"/>
    </row>
    <row r="250" spans="1:19" s="9" customFormat="1" x14ac:dyDescent="0.35">
      <c r="A250" s="6"/>
      <c r="B250" s="416"/>
      <c r="C250" s="417"/>
      <c r="D250" s="417"/>
      <c r="E250" s="417"/>
      <c r="F250" s="417"/>
      <c r="G250" s="417"/>
      <c r="H250" s="417"/>
      <c r="I250" s="417"/>
      <c r="J250" s="417"/>
      <c r="K250" s="417"/>
      <c r="L250" s="418"/>
      <c r="M250" s="26"/>
    </row>
    <row r="251" spans="1:19" s="9" customFormat="1" x14ac:dyDescent="0.35">
      <c r="A251" s="6"/>
      <c r="B251" s="416"/>
      <c r="C251" s="417"/>
      <c r="D251" s="417"/>
      <c r="E251" s="417"/>
      <c r="F251" s="417"/>
      <c r="G251" s="417"/>
      <c r="H251" s="417"/>
      <c r="I251" s="417"/>
      <c r="J251" s="417"/>
      <c r="K251" s="417"/>
      <c r="L251" s="418"/>
      <c r="M251" s="26"/>
    </row>
    <row r="252" spans="1:19" s="9" customFormat="1" x14ac:dyDescent="0.35">
      <c r="A252" s="6"/>
      <c r="B252" s="416"/>
      <c r="C252" s="417"/>
      <c r="D252" s="417"/>
      <c r="E252" s="417"/>
      <c r="F252" s="417"/>
      <c r="G252" s="417"/>
      <c r="H252" s="417"/>
      <c r="I252" s="417"/>
      <c r="J252" s="417"/>
      <c r="K252" s="417"/>
      <c r="L252" s="418"/>
      <c r="M252" s="26"/>
    </row>
    <row r="253" spans="1:19" s="9" customFormat="1" x14ac:dyDescent="0.35">
      <c r="A253" s="6"/>
      <c r="B253" s="416"/>
      <c r="C253" s="417"/>
      <c r="D253" s="417"/>
      <c r="E253" s="417"/>
      <c r="F253" s="417"/>
      <c r="G253" s="417"/>
      <c r="H253" s="417"/>
      <c r="I253" s="417"/>
      <c r="J253" s="417"/>
      <c r="K253" s="417"/>
      <c r="L253" s="418"/>
      <c r="M253" s="26"/>
    </row>
    <row r="254" spans="1:19" s="9" customFormat="1" x14ac:dyDescent="0.35">
      <c r="A254" s="6"/>
      <c r="B254" s="416"/>
      <c r="C254" s="417"/>
      <c r="D254" s="417"/>
      <c r="E254" s="417"/>
      <c r="F254" s="417"/>
      <c r="G254" s="417"/>
      <c r="H254" s="417"/>
      <c r="I254" s="417"/>
      <c r="J254" s="417"/>
      <c r="K254" s="417"/>
      <c r="L254" s="418"/>
      <c r="M254" s="26"/>
    </row>
    <row r="255" spans="1:19" s="9" customFormat="1" x14ac:dyDescent="0.35">
      <c r="A255" s="6"/>
      <c r="B255" s="416"/>
      <c r="C255" s="417"/>
      <c r="D255" s="417"/>
      <c r="E255" s="417"/>
      <c r="F255" s="417"/>
      <c r="G255" s="417"/>
      <c r="H255" s="417"/>
      <c r="I255" s="417"/>
      <c r="J255" s="417"/>
      <c r="K255" s="417"/>
      <c r="L255" s="418"/>
      <c r="M255" s="26"/>
    </row>
    <row r="256" spans="1:19" s="9" customFormat="1" x14ac:dyDescent="0.35">
      <c r="A256" s="6"/>
      <c r="B256" s="416"/>
      <c r="C256" s="417"/>
      <c r="D256" s="417"/>
      <c r="E256" s="417"/>
      <c r="F256" s="417"/>
      <c r="G256" s="417"/>
      <c r="H256" s="417"/>
      <c r="I256" s="417"/>
      <c r="J256" s="417"/>
      <c r="K256" s="417"/>
      <c r="L256" s="418"/>
      <c r="M256" s="26"/>
    </row>
    <row r="257" spans="1:18" s="9" customFormat="1" x14ac:dyDescent="0.35">
      <c r="A257" s="6"/>
      <c r="B257" s="416"/>
      <c r="C257" s="417"/>
      <c r="D257" s="417"/>
      <c r="E257" s="417"/>
      <c r="F257" s="417"/>
      <c r="G257" s="417"/>
      <c r="H257" s="417"/>
      <c r="I257" s="417"/>
      <c r="J257" s="417"/>
      <c r="K257" s="417"/>
      <c r="L257" s="418"/>
      <c r="M257" s="26"/>
    </row>
    <row r="258" spans="1:18" s="26" customFormat="1" x14ac:dyDescent="0.35">
      <c r="A258" s="55"/>
      <c r="B258" s="66"/>
      <c r="C258" s="67"/>
      <c r="D258" s="67"/>
      <c r="E258" s="67"/>
      <c r="F258" s="67"/>
      <c r="G258" s="67"/>
      <c r="H258" s="67"/>
      <c r="I258" s="67"/>
      <c r="J258" s="67"/>
      <c r="K258" s="67"/>
      <c r="L258" s="68"/>
      <c r="O258" s="8"/>
      <c r="P258" s="8"/>
    </row>
    <row r="259" spans="1:18" s="9" customFormat="1" x14ac:dyDescent="0.35">
      <c r="A259" s="6"/>
      <c r="B259" s="388" t="s">
        <v>255</v>
      </c>
      <c r="C259" s="389"/>
      <c r="D259" s="389"/>
      <c r="E259" s="389"/>
      <c r="F259" s="389"/>
      <c r="G259" s="389"/>
      <c r="H259" s="389"/>
      <c r="I259" s="389"/>
      <c r="J259" s="389"/>
      <c r="K259" s="389"/>
      <c r="L259" s="390"/>
      <c r="M259" s="41"/>
    </row>
    <row r="260" spans="1:18" s="26" customFormat="1" x14ac:dyDescent="0.35">
      <c r="A260" s="55"/>
      <c r="B260" s="65"/>
      <c r="C260" s="50"/>
      <c r="D260" s="50"/>
      <c r="E260" s="50"/>
      <c r="F260" s="50"/>
      <c r="G260" s="50"/>
      <c r="H260" s="50"/>
      <c r="I260" s="50"/>
      <c r="J260" s="50"/>
      <c r="K260" s="50"/>
      <c r="L260" s="56"/>
      <c r="O260" s="8"/>
      <c r="P260" s="8"/>
    </row>
    <row r="261" spans="1:18" s="26" customFormat="1" x14ac:dyDescent="0.35">
      <c r="A261" s="55"/>
      <c r="B261" s="317" t="str">
        <f>IF(Intro!$G$21="English",O261,P261)</f>
        <v>Are the goods produced in Canada and the goods imported from the countries listed below physically (or functionally) interchangeable for the same intended purposes or applications?</v>
      </c>
      <c r="C261" s="318"/>
      <c r="D261" s="318"/>
      <c r="E261" s="318"/>
      <c r="F261" s="318"/>
      <c r="G261" s="318"/>
      <c r="H261" s="318"/>
      <c r="I261" s="318"/>
      <c r="J261" s="318"/>
      <c r="K261" s="318"/>
      <c r="L261" s="319"/>
      <c r="O261" s="8" t="s">
        <v>147</v>
      </c>
      <c r="P261" s="8" t="s">
        <v>322</v>
      </c>
    </row>
    <row r="262" spans="1:18" s="26" customFormat="1" x14ac:dyDescent="0.35">
      <c r="A262" s="55"/>
      <c r="B262" s="317"/>
      <c r="C262" s="318"/>
      <c r="D262" s="318"/>
      <c r="E262" s="318"/>
      <c r="F262" s="318"/>
      <c r="G262" s="318"/>
      <c r="H262" s="318"/>
      <c r="I262" s="318"/>
      <c r="J262" s="318"/>
      <c r="K262" s="318"/>
      <c r="L262" s="319"/>
    </row>
    <row r="263" spans="1:18" s="26" customFormat="1" x14ac:dyDescent="0.35">
      <c r="A263" s="55"/>
      <c r="B263" s="65"/>
      <c r="C263" s="50"/>
      <c r="D263" s="50"/>
      <c r="E263" s="50"/>
      <c r="F263" s="50"/>
      <c r="G263" s="50"/>
      <c r="H263" s="50"/>
      <c r="I263" s="50"/>
      <c r="J263" s="50"/>
      <c r="K263" s="50"/>
      <c r="L263" s="56"/>
      <c r="O263" s="26" t="s">
        <v>368</v>
      </c>
      <c r="P263" s="26" t="s">
        <v>409</v>
      </c>
    </row>
    <row r="264" spans="1:18" s="26" customFormat="1" x14ac:dyDescent="0.35">
      <c r="A264" s="55"/>
      <c r="B264" s="65"/>
      <c r="C264" s="50"/>
      <c r="D264" s="80" t="str">
        <f>IF(Intro!$G$21="English",O263,P263)</f>
        <v>Select</v>
      </c>
      <c r="E264" s="434" t="str">
        <f>IF(Intro!$G$21="English",O264,P264)</f>
        <v>If "Never", provide details.</v>
      </c>
      <c r="F264" s="435"/>
      <c r="G264" s="435"/>
      <c r="H264" s="435"/>
      <c r="I264" s="435"/>
      <c r="J264" s="435"/>
      <c r="K264" s="435"/>
      <c r="L264" s="435"/>
      <c r="O264" s="8" t="s">
        <v>128</v>
      </c>
      <c r="P264" s="8" t="s">
        <v>129</v>
      </c>
    </row>
    <row r="265" spans="1:18" s="26" customFormat="1" x14ac:dyDescent="0.35">
      <c r="A265" s="55"/>
      <c r="B265" s="404" t="str">
        <f>IF(Intro!$G$21="English",O265,P265)</f>
        <v>China</v>
      </c>
      <c r="C265" s="405"/>
      <c r="D265" s="480"/>
      <c r="E265" s="486"/>
      <c r="F265" s="482"/>
      <c r="G265" s="482"/>
      <c r="H265" s="482"/>
      <c r="I265" s="482"/>
      <c r="J265" s="482"/>
      <c r="K265" s="482"/>
      <c r="L265" s="483"/>
      <c r="O265" s="8" t="str">
        <f>Variables!B30</f>
        <v>China</v>
      </c>
      <c r="P265" s="8" t="str">
        <f>Variables!C30</f>
        <v>la Chine</v>
      </c>
    </row>
    <row r="266" spans="1:18" s="26" customFormat="1" x14ac:dyDescent="0.35">
      <c r="A266" s="55"/>
      <c r="B266" s="406"/>
      <c r="C266" s="407"/>
      <c r="D266" s="481"/>
      <c r="E266" s="487"/>
      <c r="F266" s="484"/>
      <c r="G266" s="484"/>
      <c r="H266" s="484"/>
      <c r="I266" s="484"/>
      <c r="J266" s="484"/>
      <c r="K266" s="484"/>
      <c r="L266" s="485"/>
      <c r="O266" s="8"/>
      <c r="P266" s="8"/>
    </row>
    <row r="267" spans="1:18" s="26" customFormat="1" x14ac:dyDescent="0.35">
      <c r="A267" s="55"/>
      <c r="B267" s="404" t="str">
        <f>IF(Intro!$G$21="English",O267,P267)</f>
        <v>United States</v>
      </c>
      <c r="C267" s="405"/>
      <c r="D267" s="480"/>
      <c r="E267" s="486"/>
      <c r="F267" s="482"/>
      <c r="G267" s="482"/>
      <c r="H267" s="482"/>
      <c r="I267" s="482"/>
      <c r="J267" s="482"/>
      <c r="K267" s="482"/>
      <c r="L267" s="483"/>
      <c r="O267" s="8" t="str">
        <f>Variables!B31</f>
        <v>United States</v>
      </c>
      <c r="P267" s="8" t="str">
        <f>Variables!C31</f>
        <v>États-Unis</v>
      </c>
    </row>
    <row r="268" spans="1:18" s="26" customFormat="1" x14ac:dyDescent="0.35">
      <c r="A268" s="55"/>
      <c r="B268" s="406"/>
      <c r="C268" s="407"/>
      <c r="D268" s="481"/>
      <c r="E268" s="487"/>
      <c r="F268" s="484"/>
      <c r="G268" s="484"/>
      <c r="H268" s="484"/>
      <c r="I268" s="484"/>
      <c r="J268" s="484"/>
      <c r="K268" s="484"/>
      <c r="L268" s="485"/>
      <c r="O268" s="8"/>
      <c r="P268" s="8"/>
    </row>
    <row r="269" spans="1:18" s="26" customFormat="1" x14ac:dyDescent="0.35">
      <c r="A269" s="55"/>
      <c r="B269" s="404" t="str">
        <f>IF(Intro!$G$21="English",O269,P269)</f>
        <v>Other countries</v>
      </c>
      <c r="C269" s="405"/>
      <c r="D269" s="480"/>
      <c r="E269" s="482"/>
      <c r="F269" s="482"/>
      <c r="G269" s="482"/>
      <c r="H269" s="482"/>
      <c r="I269" s="482"/>
      <c r="J269" s="482"/>
      <c r="K269" s="482"/>
      <c r="L269" s="483"/>
      <c r="O269" s="8" t="str">
        <f>Variables!B32</f>
        <v>Other countries</v>
      </c>
      <c r="P269" s="8" t="str">
        <f>Variables!C32</f>
        <v>Autres pays</v>
      </c>
    </row>
    <row r="270" spans="1:18" s="26" customFormat="1" x14ac:dyDescent="0.35">
      <c r="A270" s="55"/>
      <c r="B270" s="406"/>
      <c r="C270" s="407"/>
      <c r="D270" s="481"/>
      <c r="E270" s="484"/>
      <c r="F270" s="484"/>
      <c r="G270" s="484"/>
      <c r="H270" s="484"/>
      <c r="I270" s="484"/>
      <c r="J270" s="484"/>
      <c r="K270" s="484"/>
      <c r="L270" s="485"/>
      <c r="O270" s="8"/>
      <c r="P270" s="8"/>
    </row>
    <row r="271" spans="1:18" s="26" customFormat="1" x14ac:dyDescent="0.35">
      <c r="A271" s="55"/>
      <c r="B271" s="391" t="str">
        <f>IF(Intro!$G$21="English",O271,P271)</f>
        <v>Other countries include:</v>
      </c>
      <c r="C271" s="393"/>
      <c r="D271" s="428"/>
      <c r="E271" s="429"/>
      <c r="F271" s="429"/>
      <c r="G271" s="429"/>
      <c r="H271" s="429"/>
      <c r="I271" s="429"/>
      <c r="J271" s="429"/>
      <c r="K271" s="429"/>
      <c r="L271" s="430"/>
      <c r="O271" s="8" t="s">
        <v>294</v>
      </c>
      <c r="P271" s="8" t="s">
        <v>295</v>
      </c>
    </row>
    <row r="272" spans="1:18" s="26" customFormat="1" x14ac:dyDescent="0.35">
      <c r="A272" s="55"/>
      <c r="B272" s="66"/>
      <c r="C272" s="67"/>
      <c r="D272" s="67"/>
      <c r="E272" s="67"/>
      <c r="F272" s="67"/>
      <c r="G272" s="67"/>
      <c r="H272" s="67"/>
      <c r="I272" s="67"/>
      <c r="J272" s="67"/>
      <c r="K272" s="67"/>
      <c r="L272" s="68"/>
      <c r="O272" s="8"/>
      <c r="P272" s="8"/>
      <c r="Q272" s="8"/>
      <c r="R272" s="8"/>
    </row>
    <row r="273" spans="1:18" s="9" customFormat="1" x14ac:dyDescent="0.35">
      <c r="A273" s="6"/>
      <c r="B273" s="388" t="s">
        <v>127</v>
      </c>
      <c r="C273" s="389"/>
      <c r="D273" s="389"/>
      <c r="E273" s="389"/>
      <c r="F273" s="389"/>
      <c r="G273" s="389"/>
      <c r="H273" s="389"/>
      <c r="I273" s="389"/>
      <c r="J273" s="389"/>
      <c r="K273" s="389"/>
      <c r="L273" s="390"/>
      <c r="M273" s="41"/>
    </row>
    <row r="274" spans="1:18" s="26" customFormat="1" x14ac:dyDescent="0.35">
      <c r="A274" s="55"/>
      <c r="B274" s="65"/>
      <c r="C274" s="50"/>
      <c r="D274" s="50"/>
      <c r="E274" s="50"/>
      <c r="F274" s="50"/>
      <c r="G274" s="50"/>
      <c r="H274" s="50"/>
      <c r="I274" s="50"/>
      <c r="J274" s="50"/>
      <c r="K274" s="50"/>
      <c r="L274" s="56"/>
      <c r="O274" s="8"/>
      <c r="P274" s="8"/>
    </row>
    <row r="275" spans="1:18" s="26" customFormat="1" x14ac:dyDescent="0.35">
      <c r="A275" s="55"/>
      <c r="B275" s="423" t="str">
        <f>IF(Intro!$G$21="English",O275,P275)</f>
        <v xml:space="preserve">What is the typical delivery time for the goods, from the day on which an order is placed to the day of arrival at your facility? </v>
      </c>
      <c r="C275" s="424"/>
      <c r="D275" s="424"/>
      <c r="E275" s="424"/>
      <c r="F275" s="424"/>
      <c r="G275" s="424"/>
      <c r="H275" s="424"/>
      <c r="I275" s="424"/>
      <c r="J275" s="424"/>
      <c r="K275" s="424"/>
      <c r="L275" s="425"/>
      <c r="O275" s="41" t="s">
        <v>105</v>
      </c>
      <c r="P275" s="41" t="s">
        <v>106</v>
      </c>
    </row>
    <row r="276" spans="1:18" s="26" customFormat="1" x14ac:dyDescent="0.35">
      <c r="A276" s="55"/>
      <c r="B276" s="65"/>
      <c r="C276" s="50"/>
      <c r="D276" s="50"/>
      <c r="E276" s="50"/>
      <c r="F276" s="50"/>
      <c r="G276" s="50"/>
      <c r="H276" s="50"/>
      <c r="I276" s="50"/>
      <c r="J276" s="50"/>
      <c r="K276" s="50"/>
      <c r="L276" s="56"/>
      <c r="O276" s="8" t="s">
        <v>207</v>
      </c>
      <c r="P276" s="8" t="s">
        <v>403</v>
      </c>
      <c r="Q276" s="8"/>
      <c r="R276" s="8"/>
    </row>
    <row r="277" spans="1:18" s="26" customFormat="1" x14ac:dyDescent="0.35">
      <c r="A277" s="55"/>
      <c r="B277" s="412"/>
      <c r="C277" s="413"/>
      <c r="D277" s="413"/>
      <c r="E277" s="414"/>
      <c r="F277" s="422" t="str">
        <f>IF(Intro!$G$21="English",O276,P276)</f>
        <v>Minimum days</v>
      </c>
      <c r="G277" s="422"/>
      <c r="H277" s="422" t="str">
        <f>IF(Intro!$G$21="English",O277,P277)</f>
        <v>Maximum days</v>
      </c>
      <c r="I277" s="422"/>
      <c r="J277" s="422" t="str">
        <f>IF(Intro!$G$21="English",Variables!B56,Variables!C56)</f>
        <v>Do not know</v>
      </c>
      <c r="K277" s="422"/>
      <c r="L277" s="57"/>
      <c r="O277" s="8" t="s">
        <v>208</v>
      </c>
      <c r="P277" s="8" t="s">
        <v>404</v>
      </c>
      <c r="Q277" s="8"/>
      <c r="R277" s="8"/>
    </row>
    <row r="278" spans="1:18" s="26" customFormat="1" x14ac:dyDescent="0.35">
      <c r="A278" s="55"/>
      <c r="B278" s="415" t="str">
        <f>IF(Intro!$G$21="English",O278,P278)</f>
        <v>Purchases of domestically produced goods from domestic producers</v>
      </c>
      <c r="C278" s="300"/>
      <c r="D278" s="300"/>
      <c r="E278" s="301"/>
      <c r="F278" s="402"/>
      <c r="G278" s="403"/>
      <c r="H278" s="402"/>
      <c r="I278" s="403"/>
      <c r="J278" s="402"/>
      <c r="K278" s="403"/>
      <c r="L278" s="57"/>
      <c r="O278" s="8" t="s">
        <v>209</v>
      </c>
      <c r="P278" s="8" t="s">
        <v>210</v>
      </c>
      <c r="Q278" s="8"/>
      <c r="R278" s="8"/>
    </row>
    <row r="279" spans="1:18" s="26" customFormat="1" x14ac:dyDescent="0.35">
      <c r="A279" s="55"/>
      <c r="B279" s="415" t="str">
        <f>IF(Intro!$G$21="English",O279,P279)</f>
        <v>Purchases of domestically produced goods from distributors</v>
      </c>
      <c r="C279" s="300"/>
      <c r="D279" s="300"/>
      <c r="E279" s="301"/>
      <c r="F279" s="402"/>
      <c r="G279" s="403"/>
      <c r="H279" s="402"/>
      <c r="I279" s="403"/>
      <c r="J279" s="402"/>
      <c r="K279" s="403"/>
      <c r="L279" s="57"/>
      <c r="O279" s="8" t="s">
        <v>211</v>
      </c>
      <c r="P279" s="8" t="s">
        <v>212</v>
      </c>
      <c r="Q279" s="8"/>
      <c r="R279" s="8"/>
    </row>
    <row r="280" spans="1:18" s="26" customFormat="1" x14ac:dyDescent="0.35">
      <c r="A280" s="55"/>
      <c r="B280" s="408" t="str">
        <f>IF(Intro!$G$21="English",O280,P280)</f>
        <v>Purchases of imported goods from distributors</v>
      </c>
      <c r="C280" s="409"/>
      <c r="D280" s="409"/>
      <c r="E280" s="409"/>
      <c r="F280" s="409"/>
      <c r="G280" s="409"/>
      <c r="H280" s="409"/>
      <c r="I280" s="409"/>
      <c r="J280" s="409"/>
      <c r="K280" s="409"/>
      <c r="L280" s="57"/>
      <c r="M280" s="106"/>
      <c r="O280" s="8" t="s">
        <v>214</v>
      </c>
      <c r="P280" s="8" t="s">
        <v>213</v>
      </c>
      <c r="Q280" s="8"/>
      <c r="R280" s="8"/>
    </row>
    <row r="281" spans="1:18" s="26" customFormat="1" ht="14.5" x14ac:dyDescent="0.35">
      <c r="A281"/>
      <c r="B281" s="415" t="str">
        <f>IF(Intro!$G$21="English",O281,P281)</f>
        <v>China</v>
      </c>
      <c r="C281" s="300"/>
      <c r="D281" s="300"/>
      <c r="E281" s="301"/>
      <c r="F281" s="402"/>
      <c r="G281" s="403"/>
      <c r="H281" s="402"/>
      <c r="I281" s="403"/>
      <c r="J281" s="402"/>
      <c r="K281" s="403"/>
      <c r="L281" s="57"/>
      <c r="M281" s="106"/>
      <c r="O281" s="26" t="str">
        <f>Variables!B30</f>
        <v>China</v>
      </c>
      <c r="P281" s="8" t="str">
        <f>Variables!C30</f>
        <v>la Chine</v>
      </c>
      <c r="Q281" s="8"/>
    </row>
    <row r="282" spans="1:18" s="26" customFormat="1" x14ac:dyDescent="0.35">
      <c r="B282" s="415" t="str">
        <f>IF(Intro!$G$21="English",O282,P282)</f>
        <v>United States</v>
      </c>
      <c r="C282" s="300"/>
      <c r="D282" s="300"/>
      <c r="E282" s="301"/>
      <c r="F282" s="402"/>
      <c r="G282" s="403"/>
      <c r="H282" s="402"/>
      <c r="I282" s="403"/>
      <c r="J282" s="402"/>
      <c r="K282" s="403"/>
      <c r="L282" s="57"/>
      <c r="M282" s="106"/>
      <c r="O282" s="26" t="str">
        <f>Variables!B31</f>
        <v>United States</v>
      </c>
      <c r="P282" s="8" t="str">
        <f>Variables!C31</f>
        <v>États-Unis</v>
      </c>
      <c r="Q282" s="8"/>
    </row>
    <row r="283" spans="1:18" s="26" customFormat="1" x14ac:dyDescent="0.35">
      <c r="B283" s="415" t="str">
        <f>IF(Intro!$G$21="English",O283,P283)</f>
        <v>Other countries</v>
      </c>
      <c r="C283" s="300"/>
      <c r="D283" s="300"/>
      <c r="E283" s="301"/>
      <c r="F283" s="402"/>
      <c r="G283" s="403"/>
      <c r="H283" s="402"/>
      <c r="I283" s="403"/>
      <c r="J283" s="402"/>
      <c r="K283" s="403"/>
      <c r="L283" s="57"/>
      <c r="M283" s="106"/>
      <c r="O283" s="26" t="str">
        <f>Variables!B32</f>
        <v>Other countries</v>
      </c>
      <c r="P283" s="8" t="str">
        <f>Variables!C32</f>
        <v>Autres pays</v>
      </c>
      <c r="Q283" s="8"/>
    </row>
    <row r="284" spans="1:18" s="26" customFormat="1" x14ac:dyDescent="0.35">
      <c r="A284" s="55"/>
      <c r="B284" s="415" t="str">
        <f>IF(Intro!$G$21="English",O284,P284)</f>
        <v>Other countries include:</v>
      </c>
      <c r="C284" s="300"/>
      <c r="D284" s="300"/>
      <c r="E284" s="301"/>
      <c r="F284" s="461"/>
      <c r="G284" s="462"/>
      <c r="H284" s="462"/>
      <c r="I284" s="462"/>
      <c r="J284" s="462"/>
      <c r="K284" s="463"/>
      <c r="L284" s="57"/>
      <c r="M284" s="106"/>
      <c r="O284" s="8" t="s">
        <v>294</v>
      </c>
      <c r="P284" s="8" t="s">
        <v>295</v>
      </c>
    </row>
    <row r="285" spans="1:18" s="26" customFormat="1" x14ac:dyDescent="0.35">
      <c r="A285" s="55"/>
      <c r="B285" s="410" t="str">
        <f>IF(Intro!$G$21="English",O285,P285)</f>
        <v>Purchases of the goods where your firm is the importer of record for customs purposes</v>
      </c>
      <c r="C285" s="411"/>
      <c r="D285" s="411"/>
      <c r="E285" s="411"/>
      <c r="F285" s="411"/>
      <c r="G285" s="411"/>
      <c r="H285" s="411"/>
      <c r="I285" s="411"/>
      <c r="J285" s="411"/>
      <c r="K285" s="411"/>
      <c r="L285" s="57"/>
      <c r="O285" s="8" t="s">
        <v>215</v>
      </c>
      <c r="P285" s="8" t="s">
        <v>398</v>
      </c>
      <c r="Q285" s="8"/>
      <c r="R285" s="8"/>
    </row>
    <row r="286" spans="1:18" s="26" customFormat="1" x14ac:dyDescent="0.35">
      <c r="A286" s="55"/>
      <c r="B286" s="415" t="str">
        <f>B281</f>
        <v>China</v>
      </c>
      <c r="C286" s="300"/>
      <c r="D286" s="300"/>
      <c r="E286" s="301"/>
      <c r="F286" s="402"/>
      <c r="G286" s="403"/>
      <c r="H286" s="402"/>
      <c r="I286" s="403"/>
      <c r="J286" s="402"/>
      <c r="K286" s="403"/>
      <c r="L286" s="57"/>
      <c r="O286" s="8"/>
      <c r="P286" s="8"/>
    </row>
    <row r="287" spans="1:18" s="26" customFormat="1" x14ac:dyDescent="0.35">
      <c r="A287" s="55"/>
      <c r="B287" s="415" t="str">
        <f t="shared" ref="B287" si="0">B282</f>
        <v>United States</v>
      </c>
      <c r="C287" s="300"/>
      <c r="D287" s="300"/>
      <c r="E287" s="301"/>
      <c r="F287" s="402"/>
      <c r="G287" s="403"/>
      <c r="H287" s="402"/>
      <c r="I287" s="403"/>
      <c r="J287" s="402"/>
      <c r="K287" s="403"/>
      <c r="L287" s="57"/>
      <c r="O287" s="8"/>
      <c r="P287" s="8"/>
    </row>
    <row r="288" spans="1:18" s="26" customFormat="1" x14ac:dyDescent="0.35">
      <c r="A288" s="55"/>
      <c r="B288" s="415" t="str">
        <f>B283</f>
        <v>Other countries</v>
      </c>
      <c r="C288" s="300"/>
      <c r="D288" s="300"/>
      <c r="E288" s="301"/>
      <c r="F288" s="402"/>
      <c r="G288" s="403"/>
      <c r="H288" s="402"/>
      <c r="I288" s="403"/>
      <c r="J288" s="402"/>
      <c r="K288" s="403"/>
      <c r="L288" s="57"/>
      <c r="O288" s="8"/>
      <c r="P288" s="8"/>
    </row>
    <row r="289" spans="1:16" s="26" customFormat="1" x14ac:dyDescent="0.35">
      <c r="A289" s="55"/>
      <c r="B289" s="415" t="str">
        <f>B284</f>
        <v>Other countries include:</v>
      </c>
      <c r="C289" s="300"/>
      <c r="D289" s="300"/>
      <c r="E289" s="301"/>
      <c r="F289" s="461"/>
      <c r="G289" s="462"/>
      <c r="H289" s="462"/>
      <c r="I289" s="462"/>
      <c r="J289" s="462"/>
      <c r="K289" s="463"/>
      <c r="L289" s="57"/>
      <c r="O289" s="8"/>
      <c r="P289" s="8"/>
    </row>
    <row r="290" spans="1:16" s="26" customFormat="1" x14ac:dyDescent="0.35">
      <c r="A290" s="55"/>
      <c r="B290" s="66"/>
      <c r="C290" s="67"/>
      <c r="D290" s="67"/>
      <c r="E290" s="67"/>
      <c r="F290" s="67"/>
      <c r="G290" s="67"/>
      <c r="H290" s="67"/>
      <c r="I290" s="67"/>
      <c r="J290" s="67"/>
      <c r="K290" s="67"/>
      <c r="L290" s="68"/>
      <c r="O290" s="8"/>
      <c r="P290" s="8"/>
    </row>
    <row r="291" spans="1:16" s="9" customFormat="1" x14ac:dyDescent="0.35">
      <c r="A291" s="6"/>
      <c r="B291" s="388" t="s">
        <v>107</v>
      </c>
      <c r="C291" s="389"/>
      <c r="D291" s="389"/>
      <c r="E291" s="389"/>
      <c r="F291" s="389"/>
      <c r="G291" s="389"/>
      <c r="H291" s="389"/>
      <c r="I291" s="389"/>
      <c r="J291" s="389"/>
      <c r="K291" s="389"/>
      <c r="L291" s="390"/>
      <c r="M291" s="41"/>
    </row>
    <row r="292" spans="1:16" s="26" customFormat="1" x14ac:dyDescent="0.35">
      <c r="A292" s="55"/>
      <c r="B292" s="65"/>
      <c r="C292" s="50"/>
      <c r="D292" s="50"/>
      <c r="E292" s="50"/>
      <c r="F292" s="50"/>
      <c r="G292" s="50"/>
      <c r="H292" s="50"/>
      <c r="I292" s="50"/>
      <c r="J292" s="50"/>
      <c r="K292" s="50"/>
      <c r="L292" s="56"/>
      <c r="O292" s="8"/>
      <c r="P292" s="8"/>
    </row>
    <row r="293" spans="1:16" s="26" customFormat="1" x14ac:dyDescent="0.35">
      <c r="A293" s="55"/>
      <c r="B293" s="423" t="str">
        <f>IF(Intro!$G$21="English",O293,P293)</f>
        <v xml:space="preserve">Compare the goods produced in Canada and the goods produced in China based on each of the factors identified in the table below. </v>
      </c>
      <c r="C293" s="424"/>
      <c r="D293" s="424"/>
      <c r="E293" s="424"/>
      <c r="F293" s="424"/>
      <c r="G293" s="424"/>
      <c r="H293" s="424"/>
      <c r="I293" s="424"/>
      <c r="J293" s="424"/>
      <c r="K293" s="424"/>
      <c r="L293" s="425"/>
      <c r="O293" s="41" t="str">
        <f>"Compare the goods produced in Canada and the goods produced in "&amp;Variables!B30&amp;" based on each of the factors identified in the table below. "</f>
        <v xml:space="preserve">Compare the goods produced in Canada and the goods produced in China based on each of the factors identified in the table below. </v>
      </c>
      <c r="P293" s="41" t="str">
        <f>"Comparez les marchandises produites au Canada à celles qui sont produites par "&amp;Variables!C30&amp;" en fonction des facteurs mentionnés dans le tableau ci-dessous."</f>
        <v>Comparez les marchandises produites au Canada à celles qui sont produites par la Chine en fonction des facteurs mentionnés dans le tableau ci-dessous.</v>
      </c>
    </row>
    <row r="294" spans="1:16" s="26" customFormat="1" x14ac:dyDescent="0.35">
      <c r="A294" s="55"/>
      <c r="B294" s="65"/>
      <c r="C294" s="50"/>
      <c r="D294" s="50"/>
      <c r="E294" s="50"/>
      <c r="F294" s="50"/>
      <c r="G294" s="50"/>
      <c r="H294" s="50"/>
      <c r="I294" s="50"/>
      <c r="J294" s="50"/>
      <c r="K294" s="50"/>
      <c r="L294" s="56"/>
      <c r="O294" s="8" t="s">
        <v>309</v>
      </c>
      <c r="P294" s="8" t="s">
        <v>310</v>
      </c>
    </row>
    <row r="295" spans="1:16" s="26" customFormat="1" x14ac:dyDescent="0.35">
      <c r="A295" s="55"/>
      <c r="B295" s="65"/>
      <c r="C295" s="50"/>
      <c r="D295" s="50"/>
      <c r="E295" s="422" t="str">
        <f>IF(Intro!$G$21="English",O294,P294)</f>
        <v>Comparability</v>
      </c>
      <c r="F295" s="422"/>
      <c r="G295" s="422"/>
      <c r="H295" s="422" t="str">
        <f>IF(Intro!$G$21="English",O295,P295)</f>
        <v>If not comparable, explain why.</v>
      </c>
      <c r="I295" s="422"/>
      <c r="J295" s="422"/>
      <c r="K295" s="422"/>
      <c r="L295" s="433"/>
      <c r="O295" s="8" t="s">
        <v>222</v>
      </c>
      <c r="P295" s="8" t="s">
        <v>223</v>
      </c>
    </row>
    <row r="296" spans="1:16" s="26" customFormat="1" x14ac:dyDescent="0.35">
      <c r="A296" s="55"/>
      <c r="B296" s="391" t="str">
        <f>IF(Intro!$G$21="English",O296,P296)</f>
        <v>Product quality</v>
      </c>
      <c r="C296" s="392"/>
      <c r="D296" s="393"/>
      <c r="E296" s="436"/>
      <c r="F296" s="437"/>
      <c r="G296" s="438"/>
      <c r="H296" s="428"/>
      <c r="I296" s="429"/>
      <c r="J296" s="429"/>
      <c r="K296" s="429"/>
      <c r="L296" s="430"/>
      <c r="O296" s="8" t="s">
        <v>67</v>
      </c>
      <c r="P296" s="8" t="s">
        <v>57</v>
      </c>
    </row>
    <row r="297" spans="1:16" s="26" customFormat="1" x14ac:dyDescent="0.35">
      <c r="A297" s="55"/>
      <c r="B297" s="391" t="str">
        <f>IF(Intro!$G$21="English",O297,P297)</f>
        <v>Range of product line</v>
      </c>
      <c r="C297" s="392"/>
      <c r="D297" s="393"/>
      <c r="E297" s="436"/>
      <c r="F297" s="437"/>
      <c r="G297" s="438"/>
      <c r="H297" s="428"/>
      <c r="I297" s="429"/>
      <c r="J297" s="429"/>
      <c r="K297" s="429"/>
      <c r="L297" s="430"/>
      <c r="O297" s="8" t="s">
        <v>54</v>
      </c>
      <c r="P297" s="8" t="s">
        <v>58</v>
      </c>
    </row>
    <row r="298" spans="1:16" s="26" customFormat="1" x14ac:dyDescent="0.35">
      <c r="A298" s="55"/>
      <c r="B298" s="391" t="str">
        <f>IF(Intro!$G$21="English",O298,P298)</f>
        <v>Product meets technical specifications</v>
      </c>
      <c r="C298" s="392"/>
      <c r="D298" s="393"/>
      <c r="E298" s="436"/>
      <c r="F298" s="437"/>
      <c r="G298" s="438"/>
      <c r="H298" s="428"/>
      <c r="I298" s="429"/>
      <c r="J298" s="429"/>
      <c r="K298" s="429"/>
      <c r="L298" s="430"/>
      <c r="O298" s="8" t="s">
        <v>75</v>
      </c>
      <c r="P298" s="8" t="s">
        <v>78</v>
      </c>
    </row>
    <row r="299" spans="1:16" s="26" customFormat="1" x14ac:dyDescent="0.35">
      <c r="A299" s="55"/>
      <c r="B299" s="391" t="str">
        <f>IF(Intro!$G$21="English",O299,P299)</f>
        <v>Availability of proprietary specifications</v>
      </c>
      <c r="C299" s="392"/>
      <c r="D299" s="393"/>
      <c r="E299" s="436"/>
      <c r="F299" s="437"/>
      <c r="G299" s="438"/>
      <c r="H299" s="428"/>
      <c r="I299" s="429"/>
      <c r="J299" s="429"/>
      <c r="K299" s="429"/>
      <c r="L299" s="430"/>
      <c r="O299" s="8" t="s">
        <v>68</v>
      </c>
      <c r="P299" s="8" t="s">
        <v>79</v>
      </c>
    </row>
    <row r="300" spans="1:16" s="26" customFormat="1" ht="30" customHeight="1" x14ac:dyDescent="0.35">
      <c r="A300" s="55"/>
      <c r="B300" s="391" t="str">
        <f>IF(Intro!$G$21="English",O300,P300)</f>
        <v>Lowest net price (after discounts, promotions, etc.)</v>
      </c>
      <c r="C300" s="392"/>
      <c r="D300" s="393"/>
      <c r="E300" s="436"/>
      <c r="F300" s="437"/>
      <c r="G300" s="438"/>
      <c r="H300" s="428"/>
      <c r="I300" s="429"/>
      <c r="J300" s="429"/>
      <c r="K300" s="429"/>
      <c r="L300" s="430"/>
      <c r="O300" s="8" t="s">
        <v>76</v>
      </c>
      <c r="P300" s="8" t="s">
        <v>80</v>
      </c>
    </row>
    <row r="301" spans="1:16" s="26" customFormat="1" x14ac:dyDescent="0.35">
      <c r="A301" s="55"/>
      <c r="B301" s="391" t="str">
        <f>IF(Intro!$G$21="English",O301,P301)</f>
        <v>Credit arrangements</v>
      </c>
      <c r="C301" s="392"/>
      <c r="D301" s="393"/>
      <c r="E301" s="436"/>
      <c r="F301" s="437"/>
      <c r="G301" s="438"/>
      <c r="H301" s="428"/>
      <c r="I301" s="429"/>
      <c r="J301" s="429"/>
      <c r="K301" s="429"/>
      <c r="L301" s="430"/>
      <c r="O301" s="8" t="s">
        <v>61</v>
      </c>
      <c r="P301" s="8" t="s">
        <v>62</v>
      </c>
    </row>
    <row r="302" spans="1:16" s="26" customFormat="1" x14ac:dyDescent="0.35">
      <c r="A302" s="55"/>
      <c r="B302" s="391" t="str">
        <f>IF(Intro!$G$21="English",O302,P302)</f>
        <v>Delivery cost</v>
      </c>
      <c r="C302" s="392"/>
      <c r="D302" s="393"/>
      <c r="E302" s="436"/>
      <c r="F302" s="437"/>
      <c r="G302" s="438"/>
      <c r="H302" s="428"/>
      <c r="I302" s="429"/>
      <c r="J302" s="429"/>
      <c r="K302" s="429"/>
      <c r="L302" s="430"/>
      <c r="O302" s="8" t="s">
        <v>69</v>
      </c>
      <c r="P302" s="8" t="s">
        <v>81</v>
      </c>
    </row>
    <row r="303" spans="1:16" s="26" customFormat="1" x14ac:dyDescent="0.35">
      <c r="A303" s="55"/>
      <c r="B303" s="391" t="str">
        <f>IF(Intro!$G$21="English",O303,P303)</f>
        <v>Delivery time and terms</v>
      </c>
      <c r="C303" s="392"/>
      <c r="D303" s="393"/>
      <c r="E303" s="436"/>
      <c r="F303" s="437"/>
      <c r="G303" s="438"/>
      <c r="H303" s="428"/>
      <c r="I303" s="429"/>
      <c r="J303" s="429"/>
      <c r="K303" s="429"/>
      <c r="L303" s="430"/>
      <c r="O303" s="8" t="s">
        <v>70</v>
      </c>
      <c r="P303" s="8" t="s">
        <v>59</v>
      </c>
    </row>
    <row r="304" spans="1:16" s="26" customFormat="1" x14ac:dyDescent="0.35">
      <c r="A304" s="55"/>
      <c r="B304" s="391" t="str">
        <f>IF(Intro!$G$21="English",O304,P304)</f>
        <v>Reliability of supplier</v>
      </c>
      <c r="C304" s="392"/>
      <c r="D304" s="393"/>
      <c r="E304" s="436"/>
      <c r="F304" s="437"/>
      <c r="G304" s="438"/>
      <c r="H304" s="428"/>
      <c r="I304" s="429"/>
      <c r="J304" s="429"/>
      <c r="K304" s="429"/>
      <c r="L304" s="430"/>
      <c r="O304" s="8" t="s">
        <v>87</v>
      </c>
      <c r="P304" s="8" t="s">
        <v>82</v>
      </c>
    </row>
    <row r="305" spans="1:16" s="26" customFormat="1" x14ac:dyDescent="0.35">
      <c r="A305" s="55"/>
      <c r="B305" s="391" t="str">
        <f>IF(Intro!$G$21="English",O305,P305)</f>
        <v>Minimum quantity requirement</v>
      </c>
      <c r="C305" s="392"/>
      <c r="D305" s="393"/>
      <c r="E305" s="436"/>
      <c r="F305" s="437"/>
      <c r="G305" s="438"/>
      <c r="H305" s="428"/>
      <c r="I305" s="429"/>
      <c r="J305" s="429"/>
      <c r="K305" s="429"/>
      <c r="L305" s="430"/>
      <c r="O305" s="8" t="s">
        <v>77</v>
      </c>
      <c r="P305" s="8" t="s">
        <v>83</v>
      </c>
    </row>
    <row r="306" spans="1:16" s="26" customFormat="1" x14ac:dyDescent="0.35">
      <c r="A306" s="55"/>
      <c r="B306" s="391" t="str">
        <f>IF(Intro!$G$21="English",O306,P306)</f>
        <v>Availability of on-hand inventory</v>
      </c>
      <c r="C306" s="392"/>
      <c r="D306" s="393"/>
      <c r="E306" s="436"/>
      <c r="F306" s="437"/>
      <c r="G306" s="438"/>
      <c r="H306" s="428"/>
      <c r="I306" s="429"/>
      <c r="J306" s="429"/>
      <c r="K306" s="429"/>
      <c r="L306" s="430"/>
      <c r="O306" s="8" t="s">
        <v>71</v>
      </c>
      <c r="P306" s="8" t="s">
        <v>84</v>
      </c>
    </row>
    <row r="307" spans="1:16" s="26" customFormat="1" x14ac:dyDescent="0.35">
      <c r="A307" s="55"/>
      <c r="B307" s="391" t="str">
        <f>IF(Intro!$G$21="English",O307,P307)</f>
        <v>After-sale service or warranties</v>
      </c>
      <c r="C307" s="392"/>
      <c r="D307" s="393"/>
      <c r="E307" s="436"/>
      <c r="F307" s="437"/>
      <c r="G307" s="438"/>
      <c r="H307" s="428"/>
      <c r="I307" s="429"/>
      <c r="J307" s="429"/>
      <c r="K307" s="429"/>
      <c r="L307" s="430"/>
      <c r="O307" s="8" t="s">
        <v>275</v>
      </c>
      <c r="P307" s="8" t="s">
        <v>85</v>
      </c>
    </row>
    <row r="308" spans="1:16" s="26" customFormat="1" x14ac:dyDescent="0.35">
      <c r="A308" s="55"/>
      <c r="B308" s="391" t="str">
        <f>IF(Intro!$G$21="English",O308,P308)</f>
        <v>Long-term supply relationship</v>
      </c>
      <c r="C308" s="392"/>
      <c r="D308" s="393"/>
      <c r="E308" s="436"/>
      <c r="F308" s="437"/>
      <c r="G308" s="438"/>
      <c r="H308" s="428"/>
      <c r="I308" s="429"/>
      <c r="J308" s="429"/>
      <c r="K308" s="429"/>
      <c r="L308" s="430"/>
      <c r="O308" s="8" t="s">
        <v>56</v>
      </c>
      <c r="P308" s="7" t="s">
        <v>410</v>
      </c>
    </row>
    <row r="309" spans="1:16" s="26" customFormat="1" x14ac:dyDescent="0.35">
      <c r="A309" s="55"/>
      <c r="B309" s="391" t="str">
        <f>IF(Intro!$G$21="English",O309,P309)</f>
        <v>Geographic location of supplier</v>
      </c>
      <c r="C309" s="392"/>
      <c r="D309" s="393"/>
      <c r="E309" s="436"/>
      <c r="F309" s="437"/>
      <c r="G309" s="438"/>
      <c r="H309" s="428"/>
      <c r="I309" s="429"/>
      <c r="J309" s="429"/>
      <c r="K309" s="429"/>
      <c r="L309" s="430"/>
      <c r="O309" s="8" t="s">
        <v>55</v>
      </c>
      <c r="P309" s="8" t="s">
        <v>60</v>
      </c>
    </row>
    <row r="310" spans="1:16" s="26" customFormat="1" ht="14" customHeight="1" x14ac:dyDescent="0.35">
      <c r="A310" s="55"/>
      <c r="B310" s="404" t="str">
        <f>IF(Intro!$G$21="English",O310,P310)</f>
        <v>Other factors that are comparable with advantages to neither Canada nor China include:</v>
      </c>
      <c r="C310" s="464"/>
      <c r="D310" s="405"/>
      <c r="E310" s="466"/>
      <c r="F310" s="467"/>
      <c r="G310" s="467"/>
      <c r="H310" s="467"/>
      <c r="I310" s="467"/>
      <c r="J310" s="467"/>
      <c r="K310" s="467"/>
      <c r="L310" s="468"/>
      <c r="O310" s="8" t="str">
        <f>"Other factors that are comparable with advantages to neither Canada nor "&amp;Variables!B5&amp;" include:"</f>
        <v>Other factors that are comparable with advantages to neither Canada nor China include:</v>
      </c>
      <c r="P310" s="8" t="str">
        <f>"D'autres facteurs comparables sans avantages ni pour le Canada ni pour "&amp;Variables!C5&amp;" incluent :"</f>
        <v>D'autres facteurs comparables sans avantages ni pour le Canada ni pour la Chine incluent :</v>
      </c>
    </row>
    <row r="311" spans="1:16" s="26" customFormat="1" x14ac:dyDescent="0.35">
      <c r="A311" s="55"/>
      <c r="B311" s="406"/>
      <c r="C311" s="465"/>
      <c r="D311" s="407"/>
      <c r="E311" s="469"/>
      <c r="F311" s="470"/>
      <c r="G311" s="470"/>
      <c r="H311" s="470"/>
      <c r="I311" s="470"/>
      <c r="J311" s="470"/>
      <c r="K311" s="470"/>
      <c r="L311" s="471"/>
      <c r="O311" s="8"/>
      <c r="P311" s="8"/>
    </row>
    <row r="312" spans="1:16" s="26" customFormat="1" ht="14" customHeight="1" x14ac:dyDescent="0.35">
      <c r="A312" s="55"/>
      <c r="B312" s="472" t="str">
        <f>IF(Intro!$G$21="English",O312,P312)</f>
        <v>Other factors where Canada has the advantage include:</v>
      </c>
      <c r="C312" s="473"/>
      <c r="D312" s="473"/>
      <c r="E312" s="476"/>
      <c r="F312" s="476"/>
      <c r="G312" s="476"/>
      <c r="H312" s="476"/>
      <c r="I312" s="476"/>
      <c r="J312" s="476"/>
      <c r="K312" s="476"/>
      <c r="L312" s="477"/>
      <c r="O312" s="8" t="s">
        <v>296</v>
      </c>
      <c r="P312" s="8" t="s">
        <v>297</v>
      </c>
    </row>
    <row r="313" spans="1:16" s="26" customFormat="1" x14ac:dyDescent="0.35">
      <c r="A313" s="55"/>
      <c r="B313" s="472"/>
      <c r="C313" s="473"/>
      <c r="D313" s="473"/>
      <c r="E313" s="476"/>
      <c r="F313" s="476"/>
      <c r="G313" s="476"/>
      <c r="H313" s="476"/>
      <c r="I313" s="476"/>
      <c r="J313" s="476"/>
      <c r="K313" s="476"/>
      <c r="L313" s="477"/>
      <c r="O313" s="8"/>
      <c r="P313" s="8"/>
    </row>
    <row r="314" spans="1:16" s="26" customFormat="1" ht="14" customHeight="1" x14ac:dyDescent="0.35">
      <c r="A314" s="55"/>
      <c r="B314" s="472" t="str">
        <f>IF(Intro!$G$21="English",O314,P314)</f>
        <v>Other factors where China have the advantage include:</v>
      </c>
      <c r="C314" s="473"/>
      <c r="D314" s="473"/>
      <c r="E314" s="476"/>
      <c r="F314" s="476"/>
      <c r="G314" s="476"/>
      <c r="H314" s="476"/>
      <c r="I314" s="476"/>
      <c r="J314" s="476"/>
      <c r="K314" s="476"/>
      <c r="L314" s="477"/>
      <c r="O314" s="8" t="str">
        <f>"Other factors where "&amp;Variables!B5&amp;" have the advantage include:"</f>
        <v>Other factors where China have the advantage include:</v>
      </c>
      <c r="P314" s="8" t="str">
        <f>"Autres facteurs où "&amp;Variables!C5&amp;" a l'avantage incluent :"</f>
        <v>Autres facteurs où la Chine a l'avantage incluent :</v>
      </c>
    </row>
    <row r="315" spans="1:16" s="26" customFormat="1" x14ac:dyDescent="0.35">
      <c r="A315" s="55"/>
      <c r="B315" s="474"/>
      <c r="C315" s="475"/>
      <c r="D315" s="475"/>
      <c r="E315" s="478"/>
      <c r="F315" s="478"/>
      <c r="G315" s="478"/>
      <c r="H315" s="478"/>
      <c r="I315" s="478"/>
      <c r="J315" s="478"/>
      <c r="K315" s="478"/>
      <c r="L315" s="479"/>
      <c r="O315" s="8"/>
      <c r="P315" s="8"/>
    </row>
    <row r="317" spans="1:16" x14ac:dyDescent="0.35">
      <c r="B317" s="290" t="str">
        <f>UPPER(IF(Intro!$G$21="English",O317,P317))</f>
        <v>MARKETS</v>
      </c>
      <c r="C317" s="291"/>
      <c r="D317" s="291"/>
      <c r="E317" s="291"/>
      <c r="F317" s="291"/>
      <c r="G317" s="291"/>
      <c r="H317" s="291"/>
      <c r="I317" s="291"/>
      <c r="J317" s="291"/>
      <c r="K317" s="291"/>
      <c r="L317" s="292"/>
      <c r="M317" s="26"/>
      <c r="O317" s="8" t="s">
        <v>177</v>
      </c>
      <c r="P317" s="8" t="s">
        <v>178</v>
      </c>
    </row>
    <row r="318" spans="1:16" x14ac:dyDescent="0.35">
      <c r="B318" s="419" t="s">
        <v>108</v>
      </c>
      <c r="C318" s="420"/>
      <c r="D318" s="420"/>
      <c r="E318" s="420"/>
      <c r="F318" s="420"/>
      <c r="G318" s="420"/>
      <c r="H318" s="420"/>
      <c r="I318" s="420"/>
      <c r="J318" s="420"/>
      <c r="K318" s="420"/>
      <c r="L318" s="421"/>
      <c r="M318" s="8"/>
    </row>
    <row r="319" spans="1:16" x14ac:dyDescent="0.35">
      <c r="B319" s="17"/>
      <c r="C319" s="23"/>
      <c r="D319" s="23"/>
      <c r="E319" s="24"/>
      <c r="F319" s="24"/>
      <c r="G319" s="24"/>
      <c r="H319" s="24"/>
      <c r="I319" s="24"/>
      <c r="J319" s="24"/>
      <c r="K319" s="24"/>
      <c r="L319" s="18"/>
      <c r="M319" s="8"/>
    </row>
    <row r="320" spans="1:16" x14ac:dyDescent="0.35">
      <c r="B320" s="317" t="str">
        <f>IF(Intro!$G$21="English",O320,P320)</f>
        <v>Describe the markets for the goods in Canada and globally since January 1, 2023. Factors to consider in your response include, but are not limited to, demand, sales, prices, and import volumes of the goods.</v>
      </c>
      <c r="C320" s="318"/>
      <c r="D320" s="318"/>
      <c r="E320" s="318"/>
      <c r="F320" s="318"/>
      <c r="G320" s="318"/>
      <c r="H320" s="318"/>
      <c r="I320" s="318"/>
      <c r="J320" s="318"/>
      <c r="K320" s="318"/>
      <c r="L320" s="319"/>
      <c r="M320" s="8"/>
      <c r="O320" s="19" t="str">
        <f>"Describe the markets for the goods in Canada and globally since January 1, "&amp;Variables!B6&amp;". Factors to consider in your response include, but are not limited to, demand, sales, prices, and import volumes of the goods."</f>
        <v>Describe the markets for the goods in Canada and globally since January 1, 2023. Factors to consider in your response include, but are not limited to, demand, sales, prices, and import volumes of the goods.</v>
      </c>
      <c r="P320" s="8" t="str">
        <f>"Décrivez les marchés des marchandises au Canada et dans le monde depuis le 1er janvier "&amp;Variables!B6&amp;". Les facteurs à prendre en compte dans votre réponse comprennent, sans s'y limiter, la demande, les ventes, les prix, et les volumes d'importations des marchandises."</f>
        <v>Décrivez les marchés des marchandises au Canada et dans le monde depuis le 1er janvier 2023. Les facteurs à prendre en compte dans votre réponse comprennent, sans s'y limiter, la demande, les ventes, les prix, et les volumes d'importations des marchandises.</v>
      </c>
    </row>
    <row r="321" spans="1:16" x14ac:dyDescent="0.35">
      <c r="B321" s="317"/>
      <c r="C321" s="318"/>
      <c r="D321" s="318"/>
      <c r="E321" s="318"/>
      <c r="F321" s="318"/>
      <c r="G321" s="318"/>
      <c r="H321" s="318"/>
      <c r="I321" s="318"/>
      <c r="J321" s="318"/>
      <c r="K321" s="318"/>
      <c r="L321" s="319"/>
      <c r="M321" s="8"/>
      <c r="O321" s="19"/>
    </row>
    <row r="322" spans="1:16" s="26" customFormat="1" x14ac:dyDescent="0.35">
      <c r="A322" s="55"/>
      <c r="B322" s="65"/>
      <c r="C322" s="50"/>
      <c r="D322" s="50"/>
      <c r="E322" s="50"/>
      <c r="F322" s="50"/>
      <c r="G322" s="50"/>
      <c r="H322" s="50"/>
      <c r="I322" s="50"/>
      <c r="J322" s="50"/>
      <c r="K322" s="50"/>
      <c r="L322" s="56"/>
      <c r="O322" s="8"/>
      <c r="P322" s="8"/>
    </row>
    <row r="323" spans="1:16" s="9" customFormat="1" x14ac:dyDescent="0.35">
      <c r="A323" s="6"/>
      <c r="B323" s="416"/>
      <c r="C323" s="417"/>
      <c r="D323" s="417"/>
      <c r="E323" s="417"/>
      <c r="F323" s="417"/>
      <c r="G323" s="417"/>
      <c r="H323" s="417"/>
      <c r="I323" s="417"/>
      <c r="J323" s="417"/>
      <c r="K323" s="417"/>
      <c r="L323" s="418"/>
      <c r="M323" s="26"/>
    </row>
    <row r="324" spans="1:16" s="9" customFormat="1" x14ac:dyDescent="0.35">
      <c r="A324" s="6"/>
      <c r="B324" s="416"/>
      <c r="C324" s="417"/>
      <c r="D324" s="417"/>
      <c r="E324" s="417"/>
      <c r="F324" s="417"/>
      <c r="G324" s="417"/>
      <c r="H324" s="417"/>
      <c r="I324" s="417"/>
      <c r="J324" s="417"/>
      <c r="K324" s="417"/>
      <c r="L324" s="418"/>
      <c r="M324" s="26"/>
    </row>
    <row r="325" spans="1:16" s="9" customFormat="1" x14ac:dyDescent="0.35">
      <c r="A325" s="6"/>
      <c r="B325" s="416"/>
      <c r="C325" s="417"/>
      <c r="D325" s="417"/>
      <c r="E325" s="417"/>
      <c r="F325" s="417"/>
      <c r="G325" s="417"/>
      <c r="H325" s="417"/>
      <c r="I325" s="417"/>
      <c r="J325" s="417"/>
      <c r="K325" s="417"/>
      <c r="L325" s="418"/>
      <c r="M325" s="26"/>
    </row>
    <row r="326" spans="1:16" s="9" customFormat="1" x14ac:dyDescent="0.35">
      <c r="A326" s="6"/>
      <c r="B326" s="416"/>
      <c r="C326" s="417"/>
      <c r="D326" s="417"/>
      <c r="E326" s="417"/>
      <c r="F326" s="417"/>
      <c r="G326" s="417"/>
      <c r="H326" s="417"/>
      <c r="I326" s="417"/>
      <c r="J326" s="417"/>
      <c r="K326" s="417"/>
      <c r="L326" s="418"/>
      <c r="M326" s="26"/>
    </row>
    <row r="327" spans="1:16" s="9" customFormat="1" x14ac:dyDescent="0.35">
      <c r="A327" s="6"/>
      <c r="B327" s="416"/>
      <c r="C327" s="417"/>
      <c r="D327" s="417"/>
      <c r="E327" s="417"/>
      <c r="F327" s="417"/>
      <c r="G327" s="417"/>
      <c r="H327" s="417"/>
      <c r="I327" s="417"/>
      <c r="J327" s="417"/>
      <c r="K327" s="417"/>
      <c r="L327" s="418"/>
      <c r="M327" s="26"/>
    </row>
    <row r="328" spans="1:16" s="9" customFormat="1" x14ac:dyDescent="0.35">
      <c r="A328" s="6"/>
      <c r="B328" s="416"/>
      <c r="C328" s="417"/>
      <c r="D328" s="417"/>
      <c r="E328" s="417"/>
      <c r="F328" s="417"/>
      <c r="G328" s="417"/>
      <c r="H328" s="417"/>
      <c r="I328" s="417"/>
      <c r="J328" s="417"/>
      <c r="K328" s="417"/>
      <c r="L328" s="418"/>
      <c r="M328" s="26"/>
    </row>
    <row r="329" spans="1:16" s="9" customFormat="1" x14ac:dyDescent="0.35">
      <c r="A329" s="6"/>
      <c r="B329" s="416"/>
      <c r="C329" s="417"/>
      <c r="D329" s="417"/>
      <c r="E329" s="417"/>
      <c r="F329" s="417"/>
      <c r="G329" s="417"/>
      <c r="H329" s="417"/>
      <c r="I329" s="417"/>
      <c r="J329" s="417"/>
      <c r="K329" s="417"/>
      <c r="L329" s="418"/>
      <c r="M329" s="26"/>
    </row>
    <row r="330" spans="1:16" s="9" customFormat="1" x14ac:dyDescent="0.35">
      <c r="A330" s="6"/>
      <c r="B330" s="416"/>
      <c r="C330" s="417"/>
      <c r="D330" s="417"/>
      <c r="E330" s="417"/>
      <c r="F330" s="417"/>
      <c r="G330" s="417"/>
      <c r="H330" s="417"/>
      <c r="I330" s="417"/>
      <c r="J330" s="417"/>
      <c r="K330" s="417"/>
      <c r="L330" s="418"/>
      <c r="M330" s="26"/>
    </row>
    <row r="331" spans="1:16" s="26" customFormat="1" x14ac:dyDescent="0.35">
      <c r="A331" s="55"/>
      <c r="B331" s="66"/>
      <c r="C331" s="67"/>
      <c r="D331" s="67"/>
      <c r="E331" s="67"/>
      <c r="F331" s="67"/>
      <c r="G331" s="67"/>
      <c r="H331" s="67"/>
      <c r="I331" s="67"/>
      <c r="J331" s="67"/>
      <c r="K331" s="67"/>
      <c r="L331" s="68"/>
      <c r="O331" s="8"/>
      <c r="P331" s="8"/>
    </row>
    <row r="332" spans="1:16" x14ac:dyDescent="0.35">
      <c r="B332" s="388" t="s">
        <v>115</v>
      </c>
      <c r="C332" s="389"/>
      <c r="D332" s="389"/>
      <c r="E332" s="389"/>
      <c r="F332" s="389"/>
      <c r="G332" s="389"/>
      <c r="H332" s="389"/>
      <c r="I332" s="389"/>
      <c r="J332" s="389"/>
      <c r="K332" s="389"/>
      <c r="L332" s="390"/>
      <c r="M332" s="8"/>
    </row>
    <row r="333" spans="1:16" x14ac:dyDescent="0.35">
      <c r="B333" s="17"/>
      <c r="C333" s="23"/>
      <c r="D333" s="23"/>
      <c r="E333" s="24"/>
      <c r="F333" s="24"/>
      <c r="G333" s="24"/>
      <c r="H333" s="24"/>
      <c r="I333" s="24"/>
      <c r="J333" s="24"/>
      <c r="K333" s="24"/>
      <c r="L333" s="18"/>
      <c r="M333" s="8"/>
    </row>
    <row r="334" spans="1:16" x14ac:dyDescent="0.35">
      <c r="B334" s="317" t="str">
        <f>IF(Intro!$G$21="English",O334,P334)</f>
        <v>Explain any changes you expect to see in the Canadian market and in other markets globally for the goods over the next two years with respect to demand, sales, prices, and import volumes of the goods.</v>
      </c>
      <c r="C334" s="318"/>
      <c r="D334" s="318"/>
      <c r="E334" s="318"/>
      <c r="F334" s="318"/>
      <c r="G334" s="318"/>
      <c r="H334" s="318"/>
      <c r="I334" s="318"/>
      <c r="J334" s="318"/>
      <c r="K334" s="318"/>
      <c r="L334" s="319"/>
      <c r="M334" s="8"/>
      <c r="O334" s="19" t="str">
        <f>"Explain any changes you expect to see in the Canadian market and in other markets globally for the goods over the next two years with respect to demand, sales, prices, and import volumes of the goods."</f>
        <v>Explain any changes you expect to see in the Canadian market and in other markets globally for the goods over the next two years with respect to demand, sales, prices, and import volumes of the goods.</v>
      </c>
      <c r="P334" s="8" t="s">
        <v>262</v>
      </c>
    </row>
    <row r="335" spans="1:16" x14ac:dyDescent="0.35">
      <c r="B335" s="317"/>
      <c r="C335" s="318"/>
      <c r="D335" s="318"/>
      <c r="E335" s="318"/>
      <c r="F335" s="318"/>
      <c r="G335" s="318"/>
      <c r="H335" s="318"/>
      <c r="I335" s="318"/>
      <c r="J335" s="318"/>
      <c r="K335" s="318"/>
      <c r="L335" s="319"/>
      <c r="M335" s="8"/>
      <c r="O335" s="19"/>
    </row>
    <row r="336" spans="1:16" s="26" customFormat="1" x14ac:dyDescent="0.35">
      <c r="A336" s="55"/>
      <c r="B336" s="65"/>
      <c r="C336" s="50"/>
      <c r="D336" s="50"/>
      <c r="E336" s="50"/>
      <c r="F336" s="50"/>
      <c r="G336" s="50"/>
      <c r="H336" s="50"/>
      <c r="I336" s="50"/>
      <c r="J336" s="50"/>
      <c r="K336" s="50"/>
      <c r="L336" s="56"/>
      <c r="O336" s="8"/>
      <c r="P336" s="8"/>
    </row>
    <row r="337" spans="1:16" s="9" customFormat="1" x14ac:dyDescent="0.35">
      <c r="A337" s="6"/>
      <c r="B337" s="416"/>
      <c r="C337" s="417"/>
      <c r="D337" s="417"/>
      <c r="E337" s="417"/>
      <c r="F337" s="417"/>
      <c r="G337" s="417"/>
      <c r="H337" s="417"/>
      <c r="I337" s="417"/>
      <c r="J337" s="417"/>
      <c r="K337" s="417"/>
      <c r="L337" s="418"/>
      <c r="M337" s="26"/>
    </row>
    <row r="338" spans="1:16" s="9" customFormat="1" x14ac:dyDescent="0.35">
      <c r="A338" s="6"/>
      <c r="B338" s="416"/>
      <c r="C338" s="417"/>
      <c r="D338" s="417"/>
      <c r="E338" s="417"/>
      <c r="F338" s="417"/>
      <c r="G338" s="417"/>
      <c r="H338" s="417"/>
      <c r="I338" s="417"/>
      <c r="J338" s="417"/>
      <c r="K338" s="417"/>
      <c r="L338" s="418"/>
      <c r="M338" s="26"/>
    </row>
    <row r="339" spans="1:16" s="9" customFormat="1" x14ac:dyDescent="0.35">
      <c r="A339" s="6"/>
      <c r="B339" s="416"/>
      <c r="C339" s="417"/>
      <c r="D339" s="417"/>
      <c r="E339" s="417"/>
      <c r="F339" s="417"/>
      <c r="G339" s="417"/>
      <c r="H339" s="417"/>
      <c r="I339" s="417"/>
      <c r="J339" s="417"/>
      <c r="K339" s="417"/>
      <c r="L339" s="418"/>
      <c r="M339" s="26"/>
    </row>
    <row r="340" spans="1:16" s="9" customFormat="1" x14ac:dyDescent="0.35">
      <c r="A340" s="6"/>
      <c r="B340" s="416"/>
      <c r="C340" s="417"/>
      <c r="D340" s="417"/>
      <c r="E340" s="417"/>
      <c r="F340" s="417"/>
      <c r="G340" s="417"/>
      <c r="H340" s="417"/>
      <c r="I340" s="417"/>
      <c r="J340" s="417"/>
      <c r="K340" s="417"/>
      <c r="L340" s="418"/>
      <c r="M340" s="26"/>
    </row>
    <row r="341" spans="1:16" s="9" customFormat="1" x14ac:dyDescent="0.35">
      <c r="A341" s="6"/>
      <c r="B341" s="416"/>
      <c r="C341" s="417"/>
      <c r="D341" s="417"/>
      <c r="E341" s="417"/>
      <c r="F341" s="417"/>
      <c r="G341" s="417"/>
      <c r="H341" s="417"/>
      <c r="I341" s="417"/>
      <c r="J341" s="417"/>
      <c r="K341" s="417"/>
      <c r="L341" s="418"/>
      <c r="M341" s="26"/>
    </row>
    <row r="342" spans="1:16" s="9" customFormat="1" x14ac:dyDescent="0.35">
      <c r="A342" s="6"/>
      <c r="B342" s="416"/>
      <c r="C342" s="417"/>
      <c r="D342" s="417"/>
      <c r="E342" s="417"/>
      <c r="F342" s="417"/>
      <c r="G342" s="417"/>
      <c r="H342" s="417"/>
      <c r="I342" s="417"/>
      <c r="J342" s="417"/>
      <c r="K342" s="417"/>
      <c r="L342" s="418"/>
      <c r="M342" s="26"/>
    </row>
    <row r="343" spans="1:16" s="9" customFormat="1" x14ac:dyDescent="0.35">
      <c r="A343" s="6"/>
      <c r="B343" s="416"/>
      <c r="C343" s="417"/>
      <c r="D343" s="417"/>
      <c r="E343" s="417"/>
      <c r="F343" s="417"/>
      <c r="G343" s="417"/>
      <c r="H343" s="417"/>
      <c r="I343" s="417"/>
      <c r="J343" s="417"/>
      <c r="K343" s="417"/>
      <c r="L343" s="418"/>
      <c r="M343" s="26"/>
    </row>
    <row r="344" spans="1:16" s="9" customFormat="1" x14ac:dyDescent="0.35">
      <c r="A344" s="6"/>
      <c r="B344" s="416"/>
      <c r="C344" s="417"/>
      <c r="D344" s="417"/>
      <c r="E344" s="417"/>
      <c r="F344" s="417"/>
      <c r="G344" s="417"/>
      <c r="H344" s="417"/>
      <c r="I344" s="417"/>
      <c r="J344" s="417"/>
      <c r="K344" s="417"/>
      <c r="L344" s="418"/>
      <c r="M344" s="26"/>
    </row>
    <row r="345" spans="1:16" s="26" customFormat="1" x14ac:dyDescent="0.35">
      <c r="A345" s="55"/>
      <c r="B345" s="66"/>
      <c r="C345" s="67"/>
      <c r="D345" s="67"/>
      <c r="E345" s="67"/>
      <c r="F345" s="67"/>
      <c r="G345" s="67"/>
      <c r="H345" s="67"/>
      <c r="I345" s="67"/>
      <c r="J345" s="67"/>
      <c r="K345" s="67"/>
      <c r="L345" s="68"/>
      <c r="O345" s="8"/>
      <c r="P345" s="8"/>
    </row>
  </sheetData>
  <sheetProtection algorithmName="SHA-512" hashValue="K8EOdTpev+oqxXzp5Ap22U6doys4VaWnV08LnP95LnKrvez7NOmDo9WOJYzP/Y3QUPRSa9pa3oTYQhppgbAPUg==" saltValue="rC0svfuzW0gzk5QVnAX7CQ==" spinCount="100000" sheet="1" objects="1" scenarios="1" selectLockedCells="1"/>
  <mergeCells count="315">
    <mergeCell ref="B267:C268"/>
    <mergeCell ref="B269:C270"/>
    <mergeCell ref="D265:D266"/>
    <mergeCell ref="D267:D268"/>
    <mergeCell ref="D269:D270"/>
    <mergeCell ref="E269:L270"/>
    <mergeCell ref="E265:L266"/>
    <mergeCell ref="E267:L268"/>
    <mergeCell ref="B305:D305"/>
    <mergeCell ref="E305:G305"/>
    <mergeCell ref="H305:L305"/>
    <mergeCell ref="H287:I287"/>
    <mergeCell ref="J287:K287"/>
    <mergeCell ref="E302:G302"/>
    <mergeCell ref="H302:L302"/>
    <mergeCell ref="B303:D303"/>
    <mergeCell ref="E303:G303"/>
    <mergeCell ref="H303:L303"/>
    <mergeCell ref="B304:D304"/>
    <mergeCell ref="E304:G304"/>
    <mergeCell ref="H304:L304"/>
    <mergeCell ref="B288:E288"/>
    <mergeCell ref="F288:G288"/>
    <mergeCell ref="H288:I288"/>
    <mergeCell ref="B306:D306"/>
    <mergeCell ref="E306:G306"/>
    <mergeCell ref="H306:L306"/>
    <mergeCell ref="B307:D307"/>
    <mergeCell ref="E307:G307"/>
    <mergeCell ref="H307:L307"/>
    <mergeCell ref="B308:D308"/>
    <mergeCell ref="E308:G308"/>
    <mergeCell ref="H308:L308"/>
    <mergeCell ref="B309:D309"/>
    <mergeCell ref="E309:G309"/>
    <mergeCell ref="H309:L309"/>
    <mergeCell ref="B310:D311"/>
    <mergeCell ref="E310:L311"/>
    <mergeCell ref="B312:D313"/>
    <mergeCell ref="B314:D315"/>
    <mergeCell ref="E312:L313"/>
    <mergeCell ref="E314:L315"/>
    <mergeCell ref="B284:E284"/>
    <mergeCell ref="F284:K284"/>
    <mergeCell ref="B286:E286"/>
    <mergeCell ref="F286:G286"/>
    <mergeCell ref="J288:K288"/>
    <mergeCell ref="B302:D302"/>
    <mergeCell ref="B296:D296"/>
    <mergeCell ref="E296:G296"/>
    <mergeCell ref="H296:L296"/>
    <mergeCell ref="B301:D301"/>
    <mergeCell ref="E301:G301"/>
    <mergeCell ref="B291:L291"/>
    <mergeCell ref="H301:L301"/>
    <mergeCell ref="H298:L298"/>
    <mergeCell ref="B299:D299"/>
    <mergeCell ref="E299:G299"/>
    <mergeCell ref="H299:L299"/>
    <mergeCell ref="B300:D300"/>
    <mergeCell ref="E300:G300"/>
    <mergeCell ref="B289:E289"/>
    <mergeCell ref="F289:K289"/>
    <mergeCell ref="F278:G278"/>
    <mergeCell ref="H278:I278"/>
    <mergeCell ref="J278:K278"/>
    <mergeCell ref="B279:E279"/>
    <mergeCell ref="F279:G279"/>
    <mergeCell ref="H279:I279"/>
    <mergeCell ref="J279:K279"/>
    <mergeCell ref="J283:K283"/>
    <mergeCell ref="H281:I281"/>
    <mergeCell ref="J281:K281"/>
    <mergeCell ref="B19:L19"/>
    <mergeCell ref="B51:L51"/>
    <mergeCell ref="B72:L72"/>
    <mergeCell ref="B136:L136"/>
    <mergeCell ref="B149:L149"/>
    <mergeCell ref="B162:L162"/>
    <mergeCell ref="B177:L177"/>
    <mergeCell ref="B194:L194"/>
    <mergeCell ref="B28:B29"/>
    <mergeCell ref="B30:B31"/>
    <mergeCell ref="B32:B33"/>
    <mergeCell ref="B34:B35"/>
    <mergeCell ref="B36:B37"/>
    <mergeCell ref="B38:B39"/>
    <mergeCell ref="B40:B41"/>
    <mergeCell ref="B183:D183"/>
    <mergeCell ref="B42:B43"/>
    <mergeCell ref="B44:B45"/>
    <mergeCell ref="C28:E29"/>
    <mergeCell ref="F28:G29"/>
    <mergeCell ref="H28:I29"/>
    <mergeCell ref="J28:L29"/>
    <mergeCell ref="B21:L25"/>
    <mergeCell ref="F30:G31"/>
    <mergeCell ref="B4:L4"/>
    <mergeCell ref="B5:L5"/>
    <mergeCell ref="B6:L6"/>
    <mergeCell ref="B53:L53"/>
    <mergeCell ref="B54:L54"/>
    <mergeCell ref="B46:B47"/>
    <mergeCell ref="C34:E35"/>
    <mergeCell ref="F34:G35"/>
    <mergeCell ref="H34:I35"/>
    <mergeCell ref="J34:L35"/>
    <mergeCell ref="C36:E37"/>
    <mergeCell ref="F36:G37"/>
    <mergeCell ref="H36:I37"/>
    <mergeCell ref="B8:L8"/>
    <mergeCell ref="B9:L9"/>
    <mergeCell ref="B10:L10"/>
    <mergeCell ref="B15:L15"/>
    <mergeCell ref="B17:C17"/>
    <mergeCell ref="D17:G17"/>
    <mergeCell ref="C27:E27"/>
    <mergeCell ref="F27:G27"/>
    <mergeCell ref="H27:I27"/>
    <mergeCell ref="J27:L27"/>
    <mergeCell ref="B13:L13"/>
    <mergeCell ref="H30:I31"/>
    <mergeCell ref="J30:L31"/>
    <mergeCell ref="C32:E33"/>
    <mergeCell ref="F32:G33"/>
    <mergeCell ref="H32:I33"/>
    <mergeCell ref="J32:L33"/>
    <mergeCell ref="J36:L37"/>
    <mergeCell ref="C30:E31"/>
    <mergeCell ref="C38:E39"/>
    <mergeCell ref="F38:G39"/>
    <mergeCell ref="H38:I39"/>
    <mergeCell ref="J38:L39"/>
    <mergeCell ref="C40:E41"/>
    <mergeCell ref="F40:G41"/>
    <mergeCell ref="H40:I41"/>
    <mergeCell ref="J40:L41"/>
    <mergeCell ref="C42:E43"/>
    <mergeCell ref="F42:G43"/>
    <mergeCell ref="H42:I43"/>
    <mergeCell ref="J42:L43"/>
    <mergeCell ref="C44:E45"/>
    <mergeCell ref="F44:G45"/>
    <mergeCell ref="H44:I45"/>
    <mergeCell ref="J44:L45"/>
    <mergeCell ref="C46:E47"/>
    <mergeCell ref="F46:G47"/>
    <mergeCell ref="H46:I47"/>
    <mergeCell ref="J46:L47"/>
    <mergeCell ref="B56:C60"/>
    <mergeCell ref="B61:C65"/>
    <mergeCell ref="B66:C70"/>
    <mergeCell ref="D56:L60"/>
    <mergeCell ref="D61:L65"/>
    <mergeCell ref="D66:L70"/>
    <mergeCell ref="B74:L76"/>
    <mergeCell ref="C78:E84"/>
    <mergeCell ref="F78:H84"/>
    <mergeCell ref="I78:J84"/>
    <mergeCell ref="K78:L84"/>
    <mergeCell ref="B78:B84"/>
    <mergeCell ref="B85:B89"/>
    <mergeCell ref="C85:E89"/>
    <mergeCell ref="F85:H89"/>
    <mergeCell ref="I85:J89"/>
    <mergeCell ref="K85:L89"/>
    <mergeCell ref="B90:B94"/>
    <mergeCell ref="C90:E94"/>
    <mergeCell ref="F90:H94"/>
    <mergeCell ref="I90:J94"/>
    <mergeCell ref="K90:L94"/>
    <mergeCell ref="B95:B99"/>
    <mergeCell ref="C95:E99"/>
    <mergeCell ref="F95:H99"/>
    <mergeCell ref="I95:J99"/>
    <mergeCell ref="K95:L99"/>
    <mergeCell ref="B100:B104"/>
    <mergeCell ref="C100:E104"/>
    <mergeCell ref="F100:H104"/>
    <mergeCell ref="I100:J104"/>
    <mergeCell ref="K100:L104"/>
    <mergeCell ref="B105:B109"/>
    <mergeCell ref="C105:E109"/>
    <mergeCell ref="F105:H109"/>
    <mergeCell ref="I105:J109"/>
    <mergeCell ref="K105:L109"/>
    <mergeCell ref="B110:B114"/>
    <mergeCell ref="C110:E114"/>
    <mergeCell ref="F110:H114"/>
    <mergeCell ref="I110:J114"/>
    <mergeCell ref="K110:L114"/>
    <mergeCell ref="B115:B119"/>
    <mergeCell ref="C115:E119"/>
    <mergeCell ref="F115:H119"/>
    <mergeCell ref="I115:J119"/>
    <mergeCell ref="K115:L119"/>
    <mergeCell ref="F120:H124"/>
    <mergeCell ref="I120:J124"/>
    <mergeCell ref="K120:L124"/>
    <mergeCell ref="B125:B129"/>
    <mergeCell ref="C125:E129"/>
    <mergeCell ref="F125:H129"/>
    <mergeCell ref="I125:J129"/>
    <mergeCell ref="K125:L129"/>
    <mergeCell ref="B130:B134"/>
    <mergeCell ref="C130:E134"/>
    <mergeCell ref="F130:H134"/>
    <mergeCell ref="I130:J134"/>
    <mergeCell ref="K130:L134"/>
    <mergeCell ref="B242:L242"/>
    <mergeCell ref="B259:L259"/>
    <mergeCell ref="B225:E225"/>
    <mergeCell ref="B237:E237"/>
    <mergeCell ref="B238:E238"/>
    <mergeCell ref="F237:G237"/>
    <mergeCell ref="F235:G235"/>
    <mergeCell ref="F236:G236"/>
    <mergeCell ref="B231:E231"/>
    <mergeCell ref="B232:E232"/>
    <mergeCell ref="B233:E233"/>
    <mergeCell ref="B234:E234"/>
    <mergeCell ref="B235:E235"/>
    <mergeCell ref="B236:E236"/>
    <mergeCell ref="F225:G225"/>
    <mergeCell ref="F226:G226"/>
    <mergeCell ref="F227:G227"/>
    <mergeCell ref="F228:G228"/>
    <mergeCell ref="B226:E226"/>
    <mergeCell ref="F231:G231"/>
    <mergeCell ref="F232:G232"/>
    <mergeCell ref="F233:G233"/>
    <mergeCell ref="F234:G234"/>
    <mergeCell ref="B337:L344"/>
    <mergeCell ref="B151:L151"/>
    <mergeCell ref="B179:L179"/>
    <mergeCell ref="B196:L196"/>
    <mergeCell ref="B224:E224"/>
    <mergeCell ref="B261:L262"/>
    <mergeCell ref="F277:G277"/>
    <mergeCell ref="H277:I277"/>
    <mergeCell ref="B248:L248"/>
    <mergeCell ref="H295:L295"/>
    <mergeCell ref="E264:L264"/>
    <mergeCell ref="E295:G295"/>
    <mergeCell ref="B297:D297"/>
    <mergeCell ref="E297:G297"/>
    <mergeCell ref="H297:L297"/>
    <mergeCell ref="B298:D298"/>
    <mergeCell ref="E298:G298"/>
    <mergeCell ref="B271:C271"/>
    <mergeCell ref="D271:L271"/>
    <mergeCell ref="B239:E239"/>
    <mergeCell ref="B240:E240"/>
    <mergeCell ref="F239:L239"/>
    <mergeCell ref="F240:L240"/>
    <mergeCell ref="F238:G238"/>
    <mergeCell ref="B12:L12"/>
    <mergeCell ref="B50:L50"/>
    <mergeCell ref="B317:L317"/>
    <mergeCell ref="B138:L138"/>
    <mergeCell ref="B140:L147"/>
    <mergeCell ref="B153:L160"/>
    <mergeCell ref="B168:L175"/>
    <mergeCell ref="B185:L192"/>
    <mergeCell ref="B198:L205"/>
    <mergeCell ref="B211:L218"/>
    <mergeCell ref="B250:L257"/>
    <mergeCell ref="J277:K277"/>
    <mergeCell ref="B244:L244"/>
    <mergeCell ref="B293:L293"/>
    <mergeCell ref="B246:C246"/>
    <mergeCell ref="F224:G224"/>
    <mergeCell ref="B275:L275"/>
    <mergeCell ref="B222:L222"/>
    <mergeCell ref="B164:L164"/>
    <mergeCell ref="B209:L209"/>
    <mergeCell ref="H300:L300"/>
    <mergeCell ref="B180:C180"/>
    <mergeCell ref="B120:B124"/>
    <mergeCell ref="C120:E124"/>
    <mergeCell ref="B265:C266"/>
    <mergeCell ref="B334:L335"/>
    <mergeCell ref="B320:L321"/>
    <mergeCell ref="B280:K280"/>
    <mergeCell ref="B285:K285"/>
    <mergeCell ref="B277:E277"/>
    <mergeCell ref="B281:E281"/>
    <mergeCell ref="F281:G281"/>
    <mergeCell ref="B323:L330"/>
    <mergeCell ref="B318:L318"/>
    <mergeCell ref="B332:L332"/>
    <mergeCell ref="B282:E282"/>
    <mergeCell ref="F282:G282"/>
    <mergeCell ref="H282:I282"/>
    <mergeCell ref="J282:K282"/>
    <mergeCell ref="B283:E283"/>
    <mergeCell ref="F283:G283"/>
    <mergeCell ref="H283:I283"/>
    <mergeCell ref="B273:L273"/>
    <mergeCell ref="H286:I286"/>
    <mergeCell ref="J286:K286"/>
    <mergeCell ref="B287:E287"/>
    <mergeCell ref="F287:G287"/>
    <mergeCell ref="B278:E278"/>
    <mergeCell ref="B207:L207"/>
    <mergeCell ref="B220:L220"/>
    <mergeCell ref="B227:E227"/>
    <mergeCell ref="B228:E228"/>
    <mergeCell ref="B229:E229"/>
    <mergeCell ref="B230:E230"/>
    <mergeCell ref="F166:H166"/>
    <mergeCell ref="B166:E166"/>
    <mergeCell ref="B181:C181"/>
    <mergeCell ref="F229:G229"/>
    <mergeCell ref="F230:G230"/>
  </mergeCells>
  <phoneticPr fontId="58" type="noConversion"/>
  <dataValidations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11 D61:D64 B337 B250 B323 B168 B185 B153 D66:D69 D56:D59 B198 B140" xr:uid="{E379505B-D91B-4E43-940B-064026C049A7}">
      <formula1>1000</formula1>
    </dataValidation>
    <dataValidation type="list" allowBlank="1" showInputMessage="1" showErrorMessage="1" sqref="J278:J279 J281:J283 J286:J288" xr:uid="{8F65FAE4-2CFA-49F5-8C9C-CB644ED2FE70}">
      <formula1>"X"</formula1>
    </dataValidation>
    <dataValidation type="whole" allowBlank="1" showInputMessage="1" showErrorMessage="1" sqref="H278:H279 F278:F279 H281:H283 F281:F283 F286:F288 H286:H288" xr:uid="{3492143C-ED7B-475B-990E-5856E4513B24}">
      <formula1>0</formula1>
      <formula2>1000000</formula2>
    </dataValidation>
    <dataValidation allowBlank="1" showInputMessage="1" showErrorMessage="1" sqref="C85:L134" xr:uid="{8E94D248-7CD1-47D8-AA5B-CDCD6E35DAF2}"/>
    <dataValidation type="textLength" operator="lessThanOrEqual" allowBlank="1" error="Maximum length reached. Please use the AddPub tab to add further info./La limite maximale de caractères est atteinte. SVP utiliser l'onglet AddPub pour ajouter plus d'information." prompt="1000 character limit/limite de 1000 caractères" sqref="E184" xr:uid="{A6DE4642-E626-4479-9D16-1EFFD6D417CA}">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83" xr:uid="{35020A0C-FADF-4F44-9E6E-3F6ABF584E16}">
      <formula1>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71" min="1" max="11" man="1"/>
    <brk id="135" min="1" max="11" man="1"/>
    <brk id="272" min="1" max="11" man="1"/>
  </rowBreaks>
  <drawing r:id="rId2"/>
  <extLst>
    <ext xmlns:x14="http://schemas.microsoft.com/office/spreadsheetml/2009/9/main" uri="{CCE6A557-97BC-4b89-ADB6-D9C93CAAB3DF}">
      <x14:dataValidations xmlns:xm="http://schemas.microsoft.com/office/excel/2006/main" count="6">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5228298-0A1E-4ECD-A147-7167613CBDE2}">
          <x14:formula1>
            <xm:f>Variables!$D$37:$D$38</xm:f>
          </x14:formula1>
          <xm:sqref>D246 D181</xm:sqref>
        </x14:dataValidation>
        <x14:dataValidation type="list" allowBlank="1" showInputMessage="1" showErrorMessage="1" xr:uid="{BF5279A7-72E2-4760-9C2B-100DEDB15E01}">
          <x14:formula1>
            <xm:f>Variables!$D$40:$D$41</xm:f>
          </x14:formula1>
          <xm:sqref>D17:G17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90B9BEAF-5E4D-4AA1-A023-7E2FA991BC84}">
          <x14:formula1>
            <xm:f>Variables!$D$43:$D$46</xm:f>
          </x14:formula1>
          <xm:sqref>F166</xm:sqref>
        </x14:dataValidation>
        <x14:dataValidation type="list" allowBlank="1" showInputMessage="1" showErrorMessage="1" xr:uid="{979FE9B0-0996-4456-86A8-5C535AAB2C27}">
          <x14:formula1>
            <xm:f>Variables!$D$48:$D$50</xm:f>
          </x14:formula1>
          <xm:sqref>F225:F238</xm:sqref>
        </x14:dataValidation>
        <x14:dataValidation type="list" allowBlank="1" showInputMessage="1" showErrorMessage="1" xr:uid="{E568B9E8-2651-4359-AA23-09BC455951DF}">
          <x14:formula1>
            <xm:f>Variables!$D$58:$D$61</xm:f>
          </x14:formula1>
          <xm:sqref>E296:E309</xm:sqref>
        </x14:dataValidation>
        <x14:dataValidation type="list" allowBlank="1" showInputMessage="1" showErrorMessage="1" xr:uid="{B2FAED16-C7E4-4DA5-8534-173DAD645720}">
          <x14:formula1>
            <xm:f>Variables!$D$52:$D$56</xm:f>
          </x14:formula1>
          <xm:sqref>D265 D267 D269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A0CE5-FF9F-449A-AFF0-D490B7B0F41F}">
  <sheetPr>
    <tabColor rgb="FF00B0F0"/>
    <pageSetUpPr fitToPage="1"/>
  </sheetPr>
  <dimension ref="A1:P63"/>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14.54296875" style="8" hidden="1" customWidth="1"/>
    <col min="17" max="17" width="9.453125" style="8" customWidth="1"/>
    <col min="18" max="16384" width="9.453125" style="8"/>
  </cols>
  <sheetData>
    <row r="1" spans="1:16" x14ac:dyDescent="0.35">
      <c r="O1" s="8" t="s">
        <v>417</v>
      </c>
      <c r="P1" s="8" t="s">
        <v>417</v>
      </c>
    </row>
    <row r="2" spans="1:16" x14ac:dyDescent="0.35">
      <c r="B2" s="10" t="str">
        <f>IF(Intro!$G$21="English",O3,P3)</f>
        <v>PUBLIC</v>
      </c>
      <c r="C2" s="10"/>
      <c r="O2" s="9" t="s">
        <v>149</v>
      </c>
      <c r="P2" s="9" t="s">
        <v>159</v>
      </c>
    </row>
    <row r="3" spans="1:16" x14ac:dyDescent="0.35">
      <c r="B3" s="12"/>
      <c r="C3" s="12"/>
      <c r="O3" s="2" t="s">
        <v>117</v>
      </c>
      <c r="P3" s="2" t="s">
        <v>117</v>
      </c>
    </row>
    <row r="4" spans="1:16" s="2" customFormat="1" x14ac:dyDescent="0.35">
      <c r="A4" s="1"/>
      <c r="B4" s="382" t="str">
        <f>Info!B4</f>
        <v>PURCHASER QUESTIONNAIRE</v>
      </c>
      <c r="C4" s="279"/>
      <c r="D4" s="279"/>
      <c r="E4" s="279"/>
      <c r="F4" s="279"/>
      <c r="G4" s="279"/>
      <c r="H4" s="279"/>
      <c r="I4" s="279"/>
      <c r="J4" s="279"/>
      <c r="K4" s="279"/>
      <c r="L4" s="280"/>
      <c r="M4" s="22"/>
      <c r="N4" s="22"/>
      <c r="O4" s="20"/>
      <c r="P4" s="20"/>
    </row>
    <row r="5" spans="1:16" s="2" customFormat="1" x14ac:dyDescent="0.35">
      <c r="A5" s="1"/>
      <c r="B5" s="447" t="str">
        <f>Info!B5</f>
        <v>NQ-2026-003</v>
      </c>
      <c r="C5" s="282"/>
      <c r="D5" s="282"/>
      <c r="E5" s="282"/>
      <c r="F5" s="282"/>
      <c r="G5" s="282"/>
      <c r="H5" s="282"/>
      <c r="I5" s="282"/>
      <c r="J5" s="282"/>
      <c r="K5" s="282"/>
      <c r="L5" s="283"/>
      <c r="M5" s="22"/>
      <c r="N5" s="22"/>
      <c r="O5" s="20"/>
      <c r="P5" s="20"/>
    </row>
    <row r="6" spans="1:16" s="4" customFormat="1" x14ac:dyDescent="0.35">
      <c r="A6" s="1"/>
      <c r="B6" s="287" t="str">
        <f>Info!B6</f>
        <v>UNARMOURED BUILDING CABLES</v>
      </c>
      <c r="C6" s="386"/>
      <c r="D6" s="386"/>
      <c r="E6" s="386"/>
      <c r="F6" s="386"/>
      <c r="G6" s="386"/>
      <c r="H6" s="386"/>
      <c r="I6" s="386"/>
      <c r="J6" s="386"/>
      <c r="K6" s="386"/>
      <c r="L6" s="387"/>
      <c r="M6" s="20"/>
      <c r="N6" s="20"/>
      <c r="O6" s="16"/>
      <c r="P6" s="16"/>
    </row>
    <row r="7" spans="1:16" s="4" customFormat="1" x14ac:dyDescent="0.35">
      <c r="A7" s="1"/>
      <c r="B7" s="15"/>
      <c r="C7" s="15"/>
      <c r="D7" s="3"/>
      <c r="E7" s="3"/>
      <c r="F7" s="3"/>
      <c r="G7" s="3"/>
      <c r="H7" s="3"/>
      <c r="I7" s="3"/>
      <c r="J7" s="3"/>
      <c r="K7" s="3"/>
      <c r="L7" s="3"/>
      <c r="O7" s="16"/>
      <c r="P7" s="16"/>
    </row>
    <row r="8" spans="1:16" x14ac:dyDescent="0.35">
      <c r="B8" s="290" t="str">
        <f>UPPER(IF(Intro!$G$21="English",O8,P8))</f>
        <v>PUBLIC COMMENTS</v>
      </c>
      <c r="C8" s="291"/>
      <c r="D8" s="291"/>
      <c r="E8" s="291"/>
      <c r="F8" s="291"/>
      <c r="G8" s="291"/>
      <c r="H8" s="291"/>
      <c r="I8" s="291"/>
      <c r="J8" s="291"/>
      <c r="K8" s="291"/>
      <c r="L8" s="292"/>
      <c r="M8" s="8"/>
      <c r="O8" s="8" t="s">
        <v>41</v>
      </c>
      <c r="P8" s="8" t="s">
        <v>89</v>
      </c>
    </row>
    <row r="9" spans="1:16" x14ac:dyDescent="0.35">
      <c r="B9" s="17"/>
      <c r="C9" s="23"/>
      <c r="D9" s="24"/>
      <c r="E9" s="24"/>
      <c r="F9" s="24"/>
      <c r="G9" s="24"/>
      <c r="H9" s="24"/>
      <c r="I9" s="24"/>
      <c r="J9" s="24"/>
      <c r="K9" s="24"/>
      <c r="L9" s="18"/>
      <c r="M9" s="8"/>
    </row>
    <row r="10" spans="1:16" x14ac:dyDescent="0.35">
      <c r="B10" s="317" t="str">
        <f>IF(Intro!$G$21="English",O10,P10)</f>
        <v>Should your firm wish to add any comments related to its responses, submit them here. Be sure to indicate the question number being commented on.</v>
      </c>
      <c r="C10" s="318"/>
      <c r="D10" s="318"/>
      <c r="E10" s="318"/>
      <c r="F10" s="318"/>
      <c r="G10" s="318"/>
      <c r="H10" s="318"/>
      <c r="I10" s="318"/>
      <c r="J10" s="318"/>
      <c r="K10" s="318"/>
      <c r="L10" s="319"/>
      <c r="M10" s="8"/>
      <c r="O10" s="19" t="s">
        <v>132</v>
      </c>
      <c r="P10" s="8" t="s">
        <v>278</v>
      </c>
    </row>
    <row r="11" spans="1:16" x14ac:dyDescent="0.35">
      <c r="B11" s="42"/>
      <c r="C11" s="23"/>
      <c r="D11" s="24"/>
      <c r="E11" s="24"/>
      <c r="F11" s="24"/>
      <c r="G11" s="24"/>
      <c r="H11" s="24"/>
      <c r="I11" s="24"/>
      <c r="J11" s="24"/>
      <c r="K11" s="24"/>
      <c r="L11" s="18"/>
      <c r="M11" s="8"/>
      <c r="O11" s="99" t="s">
        <v>413</v>
      </c>
      <c r="P11" s="99" t="s">
        <v>414</v>
      </c>
    </row>
    <row r="12" spans="1:16" ht="28" x14ac:dyDescent="0.35">
      <c r="A12" s="6" t="s">
        <v>451</v>
      </c>
      <c r="B12" s="42"/>
      <c r="C12" s="125" t="str">
        <f>IF(Intro!$G$21="English",O11,P11)</f>
        <v>Tab and Question</v>
      </c>
      <c r="D12" s="503" t="str">
        <f>IF(Intro!$G$21="English",O12,P12)</f>
        <v>Comments</v>
      </c>
      <c r="E12" s="504"/>
      <c r="F12" s="504"/>
      <c r="G12" s="504"/>
      <c r="H12" s="504"/>
      <c r="I12" s="504"/>
      <c r="J12" s="504"/>
      <c r="K12" s="504"/>
      <c r="L12" s="505"/>
      <c r="M12" s="8"/>
      <c r="O12" s="19" t="s">
        <v>179</v>
      </c>
      <c r="P12" s="8" t="s">
        <v>180</v>
      </c>
    </row>
    <row r="13" spans="1:16" x14ac:dyDescent="0.35">
      <c r="B13" s="488" t="str">
        <f>IF(Intro!$G$21="English",O13,P13)</f>
        <v>Comment 1</v>
      </c>
      <c r="C13" s="491"/>
      <c r="D13" s="494"/>
      <c r="E13" s="495"/>
      <c r="F13" s="495"/>
      <c r="G13" s="495"/>
      <c r="H13" s="495"/>
      <c r="I13" s="495"/>
      <c r="J13" s="495"/>
      <c r="K13" s="495"/>
      <c r="L13" s="496"/>
      <c r="M13" s="8"/>
      <c r="O13" s="19" t="s">
        <v>181</v>
      </c>
      <c r="P13" s="8" t="s">
        <v>182</v>
      </c>
    </row>
    <row r="14" spans="1:16" x14ac:dyDescent="0.35">
      <c r="B14" s="489"/>
      <c r="C14" s="492"/>
      <c r="D14" s="497"/>
      <c r="E14" s="498"/>
      <c r="F14" s="498"/>
      <c r="G14" s="498"/>
      <c r="H14" s="498"/>
      <c r="I14" s="498"/>
      <c r="J14" s="498"/>
      <c r="K14" s="498"/>
      <c r="L14" s="499"/>
      <c r="M14" s="8"/>
      <c r="O14" s="19"/>
    </row>
    <row r="15" spans="1:16" x14ac:dyDescent="0.35">
      <c r="B15" s="489"/>
      <c r="C15" s="492"/>
      <c r="D15" s="497"/>
      <c r="E15" s="498"/>
      <c r="F15" s="498"/>
      <c r="G15" s="498"/>
      <c r="H15" s="498"/>
      <c r="I15" s="498"/>
      <c r="J15" s="498"/>
      <c r="K15" s="498"/>
      <c r="L15" s="499"/>
      <c r="M15" s="8"/>
      <c r="O15" s="19"/>
    </row>
    <row r="16" spans="1:16" x14ac:dyDescent="0.35">
      <c r="B16" s="489"/>
      <c r="C16" s="492"/>
      <c r="D16" s="497"/>
      <c r="E16" s="498"/>
      <c r="F16" s="498"/>
      <c r="G16" s="498"/>
      <c r="H16" s="498"/>
      <c r="I16" s="498"/>
      <c r="J16" s="498"/>
      <c r="K16" s="498"/>
      <c r="L16" s="499"/>
      <c r="M16" s="8"/>
      <c r="O16" s="19"/>
    </row>
    <row r="17" spans="2:16" x14ac:dyDescent="0.35">
      <c r="B17" s="489"/>
      <c r="C17" s="492"/>
      <c r="D17" s="497"/>
      <c r="E17" s="498"/>
      <c r="F17" s="498"/>
      <c r="G17" s="498"/>
      <c r="H17" s="498"/>
      <c r="I17" s="498"/>
      <c r="J17" s="498"/>
      <c r="K17" s="498"/>
      <c r="L17" s="499"/>
      <c r="M17" s="8"/>
      <c r="O17" s="19"/>
    </row>
    <row r="18" spans="2:16" x14ac:dyDescent="0.35">
      <c r="B18" s="489"/>
      <c r="C18" s="492"/>
      <c r="D18" s="497"/>
      <c r="E18" s="498"/>
      <c r="F18" s="498"/>
      <c r="G18" s="498"/>
      <c r="H18" s="498"/>
      <c r="I18" s="498"/>
      <c r="J18" s="498"/>
      <c r="K18" s="498"/>
      <c r="L18" s="499"/>
      <c r="M18" s="8"/>
      <c r="O18" s="19"/>
    </row>
    <row r="19" spans="2:16" x14ac:dyDescent="0.35">
      <c r="B19" s="489"/>
      <c r="C19" s="492"/>
      <c r="D19" s="497"/>
      <c r="E19" s="498"/>
      <c r="F19" s="498"/>
      <c r="G19" s="498"/>
      <c r="H19" s="498"/>
      <c r="I19" s="498"/>
      <c r="J19" s="498"/>
      <c r="K19" s="498"/>
      <c r="L19" s="499"/>
      <c r="M19" s="8"/>
      <c r="O19" s="19"/>
    </row>
    <row r="20" spans="2:16" x14ac:dyDescent="0.35">
      <c r="B20" s="489"/>
      <c r="C20" s="492"/>
      <c r="D20" s="497"/>
      <c r="E20" s="498"/>
      <c r="F20" s="498"/>
      <c r="G20" s="498"/>
      <c r="H20" s="498"/>
      <c r="I20" s="498"/>
      <c r="J20" s="498"/>
      <c r="K20" s="498"/>
      <c r="L20" s="499"/>
      <c r="M20" s="8"/>
      <c r="O20" s="19"/>
    </row>
    <row r="21" spans="2:16" x14ac:dyDescent="0.35">
      <c r="B21" s="489"/>
      <c r="C21" s="492"/>
      <c r="D21" s="497"/>
      <c r="E21" s="498"/>
      <c r="F21" s="498"/>
      <c r="G21" s="498"/>
      <c r="H21" s="498"/>
      <c r="I21" s="498"/>
      <c r="J21" s="498"/>
      <c r="K21" s="498"/>
      <c r="L21" s="499"/>
      <c r="M21" s="8"/>
      <c r="O21" s="19"/>
    </row>
    <row r="22" spans="2:16" x14ac:dyDescent="0.35">
      <c r="B22" s="490"/>
      <c r="C22" s="493"/>
      <c r="D22" s="500"/>
      <c r="E22" s="501"/>
      <c r="F22" s="501"/>
      <c r="G22" s="501"/>
      <c r="H22" s="501"/>
      <c r="I22" s="501"/>
      <c r="J22" s="501"/>
      <c r="K22" s="501"/>
      <c r="L22" s="502"/>
      <c r="M22" s="8"/>
      <c r="O22" s="19"/>
    </row>
    <row r="23" spans="2:16" x14ac:dyDescent="0.35">
      <c r="B23" s="488" t="str">
        <f>IF(Intro!$G$21="English",O23,P23)</f>
        <v>Comment 2</v>
      </c>
      <c r="C23" s="491"/>
      <c r="D23" s="494"/>
      <c r="E23" s="495"/>
      <c r="F23" s="495"/>
      <c r="G23" s="495"/>
      <c r="H23" s="495"/>
      <c r="I23" s="495"/>
      <c r="J23" s="495"/>
      <c r="K23" s="495"/>
      <c r="L23" s="496"/>
      <c r="M23" s="8"/>
      <c r="O23" s="19" t="s">
        <v>183</v>
      </c>
      <c r="P23" s="8" t="s">
        <v>184</v>
      </c>
    </row>
    <row r="24" spans="2:16" x14ac:dyDescent="0.35">
      <c r="B24" s="489"/>
      <c r="C24" s="492"/>
      <c r="D24" s="497"/>
      <c r="E24" s="498"/>
      <c r="F24" s="498"/>
      <c r="G24" s="498"/>
      <c r="H24" s="498"/>
      <c r="I24" s="498"/>
      <c r="J24" s="498"/>
      <c r="K24" s="498"/>
      <c r="L24" s="499"/>
      <c r="M24" s="8"/>
    </row>
    <row r="25" spans="2:16" x14ac:dyDescent="0.35">
      <c r="B25" s="489"/>
      <c r="C25" s="492"/>
      <c r="D25" s="497"/>
      <c r="E25" s="498"/>
      <c r="F25" s="498"/>
      <c r="G25" s="498"/>
      <c r="H25" s="498"/>
      <c r="I25" s="498"/>
      <c r="J25" s="498"/>
      <c r="K25" s="498"/>
      <c r="L25" s="499"/>
      <c r="M25" s="8"/>
      <c r="O25" s="19"/>
    </row>
    <row r="26" spans="2:16" x14ac:dyDescent="0.35">
      <c r="B26" s="489"/>
      <c r="C26" s="492"/>
      <c r="D26" s="497"/>
      <c r="E26" s="498"/>
      <c r="F26" s="498"/>
      <c r="G26" s="498"/>
      <c r="H26" s="498"/>
      <c r="I26" s="498"/>
      <c r="J26" s="498"/>
      <c r="K26" s="498"/>
      <c r="L26" s="499"/>
      <c r="M26" s="8"/>
      <c r="O26" s="19"/>
    </row>
    <row r="27" spans="2:16" x14ac:dyDescent="0.35">
      <c r="B27" s="489"/>
      <c r="C27" s="492"/>
      <c r="D27" s="497"/>
      <c r="E27" s="498"/>
      <c r="F27" s="498"/>
      <c r="G27" s="498"/>
      <c r="H27" s="498"/>
      <c r="I27" s="498"/>
      <c r="J27" s="498"/>
      <c r="K27" s="498"/>
      <c r="L27" s="499"/>
      <c r="M27" s="8"/>
    </row>
    <row r="28" spans="2:16" x14ac:dyDescent="0.35">
      <c r="B28" s="489"/>
      <c r="C28" s="492"/>
      <c r="D28" s="497"/>
      <c r="E28" s="498"/>
      <c r="F28" s="498"/>
      <c r="G28" s="498"/>
      <c r="H28" s="498"/>
      <c r="I28" s="498"/>
      <c r="J28" s="498"/>
      <c r="K28" s="498"/>
      <c r="L28" s="499"/>
      <c r="M28" s="8"/>
    </row>
    <row r="29" spans="2:16" x14ac:dyDescent="0.35">
      <c r="B29" s="489"/>
      <c r="C29" s="492"/>
      <c r="D29" s="497"/>
      <c r="E29" s="498"/>
      <c r="F29" s="498"/>
      <c r="G29" s="498"/>
      <c r="H29" s="498"/>
      <c r="I29" s="498"/>
      <c r="J29" s="498"/>
      <c r="K29" s="498"/>
      <c r="L29" s="499"/>
      <c r="M29" s="8"/>
      <c r="O29" s="19"/>
    </row>
    <row r="30" spans="2:16" x14ac:dyDescent="0.35">
      <c r="B30" s="489"/>
      <c r="C30" s="492"/>
      <c r="D30" s="497"/>
      <c r="E30" s="498"/>
      <c r="F30" s="498"/>
      <c r="G30" s="498"/>
      <c r="H30" s="498"/>
      <c r="I30" s="498"/>
      <c r="J30" s="498"/>
      <c r="K30" s="498"/>
      <c r="L30" s="499"/>
      <c r="M30" s="8"/>
      <c r="O30" s="19"/>
    </row>
    <row r="31" spans="2:16" x14ac:dyDescent="0.35">
      <c r="B31" s="489"/>
      <c r="C31" s="492"/>
      <c r="D31" s="497"/>
      <c r="E31" s="498"/>
      <c r="F31" s="498"/>
      <c r="G31" s="498"/>
      <c r="H31" s="498"/>
      <c r="I31" s="498"/>
      <c r="J31" s="498"/>
      <c r="K31" s="498"/>
      <c r="L31" s="499"/>
      <c r="M31" s="8"/>
      <c r="O31" s="19"/>
    </row>
    <row r="32" spans="2:16" x14ac:dyDescent="0.35">
      <c r="B32" s="490"/>
      <c r="C32" s="493"/>
      <c r="D32" s="500"/>
      <c r="E32" s="501"/>
      <c r="F32" s="501"/>
      <c r="G32" s="501"/>
      <c r="H32" s="501"/>
      <c r="I32" s="501"/>
      <c r="J32" s="501"/>
      <c r="K32" s="501"/>
      <c r="L32" s="502"/>
      <c r="M32" s="8"/>
      <c r="O32" s="19"/>
    </row>
    <row r="33" spans="2:16" x14ac:dyDescent="0.35">
      <c r="B33" s="488" t="str">
        <f>IF(Intro!$G$21="English",O33,P33)</f>
        <v>Comment 3</v>
      </c>
      <c r="C33" s="491"/>
      <c r="D33" s="494"/>
      <c r="E33" s="495"/>
      <c r="F33" s="495"/>
      <c r="G33" s="495"/>
      <c r="H33" s="495"/>
      <c r="I33" s="495"/>
      <c r="J33" s="495"/>
      <c r="K33" s="495"/>
      <c r="L33" s="496"/>
      <c r="M33" s="8"/>
      <c r="O33" s="19" t="s">
        <v>185</v>
      </c>
      <c r="P33" s="8" t="s">
        <v>186</v>
      </c>
    </row>
    <row r="34" spans="2:16" x14ac:dyDescent="0.35">
      <c r="B34" s="489"/>
      <c r="C34" s="492"/>
      <c r="D34" s="497"/>
      <c r="E34" s="498"/>
      <c r="F34" s="498"/>
      <c r="G34" s="498"/>
      <c r="H34" s="498"/>
      <c r="I34" s="498"/>
      <c r="J34" s="498"/>
      <c r="K34" s="498"/>
      <c r="L34" s="499"/>
      <c r="M34" s="8"/>
      <c r="O34" s="19"/>
    </row>
    <row r="35" spans="2:16" x14ac:dyDescent="0.35">
      <c r="B35" s="489"/>
      <c r="C35" s="492"/>
      <c r="D35" s="497"/>
      <c r="E35" s="498"/>
      <c r="F35" s="498"/>
      <c r="G35" s="498"/>
      <c r="H35" s="498"/>
      <c r="I35" s="498"/>
      <c r="J35" s="498"/>
      <c r="K35" s="498"/>
      <c r="L35" s="499"/>
      <c r="M35" s="8"/>
      <c r="O35" s="19"/>
    </row>
    <row r="36" spans="2:16" x14ac:dyDescent="0.35">
      <c r="B36" s="489"/>
      <c r="C36" s="492"/>
      <c r="D36" s="497"/>
      <c r="E36" s="498"/>
      <c r="F36" s="498"/>
      <c r="G36" s="498"/>
      <c r="H36" s="498"/>
      <c r="I36" s="498"/>
      <c r="J36" s="498"/>
      <c r="K36" s="498"/>
      <c r="L36" s="499"/>
      <c r="M36" s="8"/>
      <c r="O36" s="19"/>
    </row>
    <row r="37" spans="2:16" x14ac:dyDescent="0.35">
      <c r="B37" s="489"/>
      <c r="C37" s="492"/>
      <c r="D37" s="497"/>
      <c r="E37" s="498"/>
      <c r="F37" s="498"/>
      <c r="G37" s="498"/>
      <c r="H37" s="498"/>
      <c r="I37" s="498"/>
      <c r="J37" s="498"/>
      <c r="K37" s="498"/>
      <c r="L37" s="499"/>
      <c r="M37" s="8"/>
      <c r="O37" s="19"/>
    </row>
    <row r="38" spans="2:16" x14ac:dyDescent="0.35">
      <c r="B38" s="489"/>
      <c r="C38" s="492"/>
      <c r="D38" s="497"/>
      <c r="E38" s="498"/>
      <c r="F38" s="498"/>
      <c r="G38" s="498"/>
      <c r="H38" s="498"/>
      <c r="I38" s="498"/>
      <c r="J38" s="498"/>
      <c r="K38" s="498"/>
      <c r="L38" s="499"/>
      <c r="M38" s="8"/>
      <c r="O38" s="19"/>
    </row>
    <row r="39" spans="2:16" x14ac:dyDescent="0.35">
      <c r="B39" s="489"/>
      <c r="C39" s="492"/>
      <c r="D39" s="497"/>
      <c r="E39" s="498"/>
      <c r="F39" s="498"/>
      <c r="G39" s="498"/>
      <c r="H39" s="498"/>
      <c r="I39" s="498"/>
      <c r="J39" s="498"/>
      <c r="K39" s="498"/>
      <c r="L39" s="499"/>
      <c r="M39" s="8"/>
      <c r="O39" s="19"/>
    </row>
    <row r="40" spans="2:16" x14ac:dyDescent="0.35">
      <c r="B40" s="489"/>
      <c r="C40" s="492"/>
      <c r="D40" s="497"/>
      <c r="E40" s="498"/>
      <c r="F40" s="498"/>
      <c r="G40" s="498"/>
      <c r="H40" s="498"/>
      <c r="I40" s="498"/>
      <c r="J40" s="498"/>
      <c r="K40" s="498"/>
      <c r="L40" s="499"/>
      <c r="M40" s="8"/>
      <c r="O40" s="19"/>
    </row>
    <row r="41" spans="2:16" x14ac:dyDescent="0.35">
      <c r="B41" s="489"/>
      <c r="C41" s="492"/>
      <c r="D41" s="497"/>
      <c r="E41" s="498"/>
      <c r="F41" s="498"/>
      <c r="G41" s="498"/>
      <c r="H41" s="498"/>
      <c r="I41" s="498"/>
      <c r="J41" s="498"/>
      <c r="K41" s="498"/>
      <c r="L41" s="499"/>
      <c r="M41" s="8"/>
      <c r="O41" s="19"/>
    </row>
    <row r="42" spans="2:16" x14ac:dyDescent="0.35">
      <c r="B42" s="490"/>
      <c r="C42" s="493"/>
      <c r="D42" s="500"/>
      <c r="E42" s="501"/>
      <c r="F42" s="501"/>
      <c r="G42" s="501"/>
      <c r="H42" s="501"/>
      <c r="I42" s="501"/>
      <c r="J42" s="501"/>
      <c r="K42" s="501"/>
      <c r="L42" s="502"/>
      <c r="M42" s="8"/>
      <c r="O42" s="19"/>
    </row>
    <row r="43" spans="2:16" x14ac:dyDescent="0.35">
      <c r="B43" s="488" t="str">
        <f>IF(Intro!$G$21="English",O43,P43)</f>
        <v>Comment 4</v>
      </c>
      <c r="C43" s="491"/>
      <c r="D43" s="494"/>
      <c r="E43" s="495"/>
      <c r="F43" s="495"/>
      <c r="G43" s="495"/>
      <c r="H43" s="495"/>
      <c r="I43" s="495"/>
      <c r="J43" s="495"/>
      <c r="K43" s="495"/>
      <c r="L43" s="496"/>
      <c r="M43" s="8"/>
      <c r="O43" s="19" t="s">
        <v>187</v>
      </c>
      <c r="P43" s="8" t="s">
        <v>188</v>
      </c>
    </row>
    <row r="44" spans="2:16" x14ac:dyDescent="0.35">
      <c r="B44" s="489"/>
      <c r="C44" s="492"/>
      <c r="D44" s="497"/>
      <c r="E44" s="498"/>
      <c r="F44" s="498"/>
      <c r="G44" s="498"/>
      <c r="H44" s="498"/>
      <c r="I44" s="498"/>
      <c r="J44" s="498"/>
      <c r="K44" s="498"/>
      <c r="L44" s="499"/>
      <c r="M44" s="8"/>
      <c r="O44" s="19"/>
    </row>
    <row r="45" spans="2:16" x14ac:dyDescent="0.35">
      <c r="B45" s="489"/>
      <c r="C45" s="492"/>
      <c r="D45" s="497"/>
      <c r="E45" s="498"/>
      <c r="F45" s="498"/>
      <c r="G45" s="498"/>
      <c r="H45" s="498"/>
      <c r="I45" s="498"/>
      <c r="J45" s="498"/>
      <c r="K45" s="498"/>
      <c r="L45" s="499"/>
      <c r="M45" s="8"/>
      <c r="O45" s="19"/>
    </row>
    <row r="46" spans="2:16" x14ac:dyDescent="0.35">
      <c r="B46" s="489"/>
      <c r="C46" s="492"/>
      <c r="D46" s="497"/>
      <c r="E46" s="498"/>
      <c r="F46" s="498"/>
      <c r="G46" s="498"/>
      <c r="H46" s="498"/>
      <c r="I46" s="498"/>
      <c r="J46" s="498"/>
      <c r="K46" s="498"/>
      <c r="L46" s="499"/>
      <c r="M46" s="8"/>
      <c r="O46" s="19"/>
    </row>
    <row r="47" spans="2:16" x14ac:dyDescent="0.35">
      <c r="B47" s="489"/>
      <c r="C47" s="492"/>
      <c r="D47" s="497"/>
      <c r="E47" s="498"/>
      <c r="F47" s="498"/>
      <c r="G47" s="498"/>
      <c r="H47" s="498"/>
      <c r="I47" s="498"/>
      <c r="J47" s="498"/>
      <c r="K47" s="498"/>
      <c r="L47" s="499"/>
      <c r="M47" s="8"/>
      <c r="O47" s="19"/>
    </row>
    <row r="48" spans="2:16" x14ac:dyDescent="0.35">
      <c r="B48" s="489"/>
      <c r="C48" s="492"/>
      <c r="D48" s="497"/>
      <c r="E48" s="498"/>
      <c r="F48" s="498"/>
      <c r="G48" s="498"/>
      <c r="H48" s="498"/>
      <c r="I48" s="498"/>
      <c r="J48" s="498"/>
      <c r="K48" s="498"/>
      <c r="L48" s="499"/>
      <c r="M48" s="8"/>
      <c r="O48" s="19"/>
    </row>
    <row r="49" spans="1:16" x14ac:dyDescent="0.35">
      <c r="B49" s="489"/>
      <c r="C49" s="492"/>
      <c r="D49" s="497"/>
      <c r="E49" s="498"/>
      <c r="F49" s="498"/>
      <c r="G49" s="498"/>
      <c r="H49" s="498"/>
      <c r="I49" s="498"/>
      <c r="J49" s="498"/>
      <c r="K49" s="498"/>
      <c r="L49" s="499"/>
      <c r="M49" s="8"/>
      <c r="O49" s="19"/>
    </row>
    <row r="50" spans="1:16" x14ac:dyDescent="0.35">
      <c r="B50" s="489"/>
      <c r="C50" s="492"/>
      <c r="D50" s="497"/>
      <c r="E50" s="498"/>
      <c r="F50" s="498"/>
      <c r="G50" s="498"/>
      <c r="H50" s="498"/>
      <c r="I50" s="498"/>
      <c r="J50" s="498"/>
      <c r="K50" s="498"/>
      <c r="L50" s="499"/>
      <c r="M50" s="8"/>
      <c r="O50" s="19"/>
    </row>
    <row r="51" spans="1:16" x14ac:dyDescent="0.35">
      <c r="B51" s="489"/>
      <c r="C51" s="492"/>
      <c r="D51" s="497"/>
      <c r="E51" s="498"/>
      <c r="F51" s="498"/>
      <c r="G51" s="498"/>
      <c r="H51" s="498"/>
      <c r="I51" s="498"/>
      <c r="J51" s="498"/>
      <c r="K51" s="498"/>
      <c r="L51" s="499"/>
      <c r="M51" s="8"/>
      <c r="O51" s="19"/>
    </row>
    <row r="52" spans="1:16" x14ac:dyDescent="0.35">
      <c r="B52" s="490"/>
      <c r="C52" s="493"/>
      <c r="D52" s="500"/>
      <c r="E52" s="501"/>
      <c r="F52" s="501"/>
      <c r="G52" s="501"/>
      <c r="H52" s="501"/>
      <c r="I52" s="501"/>
      <c r="J52" s="501"/>
      <c r="K52" s="501"/>
      <c r="L52" s="502"/>
      <c r="M52" s="8"/>
      <c r="O52" s="19"/>
    </row>
    <row r="53" spans="1:16" x14ac:dyDescent="0.35">
      <c r="B53" s="488" t="str">
        <f>IF(Intro!$G$21="English",O53,P53)</f>
        <v>Comment 5</v>
      </c>
      <c r="C53" s="491"/>
      <c r="D53" s="494"/>
      <c r="E53" s="495"/>
      <c r="F53" s="495"/>
      <c r="G53" s="495"/>
      <c r="H53" s="495"/>
      <c r="I53" s="495"/>
      <c r="J53" s="495"/>
      <c r="K53" s="495"/>
      <c r="L53" s="496"/>
      <c r="M53" s="8"/>
      <c r="O53" s="19" t="s">
        <v>189</v>
      </c>
      <c r="P53" s="8" t="s">
        <v>190</v>
      </c>
    </row>
    <row r="54" spans="1:16" x14ac:dyDescent="0.35">
      <c r="B54" s="489"/>
      <c r="C54" s="492"/>
      <c r="D54" s="497"/>
      <c r="E54" s="498"/>
      <c r="F54" s="498"/>
      <c r="G54" s="498"/>
      <c r="H54" s="498"/>
      <c r="I54" s="498"/>
      <c r="J54" s="498"/>
      <c r="K54" s="498"/>
      <c r="L54" s="499"/>
      <c r="M54" s="8"/>
      <c r="O54" s="19"/>
    </row>
    <row r="55" spans="1:16" x14ac:dyDescent="0.35">
      <c r="B55" s="489"/>
      <c r="C55" s="492"/>
      <c r="D55" s="497"/>
      <c r="E55" s="498"/>
      <c r="F55" s="498"/>
      <c r="G55" s="498"/>
      <c r="H55" s="498"/>
      <c r="I55" s="498"/>
      <c r="J55" s="498"/>
      <c r="K55" s="498"/>
      <c r="L55" s="499"/>
      <c r="M55" s="8"/>
      <c r="O55" s="19"/>
    </row>
    <row r="56" spans="1:16" x14ac:dyDescent="0.35">
      <c r="B56" s="489"/>
      <c r="C56" s="492"/>
      <c r="D56" s="497"/>
      <c r="E56" s="498"/>
      <c r="F56" s="498"/>
      <c r="G56" s="498"/>
      <c r="H56" s="498"/>
      <c r="I56" s="498"/>
      <c r="J56" s="498"/>
      <c r="K56" s="498"/>
      <c r="L56" s="499"/>
      <c r="M56" s="8"/>
      <c r="O56" s="19"/>
    </row>
    <row r="57" spans="1:16" x14ac:dyDescent="0.35">
      <c r="B57" s="489"/>
      <c r="C57" s="492"/>
      <c r="D57" s="497"/>
      <c r="E57" s="498"/>
      <c r="F57" s="498"/>
      <c r="G57" s="498"/>
      <c r="H57" s="498"/>
      <c r="I57" s="498"/>
      <c r="J57" s="498"/>
      <c r="K57" s="498"/>
      <c r="L57" s="499"/>
      <c r="M57" s="8"/>
      <c r="O57" s="19"/>
    </row>
    <row r="58" spans="1:16" x14ac:dyDescent="0.35">
      <c r="B58" s="489"/>
      <c r="C58" s="492"/>
      <c r="D58" s="497"/>
      <c r="E58" s="498"/>
      <c r="F58" s="498"/>
      <c r="G58" s="498"/>
      <c r="H58" s="498"/>
      <c r="I58" s="498"/>
      <c r="J58" s="498"/>
      <c r="K58" s="498"/>
      <c r="L58" s="499"/>
      <c r="M58" s="8"/>
      <c r="O58" s="19"/>
    </row>
    <row r="59" spans="1:16" x14ac:dyDescent="0.35">
      <c r="B59" s="489"/>
      <c r="C59" s="492"/>
      <c r="D59" s="497"/>
      <c r="E59" s="498"/>
      <c r="F59" s="498"/>
      <c r="G59" s="498"/>
      <c r="H59" s="498"/>
      <c r="I59" s="498"/>
      <c r="J59" s="498"/>
      <c r="K59" s="498"/>
      <c r="L59" s="499"/>
      <c r="M59" s="8"/>
      <c r="O59" s="19"/>
    </row>
    <row r="60" spans="1:16" x14ac:dyDescent="0.35">
      <c r="B60" s="489"/>
      <c r="C60" s="492"/>
      <c r="D60" s="497"/>
      <c r="E60" s="498"/>
      <c r="F60" s="498"/>
      <c r="G60" s="498"/>
      <c r="H60" s="498"/>
      <c r="I60" s="498"/>
      <c r="J60" s="498"/>
      <c r="K60" s="498"/>
      <c r="L60" s="499"/>
      <c r="M60" s="8"/>
      <c r="O60" s="19"/>
    </row>
    <row r="61" spans="1:16" x14ac:dyDescent="0.35">
      <c r="B61" s="489"/>
      <c r="C61" s="492"/>
      <c r="D61" s="497"/>
      <c r="E61" s="498"/>
      <c r="F61" s="498"/>
      <c r="G61" s="498"/>
      <c r="H61" s="498"/>
      <c r="I61" s="498"/>
      <c r="J61" s="498"/>
      <c r="K61" s="498"/>
      <c r="L61" s="499"/>
      <c r="M61" s="8"/>
      <c r="O61" s="19"/>
    </row>
    <row r="62" spans="1:16" x14ac:dyDescent="0.35">
      <c r="B62" s="490"/>
      <c r="C62" s="493"/>
      <c r="D62" s="500"/>
      <c r="E62" s="501"/>
      <c r="F62" s="501"/>
      <c r="G62" s="501"/>
      <c r="H62" s="501"/>
      <c r="I62" s="501"/>
      <c r="J62" s="501"/>
      <c r="K62" s="501"/>
      <c r="L62" s="502"/>
      <c r="M62" s="8"/>
      <c r="O62" s="19"/>
    </row>
    <row r="63" spans="1:16" s="63" customFormat="1" x14ac:dyDescent="0.35">
      <c r="A63" s="61"/>
      <c r="B63" s="1"/>
      <c r="C63" s="62"/>
      <c r="D63" s="62"/>
      <c r="E63" s="62"/>
      <c r="F63" s="62"/>
      <c r="G63" s="62"/>
      <c r="H63" s="62"/>
      <c r="I63" s="62"/>
      <c r="J63" s="62"/>
      <c r="K63" s="62"/>
      <c r="L63" s="62"/>
      <c r="N63" s="64"/>
    </row>
  </sheetData>
  <sheetProtection algorithmName="SHA-512" hashValue="AY710lGmrnyzL0K2+rQU+dAiu0Q9li/kTQEjX4Yyj4/c59m4nXPwPLsRu1QQ1P4QYNXPzQpXmOBRUoHXLvUgQQ==" saltValue="QbJAseUy8ofJPxtpj6g5kQ==" spinCount="100000" sheet="1" objects="1" scenarios="1" selectLockedCells="1"/>
  <mergeCells count="21">
    <mergeCell ref="B10:L10"/>
    <mergeCell ref="D12:L12"/>
    <mergeCell ref="B13:B22"/>
    <mergeCell ref="C13:C22"/>
    <mergeCell ref="B4:L4"/>
    <mergeCell ref="B5:L5"/>
    <mergeCell ref="B6:L6"/>
    <mergeCell ref="B8:L8"/>
    <mergeCell ref="D13:L22"/>
    <mergeCell ref="B23:B32"/>
    <mergeCell ref="C23:C32"/>
    <mergeCell ref="D23:L32"/>
    <mergeCell ref="B33:B42"/>
    <mergeCell ref="C33:C42"/>
    <mergeCell ref="D33:L42"/>
    <mergeCell ref="B43:B52"/>
    <mergeCell ref="C43:C52"/>
    <mergeCell ref="D43:L52"/>
    <mergeCell ref="B53:B62"/>
    <mergeCell ref="C53:C62"/>
    <mergeCell ref="D53:L62"/>
  </mergeCells>
  <dataValidations count="1">
    <dataValidation allowBlank="1" showInputMessage="1" showErrorMessage="1" sqref="C13:D13 C23:D23 C33:D33 C43:D43 C53:D53" xr:uid="{B09764AD-4D24-4D28-9AEC-DB3AA6EACD8B}"/>
  </dataValidation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B572-A416-4F34-BE30-9CF14953FC8C}">
  <sheetPr>
    <tabColor rgb="FF92D050"/>
    <pageSetUpPr fitToPage="1"/>
  </sheetPr>
  <dimension ref="A1:S284"/>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14.54296875" style="8" hidden="1" customWidth="1"/>
    <col min="17" max="19" width="15.54296875" style="8" customWidth="1"/>
    <col min="20" max="16384" width="9.453125" style="8"/>
  </cols>
  <sheetData>
    <row r="1" spans="1:16" x14ac:dyDescent="0.35">
      <c r="O1" s="8" t="s">
        <v>417</v>
      </c>
      <c r="P1" s="8" t="s">
        <v>417</v>
      </c>
    </row>
    <row r="2" spans="1:16" x14ac:dyDescent="0.35">
      <c r="B2" s="10" t="str">
        <f>IF(Intro!$G$21="English",O3,P3)</f>
        <v>PROTECTED</v>
      </c>
      <c r="C2" s="10"/>
      <c r="D2" s="10"/>
      <c r="O2" s="9" t="s">
        <v>149</v>
      </c>
      <c r="P2" s="9" t="s">
        <v>159</v>
      </c>
    </row>
    <row r="3" spans="1:16" x14ac:dyDescent="0.35">
      <c r="B3" s="12"/>
      <c r="C3" s="12"/>
      <c r="D3" s="12"/>
      <c r="O3" s="77" t="s">
        <v>357</v>
      </c>
      <c r="P3" s="77" t="s">
        <v>358</v>
      </c>
    </row>
    <row r="4" spans="1:16" s="2" customFormat="1" x14ac:dyDescent="0.35">
      <c r="A4" s="1"/>
      <c r="B4" s="382" t="str">
        <f>Info!B4</f>
        <v>PURCHASER QUESTIONNAIRE</v>
      </c>
      <c r="C4" s="279"/>
      <c r="D4" s="279"/>
      <c r="E4" s="279"/>
      <c r="F4" s="279"/>
      <c r="G4" s="279"/>
      <c r="H4" s="279"/>
      <c r="I4" s="279"/>
      <c r="J4" s="279"/>
      <c r="K4" s="279"/>
      <c r="L4" s="280"/>
      <c r="M4" s="13"/>
      <c r="N4" s="13"/>
      <c r="O4" s="20"/>
      <c r="P4" s="20"/>
    </row>
    <row r="5" spans="1:16" s="2" customFormat="1" x14ac:dyDescent="0.35">
      <c r="A5" s="1"/>
      <c r="B5" s="447" t="str">
        <f>Info!B5</f>
        <v>NQ-2026-003</v>
      </c>
      <c r="C5" s="282"/>
      <c r="D5" s="282"/>
      <c r="E5" s="282"/>
      <c r="F5" s="282"/>
      <c r="G5" s="282"/>
      <c r="H5" s="282"/>
      <c r="I5" s="282"/>
      <c r="J5" s="282"/>
      <c r="K5" s="282"/>
      <c r="L5" s="283"/>
      <c r="M5" s="13"/>
      <c r="N5" s="13"/>
      <c r="O5" s="20"/>
      <c r="P5" s="20"/>
    </row>
    <row r="6" spans="1:16" s="4" customFormat="1" x14ac:dyDescent="0.35">
      <c r="A6" s="1"/>
      <c r="B6" s="447" t="str">
        <f>Info!B6</f>
        <v>UNARMOURED BUILDING CABLES</v>
      </c>
      <c r="C6" s="282"/>
      <c r="D6" s="282"/>
      <c r="E6" s="282"/>
      <c r="F6" s="282"/>
      <c r="G6" s="282"/>
      <c r="H6" s="282"/>
      <c r="I6" s="282"/>
      <c r="J6" s="282"/>
      <c r="K6" s="282"/>
      <c r="L6" s="283"/>
      <c r="M6" s="20"/>
      <c r="N6" s="20"/>
      <c r="O6" s="16"/>
      <c r="P6" s="16"/>
    </row>
    <row r="7" spans="1:16" s="4" customFormat="1" x14ac:dyDescent="0.35">
      <c r="A7" s="1"/>
      <c r="B7" s="100"/>
      <c r="C7" s="101"/>
      <c r="D7" s="101"/>
      <c r="E7" s="101"/>
      <c r="F7" s="101"/>
      <c r="G7" s="101"/>
      <c r="H7" s="101"/>
      <c r="I7" s="101"/>
      <c r="J7" s="101"/>
      <c r="K7" s="101"/>
      <c r="L7" s="102"/>
      <c r="M7" s="20"/>
      <c r="N7" s="20"/>
      <c r="O7" s="21"/>
    </row>
    <row r="8" spans="1:16" s="4" customFormat="1" x14ac:dyDescent="0.35">
      <c r="A8" s="1"/>
      <c r="B8" s="451" t="str">
        <f>Public!B8</f>
        <v>The following questions refer to the goods as defined in the product description on the Intro tab.</v>
      </c>
      <c r="C8" s="452"/>
      <c r="D8" s="452"/>
      <c r="E8" s="452"/>
      <c r="F8" s="452"/>
      <c r="G8" s="452"/>
      <c r="H8" s="452"/>
      <c r="I8" s="452"/>
      <c r="J8" s="452"/>
      <c r="K8" s="452"/>
      <c r="L8" s="453"/>
      <c r="M8" s="20"/>
      <c r="N8" s="20"/>
      <c r="O8" s="16"/>
      <c r="P8" s="16"/>
    </row>
    <row r="9" spans="1:16" s="4" customFormat="1" x14ac:dyDescent="0.35">
      <c r="A9" s="1"/>
      <c r="B9" s="451" t="str">
        <f>Public!B9</f>
        <v xml:space="preserve">Product information and a glossary of terms can be found in the Info tab.
</v>
      </c>
      <c r="C9" s="452"/>
      <c r="D9" s="452"/>
      <c r="E9" s="452"/>
      <c r="F9" s="452"/>
      <c r="G9" s="452"/>
      <c r="H9" s="452"/>
      <c r="I9" s="452"/>
      <c r="J9" s="452"/>
      <c r="K9" s="452"/>
      <c r="L9" s="453"/>
      <c r="M9" s="20"/>
      <c r="N9" s="20"/>
      <c r="O9" s="16"/>
    </row>
    <row r="10" spans="1:16" s="4" customFormat="1" x14ac:dyDescent="0.35">
      <c r="A10" s="1"/>
      <c r="B10" s="451" t="str">
        <f>IF(Intro!$G$21="English",O10,P10)</f>
        <v xml:space="preserve">Use the AddPro tab if more space is needed.
</v>
      </c>
      <c r="C10" s="452"/>
      <c r="D10" s="452"/>
      <c r="E10" s="452"/>
      <c r="F10" s="452"/>
      <c r="G10" s="452"/>
      <c r="H10" s="452"/>
      <c r="I10" s="452"/>
      <c r="J10" s="452"/>
      <c r="K10" s="452"/>
      <c r="L10" s="453"/>
      <c r="M10" s="20"/>
      <c r="N10" s="20"/>
      <c r="O10" s="16" t="s">
        <v>191</v>
      </c>
      <c r="P10" s="16" t="str">
        <f>"Utilisez l'onglet AddPro si vous avez besoin de plus d'espace."&amp;CHAR(10)</f>
        <v xml:space="preserve">Utilisez l'onglet AddPro si vous avez besoin de plus d'espace.
</v>
      </c>
    </row>
    <row r="11" spans="1:16" s="4" customFormat="1" x14ac:dyDescent="0.35">
      <c r="A11" s="1"/>
      <c r="B11" s="100"/>
      <c r="C11" s="101"/>
      <c r="D11" s="101"/>
      <c r="E11" s="101"/>
      <c r="F11" s="101"/>
      <c r="G11" s="101"/>
      <c r="H11" s="101"/>
      <c r="I11" s="101"/>
      <c r="J11" s="101"/>
      <c r="K11" s="101"/>
      <c r="L11" s="102"/>
      <c r="M11" s="20"/>
      <c r="N11" s="20"/>
      <c r="O11" s="21"/>
    </row>
    <row r="12" spans="1:16" s="4" customFormat="1" x14ac:dyDescent="0.35">
      <c r="A12" s="1"/>
      <c r="B12" s="451" t="str">
        <f>IF(Intro!$G$21="English",O12,P12)</f>
        <v>For the questions in this tab, note the following:</v>
      </c>
      <c r="C12" s="452"/>
      <c r="D12" s="452"/>
      <c r="E12" s="452"/>
      <c r="F12" s="452"/>
      <c r="G12" s="452"/>
      <c r="H12" s="452"/>
      <c r="I12" s="452"/>
      <c r="J12" s="452"/>
      <c r="K12" s="452"/>
      <c r="L12" s="453"/>
      <c r="M12" s="20"/>
      <c r="N12" s="20"/>
      <c r="O12" s="16" t="s">
        <v>299</v>
      </c>
      <c r="P12" s="16" t="s">
        <v>300</v>
      </c>
    </row>
    <row r="13" spans="1:16" s="4" customFormat="1" x14ac:dyDescent="0.35">
      <c r="A13" s="1"/>
      <c r="B13" s="454" t="str">
        <f>IF(Intro!$G$21="English",O13,P13)</f>
        <v>• Report all values in Canadian dollars.</v>
      </c>
      <c r="C13" s="455"/>
      <c r="D13" s="455"/>
      <c r="E13" s="455"/>
      <c r="F13" s="455"/>
      <c r="G13" s="455"/>
      <c r="H13" s="455"/>
      <c r="I13" s="455"/>
      <c r="J13" s="455"/>
      <c r="K13" s="455"/>
      <c r="L13" s="456"/>
      <c r="M13" s="20"/>
      <c r="N13" s="20"/>
      <c r="O13" s="16" t="s">
        <v>320</v>
      </c>
      <c r="P13" s="16" t="s">
        <v>321</v>
      </c>
    </row>
    <row r="14" spans="1:16" s="4" customFormat="1" x14ac:dyDescent="0.35">
      <c r="A14" s="1"/>
      <c r="B14" s="15"/>
      <c r="C14" s="15"/>
      <c r="D14" s="15"/>
      <c r="E14" s="3"/>
      <c r="F14" s="3"/>
      <c r="G14" s="3"/>
      <c r="H14" s="3"/>
      <c r="I14" s="3"/>
      <c r="J14" s="3"/>
      <c r="K14" s="3"/>
      <c r="L14" s="3"/>
      <c r="O14" s="16"/>
      <c r="P14" s="16"/>
    </row>
    <row r="15" spans="1:16" x14ac:dyDescent="0.35">
      <c r="B15" s="284" t="str">
        <f>IF(Intro!$G$21="English",O15,P15)</f>
        <v>PURCHASES</v>
      </c>
      <c r="C15" s="285"/>
      <c r="D15" s="285"/>
      <c r="E15" s="285"/>
      <c r="F15" s="285"/>
      <c r="G15" s="285"/>
      <c r="H15" s="285"/>
      <c r="I15" s="285"/>
      <c r="J15" s="285"/>
      <c r="K15" s="285"/>
      <c r="L15" s="286"/>
      <c r="M15" s="8"/>
      <c r="O15" s="8" t="s">
        <v>359</v>
      </c>
      <c r="P15" s="8" t="s">
        <v>360</v>
      </c>
    </row>
    <row r="16" spans="1:16" x14ac:dyDescent="0.35">
      <c r="B16" s="419" t="s">
        <v>9</v>
      </c>
      <c r="C16" s="420"/>
      <c r="D16" s="420"/>
      <c r="E16" s="420"/>
      <c r="F16" s="420"/>
      <c r="G16" s="420"/>
      <c r="H16" s="420"/>
      <c r="I16" s="420"/>
      <c r="J16" s="420"/>
      <c r="K16" s="420"/>
      <c r="L16" s="421"/>
      <c r="M16" s="8"/>
    </row>
    <row r="17" spans="2:16" x14ac:dyDescent="0.35">
      <c r="B17" s="17"/>
      <c r="C17" s="23"/>
      <c r="D17" s="23"/>
      <c r="E17" s="24"/>
      <c r="F17" s="24"/>
      <c r="G17" s="24"/>
      <c r="H17" s="24"/>
      <c r="I17" s="24"/>
      <c r="J17" s="24"/>
      <c r="K17" s="24"/>
      <c r="L17" s="18"/>
      <c r="M17" s="8"/>
    </row>
    <row r="18" spans="2:16" x14ac:dyDescent="0.35">
      <c r="B18" s="317" t="str">
        <f>IF(Intro!$G$21="English",O18,P18)</f>
        <v xml:space="preserve">Indicate the approximate volume and value of your firm’s purchases of the goods produced in the following countries. In the case where the country of origin is unknown, provide approximate volume and value of your firm’s purchases of the goods made from domestic producers or another source. </v>
      </c>
      <c r="C18" s="318"/>
      <c r="D18" s="318"/>
      <c r="E18" s="318"/>
      <c r="F18" s="318"/>
      <c r="G18" s="318"/>
      <c r="H18" s="318"/>
      <c r="I18" s="318"/>
      <c r="J18" s="318"/>
      <c r="K18" s="318"/>
      <c r="L18" s="319"/>
      <c r="M18" s="8"/>
      <c r="O18" s="19" t="s">
        <v>279</v>
      </c>
      <c r="P18" s="8" t="s">
        <v>389</v>
      </c>
    </row>
    <row r="19" spans="2:16" x14ac:dyDescent="0.35">
      <c r="B19" s="317"/>
      <c r="C19" s="318"/>
      <c r="D19" s="318"/>
      <c r="E19" s="318"/>
      <c r="F19" s="318"/>
      <c r="G19" s="318"/>
      <c r="H19" s="318"/>
      <c r="I19" s="318"/>
      <c r="J19" s="318"/>
      <c r="K19" s="318"/>
      <c r="L19" s="319"/>
      <c r="M19" s="8"/>
      <c r="O19" s="19"/>
    </row>
    <row r="20" spans="2:16" x14ac:dyDescent="0.35">
      <c r="B20" s="42"/>
      <c r="C20" s="23"/>
      <c r="D20" s="23"/>
      <c r="E20" s="24"/>
      <c r="F20" s="24"/>
      <c r="G20" s="24"/>
      <c r="H20" s="24"/>
      <c r="I20" s="24"/>
      <c r="J20" s="24"/>
      <c r="K20" s="24"/>
      <c r="L20" s="18"/>
      <c r="M20" s="8"/>
      <c r="O20" s="19"/>
    </row>
    <row r="21" spans="2:16" x14ac:dyDescent="0.35">
      <c r="B21" s="42"/>
      <c r="C21" s="8"/>
      <c r="D21" s="29"/>
      <c r="E21" s="29"/>
      <c r="F21" s="8"/>
      <c r="G21" s="8"/>
      <c r="H21" s="541">
        <f>Variables!B6</f>
        <v>2023</v>
      </c>
      <c r="I21" s="541">
        <f>H21+1</f>
        <v>2024</v>
      </c>
      <c r="J21" s="541">
        <f>I21+1</f>
        <v>2025</v>
      </c>
      <c r="K21" s="541" t="str">
        <f>IF(Intro!$G$21="English",Variables!B9,Variables!C9)</f>
        <v>Jan-Mar 2025</v>
      </c>
      <c r="L21" s="548" t="str">
        <f>IF(Intro!$G$21="English",Variables!B10,Variables!C10)</f>
        <v>Jan-Mar 2026</v>
      </c>
      <c r="M21" s="8"/>
      <c r="O21" s="19"/>
    </row>
    <row r="22" spans="2:16" x14ac:dyDescent="0.35">
      <c r="B22" s="42"/>
      <c r="C22" s="8"/>
      <c r="D22" s="29"/>
      <c r="E22" s="29"/>
      <c r="F22" s="8"/>
      <c r="G22" s="8"/>
      <c r="H22" s="542"/>
      <c r="I22" s="542"/>
      <c r="J22" s="542"/>
      <c r="K22" s="542"/>
      <c r="L22" s="549"/>
      <c r="M22" s="8"/>
      <c r="O22" s="19"/>
    </row>
    <row r="23" spans="2:16" x14ac:dyDescent="0.35">
      <c r="B23" s="325" t="s">
        <v>14</v>
      </c>
      <c r="C23" s="326"/>
      <c r="D23" s="326"/>
      <c r="E23" s="526" t="str">
        <f>IF(Intro!$G$21="English",Variables!$B$23,Variables!$C$23)</f>
        <v>metres</v>
      </c>
      <c r="F23" s="526"/>
      <c r="G23" s="526"/>
      <c r="H23" s="86"/>
      <c r="I23" s="86"/>
      <c r="J23" s="86"/>
      <c r="K23" s="86"/>
      <c r="L23" s="87"/>
      <c r="M23" s="8"/>
    </row>
    <row r="24" spans="2:16" x14ac:dyDescent="0.35">
      <c r="B24" s="325"/>
      <c r="C24" s="326"/>
      <c r="D24" s="326"/>
      <c r="E24" s="526" t="str">
        <f>IF(Intro!G$21="English","net delivered purchase value (CAD)","valeur d'achat nette rendue (CAD)")</f>
        <v>net delivered purchase value (CAD)</v>
      </c>
      <c r="F24" s="526"/>
      <c r="G24" s="526"/>
      <c r="H24" s="86"/>
      <c r="I24" s="86"/>
      <c r="J24" s="86"/>
      <c r="K24" s="86"/>
      <c r="L24" s="87"/>
      <c r="M24" s="8"/>
    </row>
    <row r="25" spans="2:16" ht="14.5" thickBot="1" x14ac:dyDescent="0.4">
      <c r="B25" s="524"/>
      <c r="C25" s="525"/>
      <c r="D25" s="525"/>
      <c r="E25" s="521" t="str">
        <f>"$ / "&amp;IF(Intro!$G$21="English",Variables!$B$24,Variables!$C$24)</f>
        <v>$ / metre</v>
      </c>
      <c r="F25" s="521"/>
      <c r="G25" s="521"/>
      <c r="H25" s="97" t="str">
        <f>IF(H23=0,"-",H24/H23)</f>
        <v>-</v>
      </c>
      <c r="I25" s="97" t="str">
        <f>IF(I23=0,"-",I24/I23)</f>
        <v>-</v>
      </c>
      <c r="J25" s="97" t="str">
        <f>IF(J23=0,"-",J24/J23)</f>
        <v>-</v>
      </c>
      <c r="K25" s="97" t="str">
        <f t="shared" ref="K25:L25" si="0">IF(K23=0,"-",K24/K23)</f>
        <v>-</v>
      </c>
      <c r="L25" s="98" t="str">
        <f t="shared" si="0"/>
        <v>-</v>
      </c>
      <c r="M25" s="8"/>
    </row>
    <row r="26" spans="2:16" x14ac:dyDescent="0.35">
      <c r="B26" s="522" t="str">
        <f>IF(Intro!$G$21="English",Variables!B30,Variables!C30)</f>
        <v>China</v>
      </c>
      <c r="C26" s="523"/>
      <c r="D26" s="523"/>
      <c r="E26" s="536" t="str">
        <f>IF(Intro!$G$21="English",Variables!$B$23,Variables!$C$23)</f>
        <v>metres</v>
      </c>
      <c r="F26" s="536"/>
      <c r="G26" s="536"/>
      <c r="H26" s="86"/>
      <c r="I26" s="86"/>
      <c r="J26" s="86"/>
      <c r="K26" s="86"/>
      <c r="L26" s="87"/>
      <c r="M26" s="8"/>
    </row>
    <row r="27" spans="2:16" x14ac:dyDescent="0.35">
      <c r="B27" s="325"/>
      <c r="C27" s="326"/>
      <c r="D27" s="326"/>
      <c r="E27" s="526" t="str">
        <f>IF(Intro!G$21="English","net delivered purchase value (CAD)","valeur d'achat nette rendue (CAD)")</f>
        <v>net delivered purchase value (CAD)</v>
      </c>
      <c r="F27" s="526"/>
      <c r="G27" s="526"/>
      <c r="H27" s="86"/>
      <c r="I27" s="86"/>
      <c r="J27" s="86"/>
      <c r="K27" s="86"/>
      <c r="L27" s="87"/>
      <c r="M27" s="8"/>
    </row>
    <row r="28" spans="2:16" ht="14.5" thickBot="1" x14ac:dyDescent="0.4">
      <c r="B28" s="524"/>
      <c r="C28" s="525"/>
      <c r="D28" s="525"/>
      <c r="E28" s="521" t="str">
        <f>"$ / "&amp;IF(Intro!$G$21="English",Variables!$B$24,Variables!$C$24)</f>
        <v>$ / metre</v>
      </c>
      <c r="F28" s="521"/>
      <c r="G28" s="521"/>
      <c r="H28" s="97" t="str">
        <f>IF(H26=0,"-",H27/H26)</f>
        <v>-</v>
      </c>
      <c r="I28" s="97" t="str">
        <f>IF(I26=0,"-",I27/I26)</f>
        <v>-</v>
      </c>
      <c r="J28" s="97" t="str">
        <f>IF(J26=0,"-",J27/J26)</f>
        <v>-</v>
      </c>
      <c r="K28" s="97" t="str">
        <f t="shared" ref="K28:L28" si="1">IF(K26=0,"-",K27/K26)</f>
        <v>-</v>
      </c>
      <c r="L28" s="98" t="str">
        <f t="shared" si="1"/>
        <v>-</v>
      </c>
      <c r="M28" s="8"/>
    </row>
    <row r="29" spans="2:16" x14ac:dyDescent="0.35">
      <c r="B29" s="522" t="str">
        <f>IF(Intro!$G$21="English",Variables!B31,Variables!C31)</f>
        <v>United States</v>
      </c>
      <c r="C29" s="523"/>
      <c r="D29" s="523"/>
      <c r="E29" s="536" t="str">
        <f>IF(Intro!$G$21="English",Variables!$B$23,Variables!$C$23)</f>
        <v>metres</v>
      </c>
      <c r="F29" s="536"/>
      <c r="G29" s="536"/>
      <c r="H29" s="86"/>
      <c r="I29" s="86"/>
      <c r="J29" s="86"/>
      <c r="K29" s="86"/>
      <c r="L29" s="87"/>
      <c r="M29" s="8"/>
    </row>
    <row r="30" spans="2:16" x14ac:dyDescent="0.35">
      <c r="B30" s="325"/>
      <c r="C30" s="326"/>
      <c r="D30" s="326"/>
      <c r="E30" s="526" t="str">
        <f>IF(Intro!G$21="English","net delivered purchase value (CAD)","valeur d'achat nette rendue (CAD)")</f>
        <v>net delivered purchase value (CAD)</v>
      </c>
      <c r="F30" s="526"/>
      <c r="G30" s="526"/>
      <c r="H30" s="86"/>
      <c r="I30" s="86"/>
      <c r="J30" s="86"/>
      <c r="K30" s="86"/>
      <c r="L30" s="87"/>
      <c r="M30" s="8"/>
    </row>
    <row r="31" spans="2:16" ht="14.5" thickBot="1" x14ac:dyDescent="0.4">
      <c r="B31" s="524"/>
      <c r="C31" s="525"/>
      <c r="D31" s="525"/>
      <c r="E31" s="521" t="str">
        <f>"$ / "&amp;IF(Intro!$G$21="English",Variables!$B$24,Variables!$C$24)</f>
        <v>$ / metre</v>
      </c>
      <c r="F31" s="521"/>
      <c r="G31" s="521"/>
      <c r="H31" s="97" t="str">
        <f>IF(H29=0,"-",H30/H29)</f>
        <v>-</v>
      </c>
      <c r="I31" s="97" t="str">
        <f>IF(I29=0,"-",I30/I29)</f>
        <v>-</v>
      </c>
      <c r="J31" s="97" t="str">
        <f>IF(J29=0,"-",J30/J29)</f>
        <v>-</v>
      </c>
      <c r="K31" s="97" t="str">
        <f t="shared" ref="K31:L31" si="2">IF(K29=0,"-",K30/K29)</f>
        <v>-</v>
      </c>
      <c r="L31" s="98" t="str">
        <f t="shared" si="2"/>
        <v>-</v>
      </c>
      <c r="M31" s="8"/>
    </row>
    <row r="32" spans="2:16" x14ac:dyDescent="0.35">
      <c r="B32" s="522" t="str">
        <f>IF(Intro!$G$21="English",Variables!B32&amp;" (list below)",Variables!C32&amp;" (énumérer ci-dessous)")</f>
        <v>Other countries (list below)</v>
      </c>
      <c r="C32" s="523"/>
      <c r="D32" s="523"/>
      <c r="E32" s="536" t="str">
        <f>IF(Intro!$G$21="English",Variables!$B$23,Variables!$C$23)</f>
        <v>metres</v>
      </c>
      <c r="F32" s="536"/>
      <c r="G32" s="536"/>
      <c r="H32" s="86"/>
      <c r="I32" s="86"/>
      <c r="J32" s="86"/>
      <c r="K32" s="86"/>
      <c r="L32" s="87"/>
      <c r="M32" s="8"/>
    </row>
    <row r="33" spans="1:19" x14ac:dyDescent="0.35">
      <c r="B33" s="544"/>
      <c r="C33" s="545"/>
      <c r="D33" s="545"/>
      <c r="E33" s="526" t="str">
        <f>IF(Intro!G$21="English","net delivered purchase value (CAD)","valeur d'achat nette rendue (CAD)")</f>
        <v>net delivered purchase value (CAD)</v>
      </c>
      <c r="F33" s="526"/>
      <c r="G33" s="526"/>
      <c r="H33" s="86"/>
      <c r="I33" s="86"/>
      <c r="J33" s="86"/>
      <c r="K33" s="86"/>
      <c r="L33" s="87"/>
      <c r="M33" s="8"/>
    </row>
    <row r="34" spans="1:19" ht="14.5" thickBot="1" x14ac:dyDescent="0.4">
      <c r="B34" s="546"/>
      <c r="C34" s="547"/>
      <c r="D34" s="547"/>
      <c r="E34" s="521" t="str">
        <f>"$ / "&amp;IF(Intro!$G$21="English",Variables!$B$24,Variables!$C$24)</f>
        <v>$ / metre</v>
      </c>
      <c r="F34" s="521"/>
      <c r="G34" s="521"/>
      <c r="H34" s="97" t="str">
        <f>IF(H32=0,"-",H33/H32)</f>
        <v>-</v>
      </c>
      <c r="I34" s="97" t="str">
        <f>IF(I32=0,"-",I33/I32)</f>
        <v>-</v>
      </c>
      <c r="J34" s="97" t="str">
        <f>IF(J32=0,"-",J33/J32)</f>
        <v>-</v>
      </c>
      <c r="K34" s="97" t="str">
        <f t="shared" ref="K34:L34" si="3">IF(K32=0,"-",K33/K32)</f>
        <v>-</v>
      </c>
      <c r="L34" s="98" t="str">
        <f t="shared" si="3"/>
        <v>-</v>
      </c>
      <c r="M34" s="8"/>
    </row>
    <row r="35" spans="1:19" x14ac:dyDescent="0.35">
      <c r="B35" s="522" t="str">
        <f>IF(Intro!$G$21="English",O35,P35)</f>
        <v>Unknown country of origin - Purchased from a domestic producer</v>
      </c>
      <c r="C35" s="523"/>
      <c r="D35" s="523"/>
      <c r="E35" s="536" t="str">
        <f>IF(Intro!$G$21="English",Variables!$B$23,Variables!$C$23)</f>
        <v>metres</v>
      </c>
      <c r="F35" s="536"/>
      <c r="G35" s="536"/>
      <c r="H35" s="86"/>
      <c r="I35" s="86"/>
      <c r="J35" s="86"/>
      <c r="K35" s="86"/>
      <c r="L35" s="87"/>
      <c r="M35" s="8"/>
      <c r="O35" s="8" t="s">
        <v>203</v>
      </c>
      <c r="P35" s="8" t="s">
        <v>281</v>
      </c>
    </row>
    <row r="36" spans="1:19" x14ac:dyDescent="0.35">
      <c r="B36" s="325"/>
      <c r="C36" s="326"/>
      <c r="D36" s="326"/>
      <c r="E36" s="526" t="str">
        <f>IF(Intro!G$21="English","net delivered purchase value (CAD)","valeur d'achat nette rendue (CAD)")</f>
        <v>net delivered purchase value (CAD)</v>
      </c>
      <c r="F36" s="526"/>
      <c r="G36" s="526"/>
      <c r="H36" s="86"/>
      <c r="I36" s="86"/>
      <c r="J36" s="86"/>
      <c r="K36" s="86"/>
      <c r="L36" s="87"/>
      <c r="M36" s="8"/>
    </row>
    <row r="37" spans="1:19" ht="14.5" thickBot="1" x14ac:dyDescent="0.4">
      <c r="B37" s="524"/>
      <c r="C37" s="525"/>
      <c r="D37" s="525"/>
      <c r="E37" s="521" t="str">
        <f>"$ / "&amp;IF(Intro!$G$21="English",Variables!$B$24,Variables!$C$24)</f>
        <v>$ / metre</v>
      </c>
      <c r="F37" s="521"/>
      <c r="G37" s="521"/>
      <c r="H37" s="97" t="str">
        <f>IF(H35=0,"-",H36/H35)</f>
        <v>-</v>
      </c>
      <c r="I37" s="97" t="str">
        <f>IF(I35=0,"-",I36/I35)</f>
        <v>-</v>
      </c>
      <c r="J37" s="97" t="str">
        <f>IF(J35=0,"-",J36/J35)</f>
        <v>-</v>
      </c>
      <c r="K37" s="97" t="str">
        <f t="shared" ref="K37:L37" si="4">IF(K35=0,"-",K36/K35)</f>
        <v>-</v>
      </c>
      <c r="L37" s="98" t="str">
        <f t="shared" si="4"/>
        <v>-</v>
      </c>
      <c r="M37" s="8"/>
    </row>
    <row r="38" spans="1:19" x14ac:dyDescent="0.35">
      <c r="B38" s="309" t="str">
        <f>IF(Intro!$G$21="English",O38,P38)</f>
        <v>Unknown country of origin - Purchased from another source (list below)</v>
      </c>
      <c r="C38" s="310"/>
      <c r="D38" s="310"/>
      <c r="E38" s="537" t="str">
        <f>IF(Intro!$G$21="English",Variables!$B$23,Variables!$C$23)</f>
        <v>metres</v>
      </c>
      <c r="F38" s="537"/>
      <c r="G38" s="537"/>
      <c r="H38" s="86"/>
      <c r="I38" s="86"/>
      <c r="J38" s="86"/>
      <c r="K38" s="86"/>
      <c r="L38" s="87"/>
      <c r="M38" s="8"/>
      <c r="O38" s="8" t="s">
        <v>303</v>
      </c>
      <c r="P38" s="8" t="s">
        <v>304</v>
      </c>
    </row>
    <row r="39" spans="1:19" x14ac:dyDescent="0.35">
      <c r="B39" s="325"/>
      <c r="C39" s="326"/>
      <c r="D39" s="326"/>
      <c r="E39" s="526" t="str">
        <f>IF(Intro!G$21="English","net delivered purchase value (CAD)","valeur d'achat nette rendue (CAD)")</f>
        <v>net delivered purchase value (CAD)</v>
      </c>
      <c r="F39" s="526"/>
      <c r="G39" s="526"/>
      <c r="H39" s="86"/>
      <c r="I39" s="86"/>
      <c r="J39" s="86"/>
      <c r="K39" s="86"/>
      <c r="L39" s="87"/>
      <c r="M39" s="8"/>
    </row>
    <row r="40" spans="1:19" ht="14.5" thickBot="1" x14ac:dyDescent="0.4">
      <c r="B40" s="325"/>
      <c r="C40" s="326"/>
      <c r="D40" s="326"/>
      <c r="E40" s="526" t="str">
        <f>"$ / "&amp;IF(Intro!$G$21="English",Variables!$B$24,Variables!$C$24)</f>
        <v>$ / metre</v>
      </c>
      <c r="F40" s="526"/>
      <c r="G40" s="526"/>
      <c r="H40" s="97" t="str">
        <f>IF(H38=0,"-",H39/H38)</f>
        <v>-</v>
      </c>
      <c r="I40" s="97" t="str">
        <f>IF(I38=0,"-",I39/I38)</f>
        <v>-</v>
      </c>
      <c r="J40" s="97" t="str">
        <f>IF(J38=0,"-",J39/J38)</f>
        <v>-</v>
      </c>
      <c r="K40" s="97" t="str">
        <f t="shared" ref="K40:L40" si="5">IF(K38=0,"-",K39/K38)</f>
        <v>-</v>
      </c>
      <c r="L40" s="98" t="str">
        <f t="shared" si="5"/>
        <v>-</v>
      </c>
      <c r="M40" s="8"/>
    </row>
    <row r="41" spans="1:19" s="26" customFormat="1" x14ac:dyDescent="0.35">
      <c r="A41" s="55"/>
      <c r="B41" s="527"/>
      <c r="C41" s="528"/>
      <c r="D41" s="528"/>
      <c r="E41" s="528"/>
      <c r="F41" s="528"/>
      <c r="G41" s="529"/>
      <c r="H41" s="269"/>
      <c r="I41" s="269"/>
      <c r="J41" s="269"/>
      <c r="K41" s="269"/>
      <c r="L41" s="270"/>
      <c r="O41" s="8" t="s">
        <v>146</v>
      </c>
      <c r="P41" s="8" t="s">
        <v>230</v>
      </c>
      <c r="Q41" s="8"/>
      <c r="R41" s="8"/>
      <c r="S41" s="8"/>
    </row>
    <row r="42" spans="1:19" s="26" customFormat="1" x14ac:dyDescent="0.35">
      <c r="A42" s="55"/>
      <c r="B42" s="530"/>
      <c r="C42" s="531"/>
      <c r="D42" s="531"/>
      <c r="E42" s="531"/>
      <c r="F42" s="531"/>
      <c r="G42" s="532"/>
      <c r="H42" s="269"/>
      <c r="I42" s="269"/>
      <c r="J42" s="269"/>
      <c r="K42" s="269"/>
      <c r="L42" s="270"/>
      <c r="O42" s="8"/>
      <c r="P42" s="8"/>
      <c r="Q42" s="8"/>
      <c r="R42" s="8"/>
      <c r="S42" s="8"/>
    </row>
    <row r="43" spans="1:19" s="26" customFormat="1" x14ac:dyDescent="0.35">
      <c r="A43" s="55"/>
      <c r="B43" s="533"/>
      <c r="C43" s="534"/>
      <c r="D43" s="534"/>
      <c r="E43" s="534"/>
      <c r="F43" s="534"/>
      <c r="G43" s="535"/>
      <c r="H43" s="269"/>
      <c r="I43" s="269"/>
      <c r="J43" s="269"/>
      <c r="K43" s="269"/>
      <c r="L43" s="270"/>
      <c r="O43" s="8"/>
      <c r="P43" s="8"/>
      <c r="Q43" s="8"/>
      <c r="R43" s="8"/>
      <c r="S43" s="8"/>
    </row>
    <row r="44" spans="1:19" x14ac:dyDescent="0.35">
      <c r="B44" s="30"/>
      <c r="C44" s="31"/>
      <c r="D44" s="31"/>
      <c r="E44" s="32"/>
      <c r="F44" s="32"/>
      <c r="G44" s="32"/>
      <c r="H44" s="32"/>
      <c r="I44" s="32"/>
      <c r="J44" s="32"/>
      <c r="K44" s="32"/>
      <c r="L44" s="33"/>
      <c r="M44" s="8"/>
    </row>
    <row r="45" spans="1:19" x14ac:dyDescent="0.35">
      <c r="B45" s="271"/>
      <c r="C45" s="53"/>
      <c r="D45" s="53"/>
      <c r="E45" s="59"/>
      <c r="F45" s="59"/>
      <c r="G45" s="59"/>
      <c r="H45" s="53"/>
      <c r="I45" s="53"/>
      <c r="J45" s="53"/>
      <c r="K45" s="53"/>
      <c r="L45" s="54"/>
      <c r="M45" s="8"/>
    </row>
    <row r="46" spans="1:19" s="9" customFormat="1" x14ac:dyDescent="0.35">
      <c r="A46" s="6"/>
      <c r="B46" s="388" t="s">
        <v>11</v>
      </c>
      <c r="C46" s="389"/>
      <c r="D46" s="389"/>
      <c r="E46" s="389"/>
      <c r="F46" s="389"/>
      <c r="G46" s="389"/>
      <c r="H46" s="389"/>
      <c r="I46" s="389"/>
      <c r="J46" s="389"/>
      <c r="K46" s="389"/>
      <c r="L46" s="390"/>
      <c r="M46" s="41"/>
    </row>
    <row r="47" spans="1:19" s="26" customFormat="1" x14ac:dyDescent="0.35">
      <c r="A47" s="55"/>
      <c r="B47" s="65"/>
      <c r="C47" s="50"/>
      <c r="D47" s="50"/>
      <c r="E47" s="50"/>
      <c r="F47" s="50"/>
      <c r="G47" s="50"/>
      <c r="H47" s="50"/>
      <c r="I47" s="50"/>
      <c r="J47" s="50"/>
      <c r="K47" s="50"/>
      <c r="L47" s="56"/>
      <c r="O47" s="8"/>
      <c r="P47" s="8"/>
      <c r="Q47" s="8"/>
      <c r="R47" s="8"/>
      <c r="S47" s="8"/>
    </row>
    <row r="48" spans="1:19" s="26" customFormat="1" x14ac:dyDescent="0.35">
      <c r="A48" s="55"/>
      <c r="B48" s="275" t="str">
        <f>IF(Intro!$G$21="English",O48,P48)</f>
        <v>Indicate your firm's top suppliers of the goods since January 1, 2023.</v>
      </c>
      <c r="C48" s="276"/>
      <c r="D48" s="276"/>
      <c r="E48" s="276"/>
      <c r="F48" s="276"/>
      <c r="G48" s="276"/>
      <c r="H48" s="276"/>
      <c r="I48" s="276"/>
      <c r="J48" s="276"/>
      <c r="K48" s="276"/>
      <c r="L48" s="277"/>
      <c r="O48" s="8" t="str">
        <f>"Indicate your firm's top suppliers of the goods since January 1, "&amp;Variables!B6&amp;"."</f>
        <v>Indicate your firm's top suppliers of the goods since January 1, 2023.</v>
      </c>
      <c r="P48" s="8" t="str">
        <f>"Nommez les fournisseurs les plus importants des marchandises de votre entreprise depuis le 1er janvier "&amp;Variables!B6&amp;"."</f>
        <v>Nommez les fournisseurs les plus importants des marchandises de votre entreprise depuis le 1er janvier 2023.</v>
      </c>
      <c r="Q48" s="8"/>
      <c r="R48" s="8"/>
      <c r="S48" s="8"/>
    </row>
    <row r="49" spans="1:19" s="26" customFormat="1" x14ac:dyDescent="0.35">
      <c r="A49" s="55"/>
      <c r="B49" s="65"/>
      <c r="C49" s="50"/>
      <c r="D49" s="50"/>
      <c r="E49" s="50"/>
      <c r="F49" s="50"/>
      <c r="G49" s="50"/>
      <c r="H49" s="50"/>
      <c r="I49" s="50"/>
      <c r="J49" s="50"/>
      <c r="K49" s="50"/>
      <c r="L49" s="56"/>
      <c r="O49" s="8" t="s">
        <v>73</v>
      </c>
      <c r="P49" s="8" t="s">
        <v>126</v>
      </c>
      <c r="Q49" s="8"/>
      <c r="R49" s="8"/>
      <c r="S49" s="8"/>
    </row>
    <row r="50" spans="1:19" x14ac:dyDescent="0.35">
      <c r="B50" s="93"/>
      <c r="C50" s="458" t="str">
        <f>IF(Intro!$G$21="English",O49,P49)</f>
        <v>Firm Name</v>
      </c>
      <c r="D50" s="458"/>
      <c r="E50" s="458"/>
      <c r="F50" s="458"/>
      <c r="G50" s="458" t="str">
        <f>IF(Intro!$G$21="English",O50,P50)</f>
        <v>Role in Canadian Market</v>
      </c>
      <c r="H50" s="458"/>
      <c r="I50" s="458"/>
      <c r="J50" s="458"/>
      <c r="K50" s="458"/>
      <c r="L50" s="459"/>
      <c r="M50" s="8"/>
      <c r="O50" s="8" t="s">
        <v>133</v>
      </c>
      <c r="P50" s="8" t="s">
        <v>134</v>
      </c>
    </row>
    <row r="51" spans="1:19" x14ac:dyDescent="0.35">
      <c r="B51" s="543">
        <v>1</v>
      </c>
      <c r="C51" s="329"/>
      <c r="D51" s="329"/>
      <c r="E51" s="329"/>
      <c r="F51" s="329"/>
      <c r="G51" s="329"/>
      <c r="H51" s="329"/>
      <c r="I51" s="329"/>
      <c r="J51" s="329"/>
      <c r="K51" s="329"/>
      <c r="L51" s="330"/>
      <c r="M51" s="8"/>
    </row>
    <row r="52" spans="1:19" x14ac:dyDescent="0.35">
      <c r="B52" s="543"/>
      <c r="C52" s="329"/>
      <c r="D52" s="329"/>
      <c r="E52" s="329"/>
      <c r="F52" s="329"/>
      <c r="G52" s="329"/>
      <c r="H52" s="329"/>
      <c r="I52" s="329"/>
      <c r="J52" s="329"/>
      <c r="K52" s="329"/>
      <c r="L52" s="330"/>
      <c r="M52" s="8"/>
    </row>
    <row r="53" spans="1:19" x14ac:dyDescent="0.35">
      <c r="B53" s="506">
        <v>2</v>
      </c>
      <c r="C53" s="329"/>
      <c r="D53" s="329"/>
      <c r="E53" s="329"/>
      <c r="F53" s="329"/>
      <c r="G53" s="329"/>
      <c r="H53" s="329"/>
      <c r="I53" s="329"/>
      <c r="J53" s="329"/>
      <c r="K53" s="329"/>
      <c r="L53" s="330"/>
      <c r="M53" s="8"/>
    </row>
    <row r="54" spans="1:19" x14ac:dyDescent="0.35">
      <c r="B54" s="506"/>
      <c r="C54" s="329"/>
      <c r="D54" s="329"/>
      <c r="E54" s="329"/>
      <c r="F54" s="329"/>
      <c r="G54" s="329"/>
      <c r="H54" s="329"/>
      <c r="I54" s="329"/>
      <c r="J54" s="329"/>
      <c r="K54" s="329"/>
      <c r="L54" s="330"/>
      <c r="M54" s="8"/>
    </row>
    <row r="55" spans="1:19" x14ac:dyDescent="0.35">
      <c r="B55" s="506">
        <v>3</v>
      </c>
      <c r="C55" s="329"/>
      <c r="D55" s="329"/>
      <c r="E55" s="329"/>
      <c r="F55" s="329"/>
      <c r="G55" s="329"/>
      <c r="H55" s="329"/>
      <c r="I55" s="329"/>
      <c r="J55" s="329"/>
      <c r="K55" s="329"/>
      <c r="L55" s="330"/>
      <c r="M55" s="8"/>
    </row>
    <row r="56" spans="1:19" x14ac:dyDescent="0.35">
      <c r="B56" s="506"/>
      <c r="C56" s="329"/>
      <c r="D56" s="329"/>
      <c r="E56" s="329"/>
      <c r="F56" s="329"/>
      <c r="G56" s="329"/>
      <c r="H56" s="329"/>
      <c r="I56" s="329"/>
      <c r="J56" s="329"/>
      <c r="K56" s="329"/>
      <c r="L56" s="330"/>
      <c r="M56" s="8"/>
    </row>
    <row r="57" spans="1:19" x14ac:dyDescent="0.35">
      <c r="B57" s="506">
        <v>4</v>
      </c>
      <c r="C57" s="329"/>
      <c r="D57" s="329"/>
      <c r="E57" s="329"/>
      <c r="F57" s="329"/>
      <c r="G57" s="329"/>
      <c r="H57" s="329"/>
      <c r="I57" s="329"/>
      <c r="J57" s="329"/>
      <c r="K57" s="329"/>
      <c r="L57" s="330"/>
      <c r="M57" s="8"/>
    </row>
    <row r="58" spans="1:19" x14ac:dyDescent="0.35">
      <c r="B58" s="506"/>
      <c r="C58" s="329"/>
      <c r="D58" s="329"/>
      <c r="E58" s="329"/>
      <c r="F58" s="329"/>
      <c r="G58" s="329"/>
      <c r="H58" s="329"/>
      <c r="I58" s="329"/>
      <c r="J58" s="329"/>
      <c r="K58" s="329"/>
      <c r="L58" s="330"/>
      <c r="M58" s="8"/>
    </row>
    <row r="59" spans="1:19" x14ac:dyDescent="0.35">
      <c r="B59" s="506">
        <v>5</v>
      </c>
      <c r="C59" s="329"/>
      <c r="D59" s="329"/>
      <c r="E59" s="329"/>
      <c r="F59" s="329"/>
      <c r="G59" s="329"/>
      <c r="H59" s="329"/>
      <c r="I59" s="329"/>
      <c r="J59" s="329"/>
      <c r="K59" s="329"/>
      <c r="L59" s="330"/>
      <c r="M59" s="8"/>
    </row>
    <row r="60" spans="1:19" x14ac:dyDescent="0.35">
      <c r="B60" s="506"/>
      <c r="C60" s="329"/>
      <c r="D60" s="329"/>
      <c r="E60" s="329"/>
      <c r="F60" s="329"/>
      <c r="G60" s="329"/>
      <c r="H60" s="329"/>
      <c r="I60" s="329"/>
      <c r="J60" s="329"/>
      <c r="K60" s="329"/>
      <c r="L60" s="330"/>
      <c r="M60" s="8"/>
    </row>
    <row r="61" spans="1:19" x14ac:dyDescent="0.35">
      <c r="B61" s="506">
        <v>6</v>
      </c>
      <c r="C61" s="329"/>
      <c r="D61" s="329"/>
      <c r="E61" s="329"/>
      <c r="F61" s="329"/>
      <c r="G61" s="329"/>
      <c r="H61" s="329"/>
      <c r="I61" s="329"/>
      <c r="J61" s="329"/>
      <c r="K61" s="329"/>
      <c r="L61" s="330"/>
      <c r="M61" s="8"/>
    </row>
    <row r="62" spans="1:19" x14ac:dyDescent="0.35">
      <c r="B62" s="506"/>
      <c r="C62" s="329"/>
      <c r="D62" s="329"/>
      <c r="E62" s="329"/>
      <c r="F62" s="329"/>
      <c r="G62" s="329"/>
      <c r="H62" s="329"/>
      <c r="I62" s="329"/>
      <c r="J62" s="329"/>
      <c r="K62" s="329"/>
      <c r="L62" s="330"/>
      <c r="M62" s="8"/>
    </row>
    <row r="63" spans="1:19" x14ac:dyDescent="0.35">
      <c r="B63" s="506">
        <v>7</v>
      </c>
      <c r="C63" s="329"/>
      <c r="D63" s="329"/>
      <c r="E63" s="329"/>
      <c r="F63" s="329"/>
      <c r="G63" s="329"/>
      <c r="H63" s="329"/>
      <c r="I63" s="329"/>
      <c r="J63" s="329"/>
      <c r="K63" s="329"/>
      <c r="L63" s="330"/>
      <c r="M63" s="8"/>
    </row>
    <row r="64" spans="1:19" x14ac:dyDescent="0.35">
      <c r="B64" s="506"/>
      <c r="C64" s="329"/>
      <c r="D64" s="329"/>
      <c r="E64" s="329"/>
      <c r="F64" s="329"/>
      <c r="G64" s="329"/>
      <c r="H64" s="329"/>
      <c r="I64" s="329"/>
      <c r="J64" s="329"/>
      <c r="K64" s="329"/>
      <c r="L64" s="330"/>
      <c r="M64" s="8"/>
    </row>
    <row r="65" spans="1:19" x14ac:dyDescent="0.35">
      <c r="B65" s="506">
        <v>8</v>
      </c>
      <c r="C65" s="329"/>
      <c r="D65" s="329"/>
      <c r="E65" s="329"/>
      <c r="F65" s="329"/>
      <c r="G65" s="329"/>
      <c r="H65" s="329"/>
      <c r="I65" s="329"/>
      <c r="J65" s="329"/>
      <c r="K65" s="329"/>
      <c r="L65" s="330"/>
      <c r="M65" s="8"/>
    </row>
    <row r="66" spans="1:19" x14ac:dyDescent="0.35">
      <c r="B66" s="506"/>
      <c r="C66" s="329"/>
      <c r="D66" s="329"/>
      <c r="E66" s="329"/>
      <c r="F66" s="329"/>
      <c r="G66" s="329"/>
      <c r="H66" s="329"/>
      <c r="I66" s="329"/>
      <c r="J66" s="329"/>
      <c r="K66" s="329"/>
      <c r="L66" s="330"/>
      <c r="M66" s="8"/>
    </row>
    <row r="67" spans="1:19" x14ac:dyDescent="0.35">
      <c r="B67" s="506">
        <v>9</v>
      </c>
      <c r="C67" s="329"/>
      <c r="D67" s="329"/>
      <c r="E67" s="329"/>
      <c r="F67" s="329"/>
      <c r="G67" s="329"/>
      <c r="H67" s="329"/>
      <c r="I67" s="329"/>
      <c r="J67" s="329"/>
      <c r="K67" s="329"/>
      <c r="L67" s="330"/>
      <c r="M67" s="8"/>
    </row>
    <row r="68" spans="1:19" x14ac:dyDescent="0.35">
      <c r="B68" s="506"/>
      <c r="C68" s="329"/>
      <c r="D68" s="329"/>
      <c r="E68" s="329"/>
      <c r="F68" s="329"/>
      <c r="G68" s="329"/>
      <c r="H68" s="329"/>
      <c r="I68" s="329"/>
      <c r="J68" s="329"/>
      <c r="K68" s="329"/>
      <c r="L68" s="330"/>
      <c r="M68" s="8"/>
    </row>
    <row r="69" spans="1:19" x14ac:dyDescent="0.35">
      <c r="B69" s="506">
        <v>10</v>
      </c>
      <c r="C69" s="329"/>
      <c r="D69" s="329"/>
      <c r="E69" s="329"/>
      <c r="F69" s="329"/>
      <c r="G69" s="329"/>
      <c r="H69" s="329"/>
      <c r="I69" s="329"/>
      <c r="J69" s="329"/>
      <c r="K69" s="329"/>
      <c r="L69" s="330"/>
      <c r="M69" s="8"/>
    </row>
    <row r="70" spans="1:19" x14ac:dyDescent="0.35">
      <c r="B70" s="506"/>
      <c r="C70" s="329"/>
      <c r="D70" s="329"/>
      <c r="E70" s="329"/>
      <c r="F70" s="329"/>
      <c r="G70" s="329"/>
      <c r="H70" s="329"/>
      <c r="I70" s="329"/>
      <c r="J70" s="329"/>
      <c r="K70" s="329"/>
      <c r="L70" s="330"/>
      <c r="M70" s="8"/>
    </row>
    <row r="71" spans="1:19" s="26" customFormat="1" x14ac:dyDescent="0.35">
      <c r="A71" s="55"/>
      <c r="B71" s="66"/>
      <c r="C71" s="67"/>
      <c r="D71" s="67"/>
      <c r="E71" s="67"/>
      <c r="F71" s="67"/>
      <c r="G71" s="67"/>
      <c r="H71" s="67"/>
      <c r="I71" s="67"/>
      <c r="J71" s="67"/>
      <c r="K71" s="67"/>
      <c r="L71" s="68"/>
      <c r="O71" s="8"/>
      <c r="P71" s="8"/>
      <c r="Q71" s="8"/>
      <c r="R71" s="8"/>
      <c r="S71" s="8"/>
    </row>
    <row r="72" spans="1:19" s="9" customFormat="1" x14ac:dyDescent="0.35">
      <c r="A72" s="6"/>
      <c r="B72" s="388" t="s">
        <v>10</v>
      </c>
      <c r="C72" s="389"/>
      <c r="D72" s="389"/>
      <c r="E72" s="389"/>
      <c r="F72" s="389"/>
      <c r="G72" s="389"/>
      <c r="H72" s="389"/>
      <c r="I72" s="389"/>
      <c r="J72" s="389"/>
      <c r="K72" s="389"/>
      <c r="L72" s="390"/>
      <c r="M72" s="41"/>
    </row>
    <row r="73" spans="1:19" s="26" customFormat="1" x14ac:dyDescent="0.35">
      <c r="A73" s="55"/>
      <c r="B73" s="65"/>
      <c r="C73" s="50"/>
      <c r="D73" s="50"/>
      <c r="E73" s="50"/>
      <c r="F73" s="50"/>
      <c r="G73" s="50"/>
      <c r="H73" s="50"/>
      <c r="I73" s="50"/>
      <c r="J73" s="50"/>
      <c r="K73" s="50"/>
      <c r="L73" s="56"/>
      <c r="O73" s="8"/>
      <c r="P73" s="8"/>
      <c r="Q73" s="8"/>
      <c r="R73" s="8"/>
      <c r="S73" s="8"/>
    </row>
    <row r="74" spans="1:19" s="26" customFormat="1" x14ac:dyDescent="0.35">
      <c r="A74" s="55"/>
      <c r="B74" s="275" t="str">
        <f>IF(Intro!$G$21="English",O74,P74)</f>
        <v>In the last 12 months, indicate if your firm has been contacted by producers or distributors with offers to sell the goods. If so, indicate the country of origin of the goods being offered.</v>
      </c>
      <c r="C74" s="276"/>
      <c r="D74" s="276"/>
      <c r="E74" s="276"/>
      <c r="F74" s="276"/>
      <c r="G74" s="276"/>
      <c r="H74" s="276"/>
      <c r="I74" s="276"/>
      <c r="J74" s="276"/>
      <c r="K74" s="276"/>
      <c r="L74" s="277"/>
      <c r="O74" s="8" t="s">
        <v>311</v>
      </c>
      <c r="P74" s="8" t="s">
        <v>287</v>
      </c>
      <c r="Q74" s="8"/>
      <c r="R74" s="8"/>
      <c r="S74" s="8"/>
    </row>
    <row r="75" spans="1:19" s="26" customFormat="1" x14ac:dyDescent="0.35">
      <c r="A75" s="55"/>
      <c r="B75" s="275"/>
      <c r="C75" s="276"/>
      <c r="D75" s="276"/>
      <c r="E75" s="276"/>
      <c r="F75" s="276"/>
      <c r="G75" s="276"/>
      <c r="H75" s="276"/>
      <c r="I75" s="276"/>
      <c r="J75" s="276"/>
      <c r="K75" s="276"/>
      <c r="L75" s="277"/>
      <c r="O75" s="8"/>
      <c r="P75" s="8"/>
      <c r="Q75" s="8"/>
      <c r="R75" s="8"/>
      <c r="S75" s="8"/>
    </row>
    <row r="76" spans="1:19" s="26" customFormat="1" x14ac:dyDescent="0.35">
      <c r="A76" s="55"/>
      <c r="B76" s="65"/>
      <c r="C76" s="50"/>
      <c r="D76" s="50"/>
      <c r="E76" s="50"/>
      <c r="F76" s="50"/>
      <c r="G76" s="50"/>
      <c r="H76" s="50"/>
      <c r="I76" s="50"/>
      <c r="J76" s="50"/>
      <c r="K76" s="50"/>
      <c r="L76" s="56"/>
      <c r="O76" s="8" t="s">
        <v>238</v>
      </c>
      <c r="P76" s="8" t="s">
        <v>239</v>
      </c>
      <c r="Q76" s="8"/>
      <c r="R76" s="8"/>
      <c r="S76" s="8"/>
    </row>
    <row r="77" spans="1:19" x14ac:dyDescent="0.35">
      <c r="B77" s="539"/>
      <c r="C77" s="540"/>
      <c r="D77" s="540"/>
      <c r="E77" s="422" t="str">
        <f>IF(Intro!$G$21="English",O76,P76)</f>
        <v>Producer</v>
      </c>
      <c r="F77" s="422"/>
      <c r="G77" s="422" t="str">
        <f>IF(Intro!$G$21="English",O77,P77)</f>
        <v>Distributor</v>
      </c>
      <c r="H77" s="422"/>
      <c r="I77" s="26"/>
      <c r="J77" s="26"/>
      <c r="K77" s="26"/>
      <c r="L77" s="57"/>
      <c r="M77" s="8"/>
      <c r="O77" s="19" t="s">
        <v>100</v>
      </c>
      <c r="P77" s="8" t="s">
        <v>125</v>
      </c>
    </row>
    <row r="78" spans="1:19" x14ac:dyDescent="0.35">
      <c r="B78" s="400" t="str">
        <f>IF(Intro!$G$21="English",O78,P78)</f>
        <v>Country of origin unknown</v>
      </c>
      <c r="C78" s="401"/>
      <c r="D78" s="460"/>
      <c r="E78" s="520"/>
      <c r="F78" s="520"/>
      <c r="G78" s="520"/>
      <c r="H78" s="520"/>
      <c r="I78" s="26"/>
      <c r="J78" s="26"/>
      <c r="K78" s="26"/>
      <c r="L78" s="57"/>
      <c r="M78" s="8"/>
      <c r="O78" s="19" t="s">
        <v>237</v>
      </c>
      <c r="P78" s="8" t="s">
        <v>283</v>
      </c>
    </row>
    <row r="79" spans="1:19" x14ac:dyDescent="0.35">
      <c r="B79" s="400" t="s">
        <v>14</v>
      </c>
      <c r="C79" s="401"/>
      <c r="D79" s="460"/>
      <c r="E79" s="520"/>
      <c r="F79" s="520"/>
      <c r="G79" s="520"/>
      <c r="H79" s="520"/>
      <c r="I79" s="26"/>
      <c r="J79" s="26"/>
      <c r="K79" s="26"/>
      <c r="L79" s="57"/>
      <c r="M79" s="8"/>
    </row>
    <row r="80" spans="1:19" x14ac:dyDescent="0.35">
      <c r="B80" s="400" t="str">
        <f>IF(Intro!$G$21="English",Variables!B30,Variables!C30)</f>
        <v>China</v>
      </c>
      <c r="C80" s="401"/>
      <c r="D80" s="460"/>
      <c r="E80" s="520"/>
      <c r="F80" s="520"/>
      <c r="G80" s="520"/>
      <c r="H80" s="520"/>
      <c r="I80" s="26"/>
      <c r="J80" s="26"/>
      <c r="K80" s="26"/>
      <c r="L80" s="57"/>
      <c r="M80" s="8"/>
    </row>
    <row r="81" spans="1:19" x14ac:dyDescent="0.35">
      <c r="B81" s="400" t="str">
        <f>IF(Intro!$G$21="English",Variables!B31,Variables!C31)</f>
        <v>United States</v>
      </c>
      <c r="C81" s="401"/>
      <c r="D81" s="460"/>
      <c r="E81" s="338"/>
      <c r="F81" s="338"/>
      <c r="G81" s="338"/>
      <c r="H81" s="338"/>
      <c r="I81" s="26"/>
      <c r="J81" s="26"/>
      <c r="K81" s="26"/>
      <c r="L81" s="57"/>
      <c r="M81" s="8"/>
    </row>
    <row r="82" spans="1:19" x14ac:dyDescent="0.35">
      <c r="B82" s="400" t="str">
        <f>IF(Intro!$G$21="English",Variables!B32,Variables!C32)</f>
        <v>Other countries</v>
      </c>
      <c r="C82" s="401"/>
      <c r="D82" s="460"/>
      <c r="E82" s="338"/>
      <c r="F82" s="338"/>
      <c r="G82" s="338"/>
      <c r="H82" s="338"/>
      <c r="I82" s="26"/>
      <c r="J82" s="26"/>
      <c r="K82" s="26"/>
      <c r="L82" s="57"/>
      <c r="M82" s="8"/>
    </row>
    <row r="83" spans="1:19" s="26" customFormat="1" x14ac:dyDescent="0.35">
      <c r="A83" s="55"/>
      <c r="B83" s="488" t="str">
        <f>IF(Intro!$G$21="English",Variables!B32&amp;" include: ",Variables!C32&amp;" incluent :")</f>
        <v xml:space="preserve">Other countries include: </v>
      </c>
      <c r="C83" s="511"/>
      <c r="D83" s="511"/>
      <c r="E83" s="514"/>
      <c r="F83" s="514"/>
      <c r="G83" s="514"/>
      <c r="H83" s="514"/>
      <c r="I83" s="514"/>
      <c r="J83" s="514"/>
      <c r="K83" s="514"/>
      <c r="L83" s="515"/>
      <c r="O83" s="8"/>
      <c r="P83" s="8"/>
      <c r="Q83" s="8"/>
      <c r="R83" s="8"/>
      <c r="S83" s="8"/>
    </row>
    <row r="84" spans="1:19" s="26" customFormat="1" x14ac:dyDescent="0.35">
      <c r="A84" s="55"/>
      <c r="B84" s="489"/>
      <c r="C84" s="512"/>
      <c r="D84" s="512"/>
      <c r="E84" s="516"/>
      <c r="F84" s="516"/>
      <c r="G84" s="516"/>
      <c r="H84" s="516"/>
      <c r="I84" s="516"/>
      <c r="J84" s="516"/>
      <c r="K84" s="516"/>
      <c r="L84" s="517"/>
      <c r="O84" s="8"/>
      <c r="P84" s="8"/>
      <c r="Q84" s="8"/>
      <c r="R84" s="8"/>
      <c r="S84" s="8"/>
    </row>
    <row r="85" spans="1:19" s="26" customFormat="1" x14ac:dyDescent="0.35">
      <c r="A85" s="55"/>
      <c r="B85" s="489"/>
      <c r="C85" s="512"/>
      <c r="D85" s="512"/>
      <c r="E85" s="516"/>
      <c r="F85" s="516"/>
      <c r="G85" s="516"/>
      <c r="H85" s="516"/>
      <c r="I85" s="516"/>
      <c r="J85" s="516"/>
      <c r="K85" s="516"/>
      <c r="L85" s="517"/>
      <c r="O85" s="8"/>
      <c r="P85" s="8"/>
      <c r="Q85" s="8"/>
      <c r="R85" s="8"/>
      <c r="S85" s="8"/>
    </row>
    <row r="86" spans="1:19" s="26" customFormat="1" x14ac:dyDescent="0.35">
      <c r="A86" s="55"/>
      <c r="B86" s="490"/>
      <c r="C86" s="513"/>
      <c r="D86" s="513"/>
      <c r="E86" s="518"/>
      <c r="F86" s="518"/>
      <c r="G86" s="518"/>
      <c r="H86" s="518"/>
      <c r="I86" s="518"/>
      <c r="J86" s="518"/>
      <c r="K86" s="518"/>
      <c r="L86" s="519"/>
      <c r="O86" s="8"/>
      <c r="P86" s="8"/>
      <c r="Q86" s="8"/>
      <c r="R86" s="8"/>
      <c r="S86" s="8"/>
    </row>
    <row r="87" spans="1:19" s="26" customFormat="1" x14ac:dyDescent="0.35">
      <c r="A87" s="55"/>
      <c r="B87" s="66"/>
      <c r="C87" s="67"/>
      <c r="D87" s="67"/>
      <c r="E87" s="67"/>
      <c r="F87" s="67"/>
      <c r="G87" s="67"/>
      <c r="H87" s="67"/>
      <c r="I87" s="67"/>
      <c r="J87" s="67"/>
      <c r="K87" s="67"/>
      <c r="L87" s="68"/>
      <c r="O87" s="8"/>
      <c r="P87" s="8"/>
      <c r="Q87" s="8"/>
      <c r="R87" s="8"/>
      <c r="S87" s="8"/>
    </row>
    <row r="88" spans="1:19" s="4" customFormat="1" x14ac:dyDescent="0.35">
      <c r="A88" s="1"/>
      <c r="B88" s="15"/>
      <c r="C88" s="15"/>
      <c r="D88" s="15"/>
      <c r="E88" s="3"/>
      <c r="F88" s="3"/>
      <c r="G88" s="3"/>
      <c r="H88" s="3"/>
      <c r="I88" s="3"/>
      <c r="J88" s="3"/>
      <c r="K88" s="3"/>
      <c r="L88" s="3"/>
      <c r="O88" s="16"/>
      <c r="P88" s="16"/>
    </row>
    <row r="89" spans="1:19" x14ac:dyDescent="0.35">
      <c r="B89" s="284" t="str">
        <f>UPPER(IF(Intro!$G$21="English",O89,P89))</f>
        <v>PURCHASING DECISIONS</v>
      </c>
      <c r="C89" s="285"/>
      <c r="D89" s="285"/>
      <c r="E89" s="285"/>
      <c r="F89" s="285"/>
      <c r="G89" s="285"/>
      <c r="H89" s="285"/>
      <c r="I89" s="285"/>
      <c r="J89" s="285"/>
      <c r="K89" s="285"/>
      <c r="L89" s="286"/>
      <c r="M89" s="8"/>
      <c r="O89" s="8" t="s">
        <v>224</v>
      </c>
      <c r="P89" s="8" t="s">
        <v>225</v>
      </c>
    </row>
    <row r="90" spans="1:19" s="9" customFormat="1" x14ac:dyDescent="0.35">
      <c r="A90" s="6"/>
      <c r="B90" s="388" t="s">
        <v>248</v>
      </c>
      <c r="C90" s="389"/>
      <c r="D90" s="389"/>
      <c r="E90" s="389"/>
      <c r="F90" s="389"/>
      <c r="G90" s="389"/>
      <c r="H90" s="389"/>
      <c r="I90" s="389"/>
      <c r="J90" s="389"/>
      <c r="K90" s="389"/>
      <c r="L90" s="390"/>
      <c r="M90" s="41"/>
    </row>
    <row r="91" spans="1:19" s="26" customFormat="1" x14ac:dyDescent="0.35">
      <c r="A91" s="55"/>
      <c r="B91" s="65"/>
      <c r="C91" s="50"/>
      <c r="D91" s="50"/>
      <c r="E91" s="50"/>
      <c r="F91" s="50"/>
      <c r="G91" s="50"/>
      <c r="H91" s="50"/>
      <c r="I91" s="50"/>
      <c r="J91" s="50"/>
      <c r="K91" s="50"/>
      <c r="L91" s="56"/>
      <c r="O91" s="8"/>
      <c r="P91" s="8"/>
      <c r="Q91" s="8"/>
      <c r="R91" s="8"/>
      <c r="S91" s="8"/>
    </row>
    <row r="92" spans="1:19" s="26" customFormat="1" x14ac:dyDescent="0.35">
      <c r="A92" s="55"/>
      <c r="B92" s="275" t="str">
        <f>IF(Intro!$G$21="English",O92,P92)</f>
        <v>Identify any requirements that must be met or taken into account before your firm decides it needs to purchase the goods.</v>
      </c>
      <c r="C92" s="276"/>
      <c r="D92" s="276"/>
      <c r="E92" s="276"/>
      <c r="F92" s="276"/>
      <c r="G92" s="276"/>
      <c r="H92" s="276"/>
      <c r="I92" s="276"/>
      <c r="J92" s="276"/>
      <c r="K92" s="276"/>
      <c r="L92" s="277"/>
      <c r="O92" s="8" t="s">
        <v>226</v>
      </c>
      <c r="P92" s="8" t="s">
        <v>227</v>
      </c>
      <c r="Q92" s="8"/>
      <c r="R92" s="8"/>
      <c r="S92" s="8"/>
    </row>
    <row r="93" spans="1:19" s="26" customFormat="1" x14ac:dyDescent="0.35">
      <c r="A93" s="55"/>
      <c r="B93" s="65"/>
      <c r="C93" s="50"/>
      <c r="D93" s="50"/>
      <c r="E93" s="50"/>
      <c r="F93" s="50"/>
      <c r="G93" s="50"/>
      <c r="H93" s="50"/>
      <c r="I93" s="50"/>
      <c r="J93" s="50"/>
      <c r="K93" s="50"/>
      <c r="L93" s="56"/>
      <c r="O93" s="8"/>
      <c r="P93" s="8"/>
      <c r="Q93" s="8"/>
      <c r="R93" s="8"/>
      <c r="S93" s="8"/>
    </row>
    <row r="94" spans="1:19" s="9" customFormat="1" x14ac:dyDescent="0.35">
      <c r="A94" s="6"/>
      <c r="B94" s="416"/>
      <c r="C94" s="417"/>
      <c r="D94" s="417"/>
      <c r="E94" s="417"/>
      <c r="F94" s="417"/>
      <c r="G94" s="417"/>
      <c r="H94" s="417"/>
      <c r="I94" s="417"/>
      <c r="J94" s="417"/>
      <c r="K94" s="417"/>
      <c r="L94" s="418"/>
      <c r="M94" s="26"/>
    </row>
    <row r="95" spans="1:19" s="9" customFormat="1" x14ac:dyDescent="0.35">
      <c r="A95" s="6"/>
      <c r="B95" s="416"/>
      <c r="C95" s="417"/>
      <c r="D95" s="417"/>
      <c r="E95" s="417"/>
      <c r="F95" s="417"/>
      <c r="G95" s="417"/>
      <c r="H95" s="417"/>
      <c r="I95" s="417"/>
      <c r="J95" s="417"/>
      <c r="K95" s="417"/>
      <c r="L95" s="418"/>
      <c r="M95" s="26"/>
    </row>
    <row r="96" spans="1:19" s="9" customFormat="1" x14ac:dyDescent="0.35">
      <c r="A96" s="6"/>
      <c r="B96" s="416"/>
      <c r="C96" s="417"/>
      <c r="D96" s="417"/>
      <c r="E96" s="417"/>
      <c r="F96" s="417"/>
      <c r="G96" s="417"/>
      <c r="H96" s="417"/>
      <c r="I96" s="417"/>
      <c r="J96" s="417"/>
      <c r="K96" s="417"/>
      <c r="L96" s="418"/>
      <c r="M96" s="26"/>
    </row>
    <row r="97" spans="1:19" s="9" customFormat="1" x14ac:dyDescent="0.35">
      <c r="A97" s="6"/>
      <c r="B97" s="416"/>
      <c r="C97" s="417"/>
      <c r="D97" s="417"/>
      <c r="E97" s="417"/>
      <c r="F97" s="417"/>
      <c r="G97" s="417"/>
      <c r="H97" s="417"/>
      <c r="I97" s="417"/>
      <c r="J97" s="417"/>
      <c r="K97" s="417"/>
      <c r="L97" s="418"/>
      <c r="M97" s="26"/>
    </row>
    <row r="98" spans="1:19" s="9" customFormat="1" x14ac:dyDescent="0.35">
      <c r="A98" s="6"/>
      <c r="B98" s="416"/>
      <c r="C98" s="417"/>
      <c r="D98" s="417"/>
      <c r="E98" s="417"/>
      <c r="F98" s="417"/>
      <c r="G98" s="417"/>
      <c r="H98" s="417"/>
      <c r="I98" s="417"/>
      <c r="J98" s="417"/>
      <c r="K98" s="417"/>
      <c r="L98" s="418"/>
      <c r="M98" s="26"/>
    </row>
    <row r="99" spans="1:19" s="9" customFormat="1" x14ac:dyDescent="0.35">
      <c r="A99" s="6"/>
      <c r="B99" s="416"/>
      <c r="C99" s="417"/>
      <c r="D99" s="417"/>
      <c r="E99" s="417"/>
      <c r="F99" s="417"/>
      <c r="G99" s="417"/>
      <c r="H99" s="417"/>
      <c r="I99" s="417"/>
      <c r="J99" s="417"/>
      <c r="K99" s="417"/>
      <c r="L99" s="418"/>
      <c r="M99" s="26"/>
    </row>
    <row r="100" spans="1:19" s="9" customFormat="1" x14ac:dyDescent="0.35">
      <c r="A100" s="6"/>
      <c r="B100" s="416"/>
      <c r="C100" s="417"/>
      <c r="D100" s="417"/>
      <c r="E100" s="417"/>
      <c r="F100" s="417"/>
      <c r="G100" s="417"/>
      <c r="H100" s="417"/>
      <c r="I100" s="417"/>
      <c r="J100" s="417"/>
      <c r="K100" s="417"/>
      <c r="L100" s="418"/>
      <c r="M100" s="26"/>
    </row>
    <row r="101" spans="1:19" s="9" customFormat="1" x14ac:dyDescent="0.35">
      <c r="A101" s="6"/>
      <c r="B101" s="416"/>
      <c r="C101" s="417"/>
      <c r="D101" s="417"/>
      <c r="E101" s="417"/>
      <c r="F101" s="417"/>
      <c r="G101" s="417"/>
      <c r="H101" s="417"/>
      <c r="I101" s="417"/>
      <c r="J101" s="417"/>
      <c r="K101" s="417"/>
      <c r="L101" s="418"/>
      <c r="M101" s="26"/>
    </row>
    <row r="102" spans="1:19" s="26" customFormat="1" x14ac:dyDescent="0.35">
      <c r="A102" s="55"/>
      <c r="B102" s="66"/>
      <c r="C102" s="67"/>
      <c r="D102" s="67"/>
      <c r="E102" s="67"/>
      <c r="F102" s="67"/>
      <c r="G102" s="67"/>
      <c r="H102" s="67"/>
      <c r="I102" s="67"/>
      <c r="J102" s="67"/>
      <c r="K102" s="67"/>
      <c r="L102" s="68"/>
      <c r="O102" s="8"/>
      <c r="P102" s="8"/>
      <c r="Q102" s="8"/>
      <c r="R102" s="8"/>
      <c r="S102" s="8"/>
    </row>
    <row r="103" spans="1:19" s="9" customFormat="1" x14ac:dyDescent="0.35">
      <c r="A103" s="6"/>
      <c r="B103" s="388" t="s">
        <v>249</v>
      </c>
      <c r="C103" s="389"/>
      <c r="D103" s="389"/>
      <c r="E103" s="389"/>
      <c r="F103" s="389"/>
      <c r="G103" s="389"/>
      <c r="H103" s="389"/>
      <c r="I103" s="389"/>
      <c r="J103" s="389"/>
      <c r="K103" s="389"/>
      <c r="L103" s="390"/>
      <c r="M103" s="41"/>
    </row>
    <row r="104" spans="1:19" s="26" customFormat="1" x14ac:dyDescent="0.35">
      <c r="A104" s="55"/>
      <c r="B104" s="65"/>
      <c r="C104" s="50"/>
      <c r="D104" s="50"/>
      <c r="E104" s="50"/>
      <c r="F104" s="50"/>
      <c r="G104" s="50"/>
      <c r="H104" s="50"/>
      <c r="I104" s="50"/>
      <c r="J104" s="50"/>
      <c r="K104" s="50"/>
      <c r="L104" s="56"/>
      <c r="O104" s="8"/>
      <c r="P104" s="8"/>
    </row>
    <row r="105" spans="1:19" s="26" customFormat="1" x14ac:dyDescent="0.35">
      <c r="A105" s="55"/>
      <c r="B105" s="423" t="str">
        <f>IF(Intro!$G$21="English",O105,P105)</f>
        <v>How many suppliers generally does your firm contact before deciding to purchase the goods?</v>
      </c>
      <c r="C105" s="424"/>
      <c r="D105" s="424"/>
      <c r="E105" s="424"/>
      <c r="F105" s="424"/>
      <c r="G105" s="424"/>
      <c r="H105" s="424"/>
      <c r="I105" s="424"/>
      <c r="J105" s="424"/>
      <c r="K105" s="424"/>
      <c r="L105" s="425"/>
      <c r="O105" s="8" t="s">
        <v>280</v>
      </c>
      <c r="P105" s="8" t="s">
        <v>114</v>
      </c>
    </row>
    <row r="106" spans="1:19" s="26" customFormat="1" x14ac:dyDescent="0.35">
      <c r="A106" s="55"/>
      <c r="B106" s="65"/>
      <c r="C106" s="50"/>
      <c r="D106" s="50"/>
      <c r="E106" s="50"/>
      <c r="F106" s="50"/>
      <c r="G106" s="50"/>
      <c r="H106" s="50"/>
      <c r="I106" s="50"/>
      <c r="J106" s="50"/>
      <c r="K106" s="50"/>
      <c r="L106" s="56"/>
      <c r="O106" s="8"/>
      <c r="P106" s="8"/>
    </row>
    <row r="107" spans="1:19" x14ac:dyDescent="0.35">
      <c r="B107" s="426" t="str">
        <f>IF(Intro!$G$21="English",O107,P107)</f>
        <v>Number of suppliers</v>
      </c>
      <c r="C107" s="427"/>
      <c r="D107" s="427"/>
      <c r="E107" s="538"/>
      <c r="F107" s="538"/>
      <c r="G107" s="50"/>
      <c r="H107" s="50"/>
      <c r="I107" s="50"/>
      <c r="J107" s="50"/>
      <c r="K107" s="50"/>
      <c r="L107" s="56"/>
      <c r="M107" s="8"/>
      <c r="O107" s="8" t="s">
        <v>228</v>
      </c>
      <c r="P107" s="8" t="s">
        <v>229</v>
      </c>
    </row>
    <row r="108" spans="1:19" s="26" customFormat="1" x14ac:dyDescent="0.35">
      <c r="A108" s="55"/>
      <c r="B108" s="66"/>
      <c r="C108" s="67"/>
      <c r="D108" s="67"/>
      <c r="E108" s="67"/>
      <c r="F108" s="67"/>
      <c r="G108" s="67"/>
      <c r="H108" s="67"/>
      <c r="I108" s="67"/>
      <c r="J108" s="67"/>
      <c r="K108" s="67"/>
      <c r="L108" s="68"/>
      <c r="O108" s="8"/>
      <c r="P108" s="8"/>
      <c r="Q108" s="8"/>
      <c r="R108" s="8"/>
      <c r="S108" s="8"/>
    </row>
    <row r="109" spans="1:19" s="9" customFormat="1" x14ac:dyDescent="0.35">
      <c r="A109" s="6"/>
      <c r="B109" s="388" t="s">
        <v>12</v>
      </c>
      <c r="C109" s="389"/>
      <c r="D109" s="389"/>
      <c r="E109" s="389"/>
      <c r="F109" s="389"/>
      <c r="G109" s="389"/>
      <c r="H109" s="389"/>
      <c r="I109" s="389"/>
      <c r="J109" s="389"/>
      <c r="K109" s="389"/>
      <c r="L109" s="390"/>
      <c r="M109" s="41"/>
    </row>
    <row r="110" spans="1:19" s="26" customFormat="1" x14ac:dyDescent="0.35">
      <c r="A110" s="55"/>
      <c r="B110" s="65"/>
      <c r="C110" s="50"/>
      <c r="D110" s="50"/>
      <c r="E110" s="50"/>
      <c r="F110" s="50"/>
      <c r="G110" s="50"/>
      <c r="H110" s="50"/>
      <c r="I110" s="50"/>
      <c r="J110" s="50"/>
      <c r="K110" s="50"/>
      <c r="L110" s="56"/>
      <c r="O110" s="8"/>
      <c r="P110" s="8"/>
      <c r="Q110" s="8"/>
      <c r="R110" s="8"/>
      <c r="S110" s="8"/>
    </row>
    <row r="111" spans="1:19" s="26" customFormat="1" x14ac:dyDescent="0.35">
      <c r="A111" s="55"/>
      <c r="B111" s="423" t="str">
        <f>IF(Intro!$G$21="English",O111,P111)</f>
        <v>Aside from price, what factors does your firm take into account when making its purchasing decision?</v>
      </c>
      <c r="C111" s="424"/>
      <c r="D111" s="424"/>
      <c r="E111" s="424"/>
      <c r="F111" s="424"/>
      <c r="G111" s="424"/>
      <c r="H111" s="424"/>
      <c r="I111" s="424"/>
      <c r="J111" s="424"/>
      <c r="K111" s="424"/>
      <c r="L111" s="425"/>
      <c r="O111" s="8" t="s">
        <v>232</v>
      </c>
      <c r="P111" s="8" t="s">
        <v>233</v>
      </c>
      <c r="Q111" s="8"/>
      <c r="R111" s="8"/>
      <c r="S111" s="8"/>
    </row>
    <row r="112" spans="1:19" s="26" customFormat="1" x14ac:dyDescent="0.35">
      <c r="A112" s="55"/>
      <c r="B112" s="65"/>
      <c r="C112" s="50"/>
      <c r="D112" s="50"/>
      <c r="E112" s="50"/>
      <c r="F112" s="50"/>
      <c r="G112" s="50"/>
      <c r="H112" s="50"/>
      <c r="I112" s="50"/>
      <c r="J112" s="50"/>
      <c r="K112" s="50"/>
      <c r="L112" s="56"/>
      <c r="O112" s="8"/>
      <c r="P112" s="8"/>
      <c r="Q112" s="8"/>
      <c r="R112" s="8"/>
      <c r="S112" s="8"/>
    </row>
    <row r="113" spans="1:19" x14ac:dyDescent="0.35">
      <c r="B113" s="426" t="str">
        <f>IF(Intro!$G$21="English",O113,P113)</f>
        <v>Product quality</v>
      </c>
      <c r="C113" s="427"/>
      <c r="D113" s="427"/>
      <c r="E113" s="538"/>
      <c r="F113" s="538"/>
      <c r="G113" s="50"/>
      <c r="H113" s="50"/>
      <c r="I113" s="50"/>
      <c r="J113" s="50"/>
      <c r="K113" s="50"/>
      <c r="L113" s="56"/>
      <c r="M113" s="8"/>
      <c r="O113" s="8" t="s">
        <v>67</v>
      </c>
      <c r="P113" s="8" t="s">
        <v>57</v>
      </c>
    </row>
    <row r="114" spans="1:19" x14ac:dyDescent="0.35">
      <c r="B114" s="426" t="str">
        <f>IF(Intro!$G$21="English",O114,P114)</f>
        <v>Range of product line</v>
      </c>
      <c r="C114" s="427"/>
      <c r="D114" s="427"/>
      <c r="E114" s="538"/>
      <c r="F114" s="538"/>
      <c r="G114" s="50"/>
      <c r="H114" s="50"/>
      <c r="I114" s="50"/>
      <c r="J114" s="50"/>
      <c r="K114" s="50"/>
      <c r="L114" s="56"/>
      <c r="M114" s="8"/>
      <c r="O114" s="8" t="s">
        <v>54</v>
      </c>
      <c r="P114" s="8" t="s">
        <v>58</v>
      </c>
    </row>
    <row r="115" spans="1:19" x14ac:dyDescent="0.35">
      <c r="B115" s="426" t="str">
        <f>IF(Intro!$G$21="English",O115,P115)</f>
        <v>Product meets technical specifications</v>
      </c>
      <c r="C115" s="427"/>
      <c r="D115" s="427"/>
      <c r="E115" s="538"/>
      <c r="F115" s="538"/>
      <c r="G115" s="50"/>
      <c r="H115" s="50"/>
      <c r="I115" s="50"/>
      <c r="J115" s="50"/>
      <c r="K115" s="50"/>
      <c r="L115" s="56"/>
      <c r="M115" s="8"/>
      <c r="O115" s="8" t="s">
        <v>75</v>
      </c>
      <c r="P115" s="8" t="s">
        <v>78</v>
      </c>
    </row>
    <row r="116" spans="1:19" x14ac:dyDescent="0.35">
      <c r="B116" s="426" t="str">
        <f>IF(Intro!$G$21="English",O116,P116)</f>
        <v>Availability of proprietary specifications</v>
      </c>
      <c r="C116" s="427"/>
      <c r="D116" s="427"/>
      <c r="E116" s="538"/>
      <c r="F116" s="538"/>
      <c r="G116" s="50"/>
      <c r="H116" s="50"/>
      <c r="I116" s="50"/>
      <c r="J116" s="50"/>
      <c r="K116" s="50"/>
      <c r="L116" s="56"/>
      <c r="M116" s="8"/>
      <c r="O116" s="8" t="s">
        <v>68</v>
      </c>
      <c r="P116" s="8" t="s">
        <v>79</v>
      </c>
    </row>
    <row r="117" spans="1:19" x14ac:dyDescent="0.35">
      <c r="B117" s="426" t="str">
        <f>IF(Intro!$G$21="English",O117,P117)</f>
        <v>Credit arrangements</v>
      </c>
      <c r="C117" s="427"/>
      <c r="D117" s="427"/>
      <c r="E117" s="538"/>
      <c r="F117" s="538"/>
      <c r="G117" s="50"/>
      <c r="H117" s="50"/>
      <c r="I117" s="50"/>
      <c r="J117" s="50"/>
      <c r="K117" s="50"/>
      <c r="L117" s="56"/>
      <c r="M117" s="8"/>
      <c r="O117" s="8" t="s">
        <v>61</v>
      </c>
      <c r="P117" s="8" t="s">
        <v>62</v>
      </c>
    </row>
    <row r="118" spans="1:19" x14ac:dyDescent="0.35">
      <c r="B118" s="426" t="str">
        <f>IF(Intro!$G$21="English",O118,P118)</f>
        <v>Delivery cost</v>
      </c>
      <c r="C118" s="427"/>
      <c r="D118" s="427"/>
      <c r="E118" s="538"/>
      <c r="F118" s="538"/>
      <c r="G118" s="50"/>
      <c r="H118" s="50"/>
      <c r="I118" s="50"/>
      <c r="J118" s="50"/>
      <c r="K118" s="50"/>
      <c r="L118" s="56"/>
      <c r="M118" s="8"/>
      <c r="O118" s="8" t="s">
        <v>69</v>
      </c>
      <c r="P118" s="8" t="s">
        <v>81</v>
      </c>
    </row>
    <row r="119" spans="1:19" x14ac:dyDescent="0.35">
      <c r="B119" s="426" t="str">
        <f>IF(Intro!$G$21="English",O119,P119)</f>
        <v>Delivery time and terms</v>
      </c>
      <c r="C119" s="427"/>
      <c r="D119" s="427"/>
      <c r="E119" s="538"/>
      <c r="F119" s="538"/>
      <c r="G119" s="50"/>
      <c r="H119" s="50"/>
      <c r="I119" s="50"/>
      <c r="J119" s="50"/>
      <c r="K119" s="50"/>
      <c r="L119" s="56"/>
      <c r="M119" s="8"/>
      <c r="O119" s="8" t="s">
        <v>70</v>
      </c>
      <c r="P119" s="8" t="s">
        <v>59</v>
      </c>
    </row>
    <row r="120" spans="1:19" x14ac:dyDescent="0.35">
      <c r="B120" s="426" t="str">
        <f>IF(Intro!$G$21="English",O120,P120)</f>
        <v>Reliability of supplier</v>
      </c>
      <c r="C120" s="427"/>
      <c r="D120" s="427"/>
      <c r="E120" s="538"/>
      <c r="F120" s="538"/>
      <c r="G120" s="50"/>
      <c r="H120" s="50"/>
      <c r="I120" s="50"/>
      <c r="J120" s="50"/>
      <c r="K120" s="50"/>
      <c r="L120" s="56"/>
      <c r="M120" s="8"/>
      <c r="O120" s="8" t="s">
        <v>87</v>
      </c>
      <c r="P120" s="8" t="s">
        <v>82</v>
      </c>
    </row>
    <row r="121" spans="1:19" x14ac:dyDescent="0.35">
      <c r="B121" s="426" t="str">
        <f>IF(Intro!$G$21="English",O121,P121)</f>
        <v>Minimum quantity requirement</v>
      </c>
      <c r="C121" s="427"/>
      <c r="D121" s="427"/>
      <c r="E121" s="538"/>
      <c r="F121" s="538"/>
      <c r="G121" s="50"/>
      <c r="H121" s="50"/>
      <c r="I121" s="50"/>
      <c r="J121" s="50"/>
      <c r="K121" s="50"/>
      <c r="L121" s="56"/>
      <c r="M121" s="8"/>
      <c r="O121" s="8" t="s">
        <v>77</v>
      </c>
      <c r="P121" s="8" t="s">
        <v>83</v>
      </c>
    </row>
    <row r="122" spans="1:19" x14ac:dyDescent="0.35">
      <c r="B122" s="426" t="str">
        <f>IF(Intro!$G$21="English",O122,P122)</f>
        <v>Availability of on-hand inventory</v>
      </c>
      <c r="C122" s="427"/>
      <c r="D122" s="427"/>
      <c r="E122" s="538"/>
      <c r="F122" s="538"/>
      <c r="G122" s="50"/>
      <c r="H122" s="50"/>
      <c r="I122" s="50"/>
      <c r="J122" s="50"/>
      <c r="K122" s="50"/>
      <c r="L122" s="56"/>
      <c r="M122" s="8"/>
      <c r="O122" s="8" t="s">
        <v>71</v>
      </c>
      <c r="P122" s="8" t="s">
        <v>84</v>
      </c>
    </row>
    <row r="123" spans="1:19" x14ac:dyDescent="0.35">
      <c r="B123" s="426" t="str">
        <f>IF(Intro!$G$21="English",O123,P123)</f>
        <v>After-sale service or warranties</v>
      </c>
      <c r="C123" s="427"/>
      <c r="D123" s="427"/>
      <c r="E123" s="538"/>
      <c r="F123" s="538"/>
      <c r="G123" s="50"/>
      <c r="H123" s="50"/>
      <c r="I123" s="50"/>
      <c r="J123" s="50"/>
      <c r="K123" s="50"/>
      <c r="L123" s="56"/>
      <c r="M123" s="8"/>
      <c r="O123" s="8" t="s">
        <v>275</v>
      </c>
      <c r="P123" s="8" t="s">
        <v>85</v>
      </c>
    </row>
    <row r="124" spans="1:19" x14ac:dyDescent="0.35">
      <c r="B124" s="426" t="str">
        <f>IF(Intro!$G$21="English",O124,P124)</f>
        <v>Long-term supply relationship</v>
      </c>
      <c r="C124" s="427"/>
      <c r="D124" s="427"/>
      <c r="E124" s="538"/>
      <c r="F124" s="538"/>
      <c r="G124" s="50"/>
      <c r="H124" s="50"/>
      <c r="I124" s="50"/>
      <c r="J124" s="50"/>
      <c r="K124" s="50"/>
      <c r="L124" s="56"/>
      <c r="M124" s="8"/>
      <c r="O124" s="8" t="s">
        <v>56</v>
      </c>
      <c r="P124" s="7" t="s">
        <v>410</v>
      </c>
    </row>
    <row r="125" spans="1:19" x14ac:dyDescent="0.35">
      <c r="B125" s="488" t="str">
        <f>IF(Intro!$G$21="English",O125,P125)</f>
        <v>Geographic location of supplier</v>
      </c>
      <c r="C125" s="511"/>
      <c r="D125" s="511"/>
      <c r="E125" s="538"/>
      <c r="F125" s="538"/>
      <c r="G125" s="50"/>
      <c r="H125" s="50"/>
      <c r="I125" s="50"/>
      <c r="J125" s="50"/>
      <c r="K125" s="50"/>
      <c r="L125" s="56"/>
      <c r="M125" s="8"/>
      <c r="O125" s="8" t="s">
        <v>55</v>
      </c>
      <c r="P125" s="8" t="s">
        <v>60</v>
      </c>
    </row>
    <row r="126" spans="1:19" s="26" customFormat="1" x14ac:dyDescent="0.35">
      <c r="A126" s="55"/>
      <c r="B126" s="488" t="str">
        <f>IF(Intro!$G$21="English",O126,P126)</f>
        <v>Other factors include</v>
      </c>
      <c r="C126" s="511"/>
      <c r="D126" s="511"/>
      <c r="E126" s="514"/>
      <c r="F126" s="514"/>
      <c r="G126" s="514"/>
      <c r="H126" s="514"/>
      <c r="I126" s="514"/>
      <c r="J126" s="514"/>
      <c r="K126" s="514"/>
      <c r="L126" s="515"/>
      <c r="O126" s="8" t="s">
        <v>234</v>
      </c>
      <c r="P126" s="8" t="s">
        <v>235</v>
      </c>
      <c r="Q126" s="8"/>
      <c r="R126" s="8"/>
      <c r="S126" s="8"/>
    </row>
    <row r="127" spans="1:19" s="26" customFormat="1" x14ac:dyDescent="0.35">
      <c r="A127" s="55"/>
      <c r="B127" s="489"/>
      <c r="C127" s="512"/>
      <c r="D127" s="512"/>
      <c r="E127" s="516"/>
      <c r="F127" s="516"/>
      <c r="G127" s="516"/>
      <c r="H127" s="516"/>
      <c r="I127" s="516"/>
      <c r="J127" s="516"/>
      <c r="K127" s="516"/>
      <c r="L127" s="517"/>
      <c r="O127" s="8"/>
      <c r="P127" s="8"/>
      <c r="Q127" s="8"/>
      <c r="R127" s="8"/>
      <c r="S127" s="8"/>
    </row>
    <row r="128" spans="1:19" s="26" customFormat="1" x14ac:dyDescent="0.35">
      <c r="A128" s="55"/>
      <c r="B128" s="489"/>
      <c r="C128" s="512"/>
      <c r="D128" s="512"/>
      <c r="E128" s="516"/>
      <c r="F128" s="516"/>
      <c r="G128" s="516"/>
      <c r="H128" s="516"/>
      <c r="I128" s="516"/>
      <c r="J128" s="516"/>
      <c r="K128" s="516"/>
      <c r="L128" s="517"/>
      <c r="O128" s="8"/>
      <c r="P128" s="8"/>
      <c r="Q128" s="8"/>
      <c r="R128" s="8"/>
      <c r="S128" s="8"/>
    </row>
    <row r="129" spans="1:19" s="26" customFormat="1" x14ac:dyDescent="0.35">
      <c r="A129" s="55"/>
      <c r="B129" s="490"/>
      <c r="C129" s="513"/>
      <c r="D129" s="513"/>
      <c r="E129" s="518"/>
      <c r="F129" s="518"/>
      <c r="G129" s="518"/>
      <c r="H129" s="518"/>
      <c r="I129" s="518"/>
      <c r="J129" s="518"/>
      <c r="K129" s="518"/>
      <c r="L129" s="519"/>
      <c r="O129" s="8"/>
      <c r="P129" s="8"/>
      <c r="Q129" s="8"/>
      <c r="R129" s="8"/>
      <c r="S129" s="8"/>
    </row>
    <row r="130" spans="1:19" s="26" customFormat="1" x14ac:dyDescent="0.35">
      <c r="A130" s="55"/>
      <c r="B130" s="66"/>
      <c r="C130" s="67"/>
      <c r="D130" s="67"/>
      <c r="E130" s="67"/>
      <c r="F130" s="67"/>
      <c r="G130" s="67"/>
      <c r="H130" s="67"/>
      <c r="I130" s="67"/>
      <c r="J130" s="67"/>
      <c r="K130" s="67"/>
      <c r="L130" s="68"/>
      <c r="O130" s="8"/>
      <c r="P130" s="8"/>
      <c r="Q130" s="8"/>
      <c r="R130" s="8"/>
      <c r="S130" s="8"/>
    </row>
    <row r="131" spans="1:19" s="9" customFormat="1" x14ac:dyDescent="0.35">
      <c r="A131" s="6"/>
      <c r="B131" s="388" t="s">
        <v>13</v>
      </c>
      <c r="C131" s="389"/>
      <c r="D131" s="389"/>
      <c r="E131" s="389"/>
      <c r="F131" s="389"/>
      <c r="G131" s="389"/>
      <c r="H131" s="389"/>
      <c r="I131" s="389"/>
      <c r="J131" s="389"/>
      <c r="K131" s="389"/>
      <c r="L131" s="390"/>
      <c r="M131" s="41"/>
    </row>
    <row r="132" spans="1:19" s="26" customFormat="1" x14ac:dyDescent="0.35">
      <c r="A132" s="55"/>
      <c r="B132" s="65"/>
      <c r="C132" s="50"/>
      <c r="D132" s="50"/>
      <c r="E132" s="50"/>
      <c r="F132" s="50"/>
      <c r="G132" s="50"/>
      <c r="H132" s="50"/>
      <c r="I132" s="50"/>
      <c r="J132" s="50"/>
      <c r="K132" s="50"/>
      <c r="L132" s="56"/>
      <c r="O132" s="8"/>
      <c r="P132" s="8"/>
      <c r="Q132" s="8"/>
      <c r="R132" s="8"/>
      <c r="S132" s="8"/>
    </row>
    <row r="133" spans="1:19" s="26" customFormat="1" x14ac:dyDescent="0.35">
      <c r="A133" s="55"/>
      <c r="B133" s="423" t="str">
        <f>IF(Intro!$G$21="English",O133,P133)</f>
        <v>What are the usual methods of establishing a transaction price?</v>
      </c>
      <c r="C133" s="424"/>
      <c r="D133" s="424"/>
      <c r="E133" s="424"/>
      <c r="F133" s="424"/>
      <c r="G133" s="424"/>
      <c r="H133" s="424"/>
      <c r="I133" s="424"/>
      <c r="J133" s="424"/>
      <c r="K133" s="424"/>
      <c r="L133" s="425"/>
      <c r="O133" s="8" t="s">
        <v>236</v>
      </c>
      <c r="P133" s="8" t="s">
        <v>284</v>
      </c>
      <c r="Q133" s="8"/>
      <c r="R133" s="8"/>
      <c r="S133" s="8"/>
    </row>
    <row r="134" spans="1:19" s="26" customFormat="1" x14ac:dyDescent="0.35">
      <c r="A134" s="55"/>
      <c r="B134" s="65"/>
      <c r="C134" s="50"/>
      <c r="D134" s="50"/>
      <c r="E134" s="50"/>
      <c r="F134" s="50"/>
      <c r="G134" s="50"/>
      <c r="H134" s="50"/>
      <c r="I134" s="50"/>
      <c r="J134" s="50"/>
      <c r="K134" s="50"/>
      <c r="L134" s="56"/>
      <c r="O134" s="8"/>
      <c r="P134" s="8"/>
      <c r="Q134" s="8"/>
      <c r="R134" s="8"/>
      <c r="S134" s="8"/>
    </row>
    <row r="135" spans="1:19" x14ac:dyDescent="0.35">
      <c r="B135" s="426" t="str">
        <f>IF(Intro!$G$21="English",O135,P135)</f>
        <v>Request for quotations</v>
      </c>
      <c r="C135" s="427"/>
      <c r="D135" s="427"/>
      <c r="E135" s="538"/>
      <c r="F135" s="538"/>
      <c r="G135" s="50"/>
      <c r="H135" s="50"/>
      <c r="I135" s="50"/>
      <c r="J135" s="50"/>
      <c r="K135" s="50"/>
      <c r="L135" s="56"/>
      <c r="M135" s="8"/>
      <c r="O135" s="8" t="s">
        <v>44</v>
      </c>
      <c r="P135" s="8" t="s">
        <v>49</v>
      </c>
    </row>
    <row r="136" spans="1:19" x14ac:dyDescent="0.35">
      <c r="B136" s="426" t="str">
        <f>IF(Intro!$G$21="English",O136,P136)</f>
        <v>Competitive bidding</v>
      </c>
      <c r="C136" s="427"/>
      <c r="D136" s="427"/>
      <c r="E136" s="538"/>
      <c r="F136" s="538"/>
      <c r="G136" s="50"/>
      <c r="H136" s="50"/>
      <c r="I136" s="50"/>
      <c r="J136" s="50"/>
      <c r="K136" s="50"/>
      <c r="L136" s="56"/>
      <c r="M136" s="8"/>
      <c r="O136" s="8" t="s">
        <v>45</v>
      </c>
      <c r="P136" s="8" t="s">
        <v>50</v>
      </c>
    </row>
    <row r="137" spans="1:19" ht="14.15" customHeight="1" x14ac:dyDescent="0.35">
      <c r="B137" s="558" t="str">
        <f>IF(Intro!$G$21="English",O137,P137)</f>
        <v>Negotiation with an established supplier based on market intelligence on prices</v>
      </c>
      <c r="C137" s="559"/>
      <c r="D137" s="560"/>
      <c r="E137" s="564"/>
      <c r="F137" s="565"/>
      <c r="G137" s="50"/>
      <c r="H137" s="50"/>
      <c r="I137" s="50"/>
      <c r="J137" s="50"/>
      <c r="K137" s="50"/>
      <c r="L137" s="56"/>
      <c r="M137" s="8"/>
      <c r="O137" s="8" t="s">
        <v>46</v>
      </c>
      <c r="P137" s="8" t="s">
        <v>51</v>
      </c>
    </row>
    <row r="138" spans="1:19" x14ac:dyDescent="0.35">
      <c r="B138" s="561"/>
      <c r="C138" s="562"/>
      <c r="D138" s="563"/>
      <c r="E138" s="566"/>
      <c r="F138" s="567"/>
      <c r="G138" s="50"/>
      <c r="H138" s="50"/>
      <c r="I138" s="50"/>
      <c r="J138" s="50"/>
      <c r="K138" s="50"/>
      <c r="L138" s="56"/>
      <c r="M138" s="8"/>
    </row>
    <row r="139" spans="1:19" ht="14.15" customHeight="1" x14ac:dyDescent="0.35">
      <c r="B139" s="558" t="str">
        <f>IF(Intro!$G$21="English",O139,P139)</f>
        <v>Negotiation with an established supplier based on unsolicited bids received</v>
      </c>
      <c r="C139" s="559"/>
      <c r="D139" s="560"/>
      <c r="E139" s="564"/>
      <c r="F139" s="565"/>
      <c r="G139" s="50"/>
      <c r="H139" s="50"/>
      <c r="I139" s="50"/>
      <c r="J139" s="50"/>
      <c r="K139" s="50"/>
      <c r="L139" s="56"/>
      <c r="M139" s="8"/>
      <c r="O139" s="8" t="s">
        <v>47</v>
      </c>
      <c r="P139" s="8" t="s">
        <v>52</v>
      </c>
    </row>
    <row r="140" spans="1:19" x14ac:dyDescent="0.35">
      <c r="B140" s="561"/>
      <c r="C140" s="562"/>
      <c r="D140" s="563"/>
      <c r="E140" s="566"/>
      <c r="F140" s="567"/>
      <c r="G140" s="50"/>
      <c r="H140" s="50"/>
      <c r="I140" s="50"/>
      <c r="J140" s="50"/>
      <c r="K140" s="50"/>
      <c r="L140" s="56"/>
      <c r="M140" s="8"/>
    </row>
    <row r="141" spans="1:19" x14ac:dyDescent="0.35">
      <c r="B141" s="488" t="str">
        <f>IF(Intro!$G$21="English",O141,P141)</f>
        <v>Published list prices</v>
      </c>
      <c r="C141" s="511"/>
      <c r="D141" s="511"/>
      <c r="E141" s="394"/>
      <c r="F141" s="396"/>
      <c r="G141" s="50"/>
      <c r="H141" s="50"/>
      <c r="I141" s="50"/>
      <c r="J141" s="50"/>
      <c r="K141" s="50"/>
      <c r="L141" s="56"/>
      <c r="M141" s="8"/>
      <c r="O141" s="8" t="s">
        <v>48</v>
      </c>
      <c r="P141" s="8" t="s">
        <v>53</v>
      </c>
    </row>
    <row r="142" spans="1:19" s="26" customFormat="1" x14ac:dyDescent="0.35">
      <c r="A142" s="55"/>
      <c r="B142" s="488" t="str">
        <f>IF(Intro!$G$21="English",O142,P142)</f>
        <v>Other methods include</v>
      </c>
      <c r="C142" s="511"/>
      <c r="D142" s="511"/>
      <c r="E142" s="552"/>
      <c r="F142" s="528"/>
      <c r="G142" s="528"/>
      <c r="H142" s="528"/>
      <c r="I142" s="528"/>
      <c r="J142" s="528"/>
      <c r="K142" s="528"/>
      <c r="L142" s="553"/>
      <c r="O142" s="8" t="s">
        <v>231</v>
      </c>
      <c r="P142" s="8" t="s">
        <v>323</v>
      </c>
      <c r="Q142" s="8"/>
      <c r="R142" s="8"/>
      <c r="S142" s="8"/>
    </row>
    <row r="143" spans="1:19" s="26" customFormat="1" x14ac:dyDescent="0.35">
      <c r="A143" s="55"/>
      <c r="B143" s="489"/>
      <c r="C143" s="512"/>
      <c r="D143" s="512"/>
      <c r="E143" s="554"/>
      <c r="F143" s="531"/>
      <c r="G143" s="531"/>
      <c r="H143" s="531"/>
      <c r="I143" s="531"/>
      <c r="J143" s="531"/>
      <c r="K143" s="531"/>
      <c r="L143" s="555"/>
      <c r="O143" s="8"/>
      <c r="P143" s="8"/>
      <c r="Q143" s="8"/>
      <c r="R143" s="8"/>
      <c r="S143" s="8"/>
    </row>
    <row r="144" spans="1:19" s="26" customFormat="1" x14ac:dyDescent="0.35">
      <c r="A144" s="55"/>
      <c r="B144" s="489"/>
      <c r="C144" s="512"/>
      <c r="D144" s="512"/>
      <c r="E144" s="554"/>
      <c r="F144" s="531"/>
      <c r="G144" s="531"/>
      <c r="H144" s="531"/>
      <c r="I144" s="531"/>
      <c r="J144" s="531"/>
      <c r="K144" s="531"/>
      <c r="L144" s="555"/>
      <c r="O144" s="8"/>
      <c r="P144" s="8"/>
      <c r="Q144" s="8"/>
      <c r="R144" s="8"/>
      <c r="S144" s="8"/>
    </row>
    <row r="145" spans="1:19" s="26" customFormat="1" x14ac:dyDescent="0.35">
      <c r="A145" s="55"/>
      <c r="B145" s="490"/>
      <c r="C145" s="513"/>
      <c r="D145" s="513"/>
      <c r="E145" s="556"/>
      <c r="F145" s="534"/>
      <c r="G145" s="534"/>
      <c r="H145" s="534"/>
      <c r="I145" s="534"/>
      <c r="J145" s="534"/>
      <c r="K145" s="534"/>
      <c r="L145" s="557"/>
      <c r="O145" s="8"/>
      <c r="P145" s="8"/>
      <c r="Q145" s="8"/>
      <c r="R145" s="8"/>
      <c r="S145" s="8"/>
    </row>
    <row r="146" spans="1:19" s="26" customFormat="1" x14ac:dyDescent="0.35">
      <c r="A146" s="55"/>
      <c r="B146" s="66"/>
      <c r="C146" s="67"/>
      <c r="D146" s="67"/>
      <c r="E146" s="67"/>
      <c r="F146" s="67"/>
      <c r="G146" s="67"/>
      <c r="H146" s="67"/>
      <c r="I146" s="67"/>
      <c r="J146" s="67"/>
      <c r="K146" s="67"/>
      <c r="L146" s="68"/>
      <c r="O146" s="8"/>
      <c r="P146" s="8"/>
      <c r="Q146" s="8"/>
      <c r="R146" s="8"/>
      <c r="S146" s="8"/>
    </row>
    <row r="147" spans="1:19" s="9" customFormat="1" x14ac:dyDescent="0.35">
      <c r="A147" s="6"/>
      <c r="B147" s="388" t="s">
        <v>250</v>
      </c>
      <c r="C147" s="389"/>
      <c r="D147" s="389"/>
      <c r="E147" s="389"/>
      <c r="F147" s="389"/>
      <c r="G147" s="389"/>
      <c r="H147" s="389"/>
      <c r="I147" s="389"/>
      <c r="J147" s="389"/>
      <c r="K147" s="389"/>
      <c r="L147" s="390"/>
      <c r="M147" s="41"/>
    </row>
    <row r="148" spans="1:19" s="26" customFormat="1" x14ac:dyDescent="0.35">
      <c r="A148" s="55"/>
      <c r="B148" s="65"/>
      <c r="C148" s="50"/>
      <c r="D148" s="50"/>
      <c r="E148" s="50"/>
      <c r="F148" s="50"/>
      <c r="G148" s="50"/>
      <c r="H148" s="50"/>
      <c r="I148" s="50"/>
      <c r="J148" s="50"/>
      <c r="K148" s="50"/>
      <c r="L148" s="56"/>
      <c r="O148" s="8"/>
      <c r="P148" s="8"/>
    </row>
    <row r="149" spans="1:19" s="26" customFormat="1" x14ac:dyDescent="0.35">
      <c r="A149" s="55"/>
      <c r="B149" s="317" t="str">
        <f>IF(Intro!$G$21="English",O149,P149)</f>
        <v>Once the goods meet required specifications, how often does the lowest net price offered for the goods win a contract or a sale?</v>
      </c>
      <c r="C149" s="318"/>
      <c r="D149" s="318"/>
      <c r="E149" s="318"/>
      <c r="F149" s="318"/>
      <c r="G149" s="318"/>
      <c r="H149" s="318"/>
      <c r="I149" s="318"/>
      <c r="J149" s="318"/>
      <c r="K149" s="318"/>
      <c r="L149" s="319"/>
      <c r="O149" s="8" t="s">
        <v>145</v>
      </c>
      <c r="P149" s="8" t="s">
        <v>285</v>
      </c>
    </row>
    <row r="150" spans="1:19" s="26" customFormat="1" x14ac:dyDescent="0.35">
      <c r="A150" s="55"/>
      <c r="B150" s="317"/>
      <c r="C150" s="318"/>
      <c r="D150" s="318"/>
      <c r="E150" s="318"/>
      <c r="F150" s="318"/>
      <c r="G150" s="318"/>
      <c r="H150" s="318"/>
      <c r="I150" s="318"/>
      <c r="J150" s="318"/>
      <c r="K150" s="318"/>
      <c r="L150" s="319"/>
      <c r="O150" s="8"/>
      <c r="P150" s="8"/>
    </row>
    <row r="151" spans="1:19" s="26" customFormat="1" x14ac:dyDescent="0.35">
      <c r="A151" s="55"/>
      <c r="B151" s="65"/>
      <c r="C151" s="50"/>
      <c r="D151" s="50"/>
      <c r="E151" s="50"/>
      <c r="F151" s="50"/>
      <c r="G151" s="50"/>
      <c r="H151" s="50"/>
      <c r="I151" s="50"/>
      <c r="J151" s="50"/>
      <c r="K151" s="50"/>
      <c r="L151" s="56"/>
      <c r="O151" s="8"/>
      <c r="P151" s="8"/>
    </row>
    <row r="152" spans="1:19" s="26" customFormat="1" ht="14.15" customHeight="1" x14ac:dyDescent="0.35">
      <c r="A152" s="55"/>
      <c r="B152" s="571" t="str">
        <f>IF(Intro!$G$21="English",O152,P152)</f>
        <v>Select from: Always, Usually, Sometimes, Never</v>
      </c>
      <c r="C152" s="572"/>
      <c r="D152" s="572"/>
      <c r="E152" s="572"/>
      <c r="F152" s="572"/>
      <c r="G152" s="572"/>
      <c r="H152" s="538"/>
      <c r="I152" s="538"/>
      <c r="J152" s="538"/>
      <c r="K152" s="538"/>
      <c r="L152" s="44"/>
      <c r="O152" s="8" t="str">
        <f>"Select from: "&amp;Variables!B43&amp;", "&amp;Variables!B44&amp;", "&amp;Variables!B45&amp;", "&amp;Variables!B46</f>
        <v>Select from: Always, Usually, Sometimes, Never</v>
      </c>
      <c r="P152" s="8" t="str">
        <f>"Sélectionnez parmi : "&amp;Variables!C43&amp;", "&amp;Variables!C44&amp;", "&amp;Variables!C45&amp;", "&amp;Variables!C46</f>
        <v>Sélectionnez parmi : Toujours, Généralement, Parfois, Jamais</v>
      </c>
    </row>
    <row r="153" spans="1:19" s="26" customFormat="1" x14ac:dyDescent="0.35">
      <c r="A153" s="55"/>
      <c r="B153" s="66"/>
      <c r="C153" s="67"/>
      <c r="D153" s="67"/>
      <c r="E153" s="67"/>
      <c r="F153" s="67"/>
      <c r="G153" s="67"/>
      <c r="H153" s="67"/>
      <c r="I153" s="67"/>
      <c r="J153" s="67"/>
      <c r="K153" s="67"/>
      <c r="L153" s="68"/>
      <c r="O153" s="8"/>
      <c r="P153" s="8"/>
    </row>
    <row r="154" spans="1:19" s="9" customFormat="1" x14ac:dyDescent="0.35">
      <c r="A154" s="6"/>
      <c r="B154" s="388" t="s">
        <v>251</v>
      </c>
      <c r="C154" s="389"/>
      <c r="D154" s="389"/>
      <c r="E154" s="389"/>
      <c r="F154" s="389"/>
      <c r="G154" s="389"/>
      <c r="H154" s="389"/>
      <c r="I154" s="389"/>
      <c r="J154" s="389"/>
      <c r="K154" s="389"/>
      <c r="L154" s="390"/>
      <c r="M154" s="41"/>
    </row>
    <row r="155" spans="1:19" s="26" customFormat="1" x14ac:dyDescent="0.35">
      <c r="A155" s="55"/>
      <c r="B155" s="65"/>
      <c r="C155" s="50"/>
      <c r="D155" s="50"/>
      <c r="E155" s="50"/>
      <c r="F155" s="50"/>
      <c r="G155" s="50"/>
      <c r="H155" s="50"/>
      <c r="I155" s="50"/>
      <c r="J155" s="50"/>
      <c r="K155" s="50"/>
      <c r="L155" s="56"/>
      <c r="O155" s="8" t="s">
        <v>326</v>
      </c>
      <c r="P155" s="8"/>
    </row>
    <row r="156" spans="1:19" s="26" customFormat="1" x14ac:dyDescent="0.35">
      <c r="A156" s="55"/>
      <c r="B156" s="275" t="str">
        <f>IF(Intro!$G$21="English",O156,P156)</f>
        <v>Assuming the necessary baseline quality and physical specifications are met, how much of a price difference (in percentage) would make price the most important factor in your purchasing decision?</v>
      </c>
      <c r="C156" s="276"/>
      <c r="D156" s="276"/>
      <c r="E156" s="276"/>
      <c r="F156" s="276"/>
      <c r="G156" s="276"/>
      <c r="H156" s="276"/>
      <c r="I156" s="276"/>
      <c r="J156" s="276"/>
      <c r="K156" s="276"/>
      <c r="L156" s="277"/>
      <c r="O156" s="8" t="s">
        <v>327</v>
      </c>
      <c r="P156" s="8" t="s">
        <v>328</v>
      </c>
    </row>
    <row r="157" spans="1:19" s="26" customFormat="1" x14ac:dyDescent="0.35">
      <c r="A157" s="55"/>
      <c r="B157" s="275"/>
      <c r="C157" s="276"/>
      <c r="D157" s="276"/>
      <c r="E157" s="276"/>
      <c r="F157" s="276"/>
      <c r="G157" s="276"/>
      <c r="H157" s="276"/>
      <c r="I157" s="276"/>
      <c r="J157" s="276"/>
      <c r="K157" s="276"/>
      <c r="L157" s="277"/>
      <c r="O157" s="8"/>
      <c r="P157" s="8"/>
    </row>
    <row r="158" spans="1:19" s="26" customFormat="1" x14ac:dyDescent="0.35">
      <c r="A158" s="55"/>
      <c r="B158" s="65"/>
      <c r="C158" s="50"/>
      <c r="D158" s="50"/>
      <c r="E158" s="50"/>
      <c r="F158" s="50"/>
      <c r="G158" s="50"/>
      <c r="H158" s="50"/>
      <c r="I158" s="50"/>
      <c r="J158" s="50"/>
      <c r="K158" s="50"/>
      <c r="L158" s="56"/>
      <c r="O158" s="8"/>
      <c r="P158" s="8"/>
    </row>
    <row r="159" spans="1:19" ht="14.15" customHeight="1" x14ac:dyDescent="0.35">
      <c r="B159" s="488" t="str">
        <f>IF(Intro!$G$21="English",O159,P159)</f>
        <v>Select from: 0 to 5%, 6 to 10%, 11 to 15%, 16 to 20%, 21 to 25%, More than 25%, Price would never be the primary factor</v>
      </c>
      <c r="C159" s="511"/>
      <c r="D159" s="511"/>
      <c r="E159" s="511"/>
      <c r="F159" s="511"/>
      <c r="G159" s="511"/>
      <c r="H159" s="569"/>
      <c r="I159" s="569"/>
      <c r="J159" s="569"/>
      <c r="K159" s="569"/>
      <c r="L159" s="56"/>
      <c r="M159" s="8"/>
      <c r="O159" s="8" t="str">
        <f>"Select from: "&amp;Variables!B73&amp;", "&amp;Variables!B74&amp;", "&amp;Variables!B75&amp;", "&amp;Variables!B76&amp;", "&amp;Variables!B77&amp;", "&amp;Variables!B78&amp;", "&amp;Variables!B79</f>
        <v>Select from: 0 to 5%, 6 to 10%, 11 to 15%, 16 to 20%, 21 to 25%, More than 25%, Price would never be the primary factor</v>
      </c>
      <c r="P159" s="8" t="str">
        <f>"Sélectionnez parmi : "&amp;Variables!C73&amp;", "&amp;Variables!C74&amp;", "&amp;Variables!C75&amp;", "&amp;Variables!C76&amp;", "&amp;Variables!C77&amp;", "&amp;Variables!C78&amp;", "&amp;Variables!C79</f>
        <v>Sélectionnez parmi : De 0 à 5 %, De 6 à 10 %, De 11 à 15 %, De 16 à 20 %, De 21 à 25 %, Plus de 25 %, Le prix ne sera jamais le facteur principal</v>
      </c>
    </row>
    <row r="160" spans="1:19" ht="14.15" customHeight="1" x14ac:dyDescent="0.35">
      <c r="B160" s="490"/>
      <c r="C160" s="513"/>
      <c r="D160" s="513"/>
      <c r="E160" s="513"/>
      <c r="F160" s="513"/>
      <c r="G160" s="513"/>
      <c r="H160" s="570"/>
      <c r="I160" s="570"/>
      <c r="J160" s="570"/>
      <c r="K160" s="570"/>
      <c r="L160" s="56"/>
      <c r="M160" s="8"/>
    </row>
    <row r="161" spans="1:19" s="26" customFormat="1" x14ac:dyDescent="0.35">
      <c r="A161" s="55"/>
      <c r="B161" s="66"/>
      <c r="C161" s="67"/>
      <c r="D161" s="67"/>
      <c r="E161" s="67"/>
      <c r="F161" s="67"/>
      <c r="G161" s="67"/>
      <c r="H161" s="67"/>
      <c r="I161" s="67"/>
      <c r="J161" s="67"/>
      <c r="K161" s="67"/>
      <c r="L161" s="68"/>
      <c r="O161" s="8"/>
      <c r="P161" s="8"/>
    </row>
    <row r="162" spans="1:19" s="9" customFormat="1" x14ac:dyDescent="0.35">
      <c r="A162" s="6"/>
      <c r="B162" s="388" t="s">
        <v>252</v>
      </c>
      <c r="C162" s="389"/>
      <c r="D162" s="389"/>
      <c r="E162" s="389"/>
      <c r="F162" s="389"/>
      <c r="G162" s="389"/>
      <c r="H162" s="389"/>
      <c r="I162" s="389"/>
      <c r="J162" s="389"/>
      <c r="K162" s="389"/>
      <c r="L162" s="390"/>
      <c r="M162" s="41"/>
      <c r="Q162" s="8"/>
      <c r="R162" s="8"/>
      <c r="S162" s="8"/>
    </row>
    <row r="163" spans="1:19" s="26" customFormat="1" x14ac:dyDescent="0.35">
      <c r="A163" s="55"/>
      <c r="B163" s="65"/>
      <c r="C163" s="50"/>
      <c r="D163" s="50"/>
      <c r="E163" s="50"/>
      <c r="F163" s="50"/>
      <c r="G163" s="50"/>
      <c r="H163" s="50"/>
      <c r="I163" s="50"/>
      <c r="J163" s="50"/>
      <c r="K163" s="50"/>
      <c r="L163" s="56"/>
      <c r="O163" s="8"/>
      <c r="P163" s="8"/>
      <c r="Q163" s="8"/>
      <c r="R163" s="8"/>
      <c r="S163" s="8"/>
    </row>
    <row r="164" spans="1:19" s="26" customFormat="1" x14ac:dyDescent="0.35">
      <c r="A164" s="55"/>
      <c r="B164" s="423" t="str">
        <f>IF(Intro!$G$21="English",O164,P164)</f>
        <v>In the Canadian market for the goods, which of the following countries tends to be the price leader?</v>
      </c>
      <c r="C164" s="424"/>
      <c r="D164" s="424"/>
      <c r="E164" s="424"/>
      <c r="F164" s="424"/>
      <c r="G164" s="424"/>
      <c r="H164" s="424"/>
      <c r="I164" s="424"/>
      <c r="J164" s="424"/>
      <c r="K164" s="424"/>
      <c r="L164" s="425"/>
      <c r="O164" s="8" t="s">
        <v>312</v>
      </c>
      <c r="P164" s="8" t="s">
        <v>405</v>
      </c>
      <c r="Q164" s="8"/>
      <c r="R164" s="8"/>
      <c r="S164" s="8"/>
    </row>
    <row r="165" spans="1:19" s="26" customFormat="1" x14ac:dyDescent="0.35">
      <c r="A165" s="55"/>
      <c r="B165" s="65"/>
      <c r="C165" s="50"/>
      <c r="D165" s="50"/>
      <c r="E165" s="50"/>
      <c r="F165" s="50"/>
      <c r="G165" s="50"/>
      <c r="H165" s="50"/>
      <c r="I165" s="50"/>
      <c r="J165" s="50"/>
      <c r="K165" s="50"/>
      <c r="L165" s="56"/>
      <c r="O165" s="8"/>
      <c r="P165" s="8"/>
      <c r="Q165" s="8"/>
      <c r="R165" s="8"/>
      <c r="S165" s="8"/>
    </row>
    <row r="166" spans="1:19" ht="14.15" customHeight="1" x14ac:dyDescent="0.35">
      <c r="B166" s="325" t="str">
        <f>IF(Intro!$G$21="English",O166,P166)</f>
        <v>Select from: China, United States, Other countries, Unknown</v>
      </c>
      <c r="C166" s="326"/>
      <c r="D166" s="326"/>
      <c r="E166" s="326"/>
      <c r="F166" s="326"/>
      <c r="G166" s="326"/>
      <c r="H166" s="510"/>
      <c r="I166" s="510"/>
      <c r="J166" s="510"/>
      <c r="K166" s="510"/>
      <c r="L166" s="56"/>
      <c r="M166" s="8"/>
      <c r="O166" s="8" t="str">
        <f>"Select from: "&amp;Variables!B30&amp;", "&amp;Variables!B31&amp;", "&amp;Variables!B32&amp;", "&amp;Variables!B33</f>
        <v>Select from: China, United States, Other countries, Unknown</v>
      </c>
      <c r="P166" s="8" t="str">
        <f>"Sélectionnez parmi : "&amp;Variables!C30&amp;", "&amp;Variables!C31&amp;", "&amp;Variables!C32&amp;", "&amp;Variables!C33</f>
        <v>Sélectionnez parmi : la Chine, États-Unis, Autres pays, Inconnu</v>
      </c>
    </row>
    <row r="167" spans="1:19" x14ac:dyDescent="0.35">
      <c r="B167" s="325"/>
      <c r="C167" s="326"/>
      <c r="D167" s="326"/>
      <c r="E167" s="326"/>
      <c r="F167" s="326"/>
      <c r="G167" s="326"/>
      <c r="H167" s="510"/>
      <c r="I167" s="510"/>
      <c r="J167" s="510"/>
      <c r="K167" s="510"/>
      <c r="L167" s="56"/>
      <c r="M167" s="8"/>
    </row>
    <row r="168" spans="1:19" x14ac:dyDescent="0.35">
      <c r="B168" s="325" t="str">
        <f>IF(Intro!$G$21="English",O168,P168)</f>
        <v>List all other countries, if applicable:</v>
      </c>
      <c r="C168" s="326"/>
      <c r="D168" s="326"/>
      <c r="E168" s="326"/>
      <c r="F168" s="326"/>
      <c r="G168" s="326"/>
      <c r="H168" s="510"/>
      <c r="I168" s="510"/>
      <c r="J168" s="510"/>
      <c r="K168" s="510"/>
      <c r="L168" s="56"/>
      <c r="M168" s="8"/>
      <c r="O168" s="7" t="s">
        <v>445</v>
      </c>
      <c r="P168" s="7" t="s">
        <v>446</v>
      </c>
    </row>
    <row r="169" spans="1:19" x14ac:dyDescent="0.35">
      <c r="B169" s="325"/>
      <c r="C169" s="326"/>
      <c r="D169" s="326"/>
      <c r="E169" s="326"/>
      <c r="F169" s="326"/>
      <c r="G169" s="326"/>
      <c r="H169" s="510"/>
      <c r="I169" s="510"/>
      <c r="J169" s="510"/>
      <c r="K169" s="510"/>
      <c r="L169" s="56"/>
      <c r="M169" s="8"/>
    </row>
    <row r="170" spans="1:19" x14ac:dyDescent="0.35">
      <c r="B170" s="325" t="str">
        <f>IF(Intro!$G$21="English",O170,P170)</f>
        <v>If the country of origin of the price leader is unknown, indicate the name of the company that tends to be the price leader.</v>
      </c>
      <c r="C170" s="326"/>
      <c r="D170" s="326"/>
      <c r="E170" s="326"/>
      <c r="F170" s="326"/>
      <c r="G170" s="326"/>
      <c r="H170" s="510"/>
      <c r="I170" s="510"/>
      <c r="J170" s="510"/>
      <c r="K170" s="510"/>
      <c r="L170" s="56"/>
      <c r="M170" s="8"/>
      <c r="O170" s="8" t="s">
        <v>135</v>
      </c>
      <c r="P170" s="8" t="s">
        <v>286</v>
      </c>
    </row>
    <row r="171" spans="1:19" x14ac:dyDescent="0.35">
      <c r="B171" s="325"/>
      <c r="C171" s="326"/>
      <c r="D171" s="326"/>
      <c r="E171" s="326"/>
      <c r="F171" s="326"/>
      <c r="G171" s="326"/>
      <c r="H171" s="510"/>
      <c r="I171" s="510"/>
      <c r="J171" s="510"/>
      <c r="K171" s="510"/>
      <c r="L171" s="56"/>
      <c r="M171" s="8"/>
    </row>
    <row r="172" spans="1:19" s="26" customFormat="1" x14ac:dyDescent="0.35">
      <c r="A172" s="55"/>
      <c r="B172" s="66"/>
      <c r="C172" s="67"/>
      <c r="D172" s="67"/>
      <c r="E172" s="67"/>
      <c r="F172" s="67"/>
      <c r="G172" s="67"/>
      <c r="H172" s="67"/>
      <c r="I172" s="67"/>
      <c r="J172" s="67"/>
      <c r="K172" s="67"/>
      <c r="L172" s="68"/>
      <c r="O172" s="8"/>
      <c r="P172" s="8"/>
      <c r="Q172" s="8"/>
      <c r="R172" s="8"/>
      <c r="S172" s="8"/>
    </row>
    <row r="173" spans="1:19" s="26" customFormat="1" x14ac:dyDescent="0.35">
      <c r="A173" s="55"/>
      <c r="B173" s="284" t="str">
        <f>UPPER(IF(Intro!$G$21="English",O173,P173))</f>
        <v>CERTIFICATION OR QUALIFICATION OF SUPPLIERS</v>
      </c>
      <c r="C173" s="285"/>
      <c r="D173" s="285"/>
      <c r="E173" s="285"/>
      <c r="F173" s="285"/>
      <c r="G173" s="285"/>
      <c r="H173" s="285"/>
      <c r="I173" s="285"/>
      <c r="J173" s="285"/>
      <c r="K173" s="285"/>
      <c r="L173" s="286"/>
      <c r="O173" s="8" t="s">
        <v>425</v>
      </c>
      <c r="P173" s="8" t="s">
        <v>426</v>
      </c>
      <c r="Q173" s="8"/>
      <c r="R173" s="8"/>
      <c r="S173" s="8"/>
    </row>
    <row r="174" spans="1:19" s="26" customFormat="1" x14ac:dyDescent="0.35">
      <c r="A174" s="55"/>
      <c r="B174" s="388" t="s">
        <v>253</v>
      </c>
      <c r="C174" s="389"/>
      <c r="D174" s="389"/>
      <c r="E174" s="389"/>
      <c r="F174" s="389"/>
      <c r="G174" s="389"/>
      <c r="H174" s="389"/>
      <c r="I174" s="389"/>
      <c r="J174" s="389"/>
      <c r="K174" s="389"/>
      <c r="L174" s="390"/>
      <c r="O174" s="8"/>
      <c r="P174" s="8"/>
      <c r="Q174" s="8"/>
      <c r="R174" s="8"/>
      <c r="S174" s="8"/>
    </row>
    <row r="175" spans="1:19" s="26" customFormat="1" x14ac:dyDescent="0.35">
      <c r="A175" s="55"/>
      <c r="B175" s="109"/>
      <c r="C175" s="110"/>
      <c r="D175" s="110"/>
      <c r="E175" s="110"/>
      <c r="F175" s="110"/>
      <c r="G175" s="110"/>
      <c r="H175" s="110"/>
      <c r="I175" s="110"/>
      <c r="J175" s="110"/>
      <c r="K175" s="110"/>
      <c r="L175" s="111"/>
      <c r="O175" s="8"/>
      <c r="P175" s="8"/>
      <c r="Q175" s="8"/>
      <c r="R175" s="8"/>
      <c r="S175" s="8"/>
    </row>
    <row r="176" spans="1:19" s="26" customFormat="1" ht="14.5" customHeight="1" x14ac:dyDescent="0.35">
      <c r="A176" s="55"/>
      <c r="B176" s="275" t="str">
        <f>IF(Intro!$G$21="English",O176,P176)</f>
        <v>Indicate if your firm certifies or qualifies its suppliers of the goods.</v>
      </c>
      <c r="C176" s="276"/>
      <c r="D176" s="276"/>
      <c r="E176" s="276"/>
      <c r="F176" s="276"/>
      <c r="G176" s="43"/>
      <c r="H176" s="43"/>
      <c r="I176" s="43"/>
      <c r="J176" s="43"/>
      <c r="K176" s="43"/>
      <c r="L176" s="44"/>
      <c r="O176" s="8" t="s">
        <v>483</v>
      </c>
      <c r="P176" s="8" t="s">
        <v>484</v>
      </c>
      <c r="Q176" s="8"/>
      <c r="R176" s="8"/>
      <c r="S176" s="8"/>
    </row>
    <row r="177" spans="1:19" s="26" customFormat="1" ht="14.5" customHeight="1" x14ac:dyDescent="0.35">
      <c r="A177" s="55"/>
      <c r="B177" s="42"/>
      <c r="C177" s="45"/>
      <c r="D177" s="45"/>
      <c r="E177" s="45"/>
      <c r="F177" s="45"/>
      <c r="G177" s="43"/>
      <c r="H177" s="43"/>
      <c r="I177" s="43"/>
      <c r="J177" s="43"/>
      <c r="K177" s="43"/>
      <c r="L177" s="44"/>
      <c r="O177" s="8" t="s">
        <v>260</v>
      </c>
      <c r="P177" s="8" t="s">
        <v>261</v>
      </c>
      <c r="Q177" s="8"/>
      <c r="R177" s="8"/>
      <c r="S177" s="8"/>
    </row>
    <row r="178" spans="1:19" s="26" customFormat="1" ht="14.5" customHeight="1" x14ac:dyDescent="0.35">
      <c r="A178" s="55"/>
      <c r="B178" s="400" t="str">
        <f>IF(Intro!$G$21="English",O177,P177)</f>
        <v>Select Yes or No</v>
      </c>
      <c r="C178" s="401"/>
      <c r="D178" s="92"/>
      <c r="E178" s="507" t="str">
        <f>IF(D178="Yes",O178,IF(D178="Oui",P178,IF(D178="No",O179,IF(D178="Non",P179,""))))</f>
        <v/>
      </c>
      <c r="F178" s="508"/>
      <c r="G178" s="508"/>
      <c r="H178" s="508"/>
      <c r="I178" s="508"/>
      <c r="J178" s="508"/>
      <c r="K178" s="508"/>
      <c r="L178" s="509"/>
      <c r="O178" s="26" t="s">
        <v>431</v>
      </c>
      <c r="P178" s="26" t="s">
        <v>432</v>
      </c>
      <c r="Q178" s="8"/>
      <c r="R178" s="8"/>
      <c r="S178" s="8"/>
    </row>
    <row r="179" spans="1:19" s="26" customFormat="1" x14ac:dyDescent="0.35">
      <c r="A179" s="55"/>
      <c r="B179" s="112"/>
      <c r="C179" s="113"/>
      <c r="D179" s="113"/>
      <c r="E179" s="113"/>
      <c r="F179" s="113"/>
      <c r="G179" s="113"/>
      <c r="H179" s="113"/>
      <c r="I179" s="113"/>
      <c r="J179" s="113"/>
      <c r="K179" s="113"/>
      <c r="L179" s="114"/>
      <c r="O179" s="26" t="s">
        <v>433</v>
      </c>
      <c r="P179" s="26" t="s">
        <v>434</v>
      </c>
      <c r="Q179" s="8"/>
      <c r="R179" s="8"/>
      <c r="S179" s="8"/>
    </row>
    <row r="180" spans="1:19" s="9" customFormat="1" x14ac:dyDescent="0.35">
      <c r="A180" s="6"/>
      <c r="B180" s="388" t="s">
        <v>254</v>
      </c>
      <c r="C180" s="389"/>
      <c r="D180" s="389"/>
      <c r="E180" s="389"/>
      <c r="F180" s="389"/>
      <c r="G180" s="389"/>
      <c r="H180" s="389"/>
      <c r="I180" s="389"/>
      <c r="J180" s="389"/>
      <c r="K180" s="389"/>
      <c r="L180" s="390"/>
      <c r="M180" s="41"/>
      <c r="Q180" s="8"/>
      <c r="R180" s="8"/>
      <c r="S180" s="8"/>
    </row>
    <row r="181" spans="1:19" s="26" customFormat="1" x14ac:dyDescent="0.35">
      <c r="A181" s="55"/>
      <c r="B181" s="65"/>
      <c r="C181" s="50"/>
      <c r="D181" s="50"/>
      <c r="E181" s="50"/>
      <c r="F181" s="50"/>
      <c r="G181" s="50"/>
      <c r="H181" s="50"/>
      <c r="I181" s="50"/>
      <c r="J181" s="50"/>
      <c r="K181" s="50"/>
      <c r="L181" s="56"/>
      <c r="O181" s="8"/>
      <c r="P181" s="8"/>
      <c r="Q181" s="8"/>
      <c r="R181" s="8"/>
      <c r="S181" s="8"/>
    </row>
    <row r="182" spans="1:19" s="26" customFormat="1" ht="14.5" customHeight="1" x14ac:dyDescent="0.35">
      <c r="A182" s="55"/>
      <c r="B182" s="317" t="str">
        <f>IF(Intro!$G$21="English",O182,P182)</f>
        <v xml:space="preserve">Briefly describe the factors that your firm considers when certifying or qualifying a new supplier of the goods, and provide an estimate of the time it takes to do so. </v>
      </c>
      <c r="C182" s="318"/>
      <c r="D182" s="318"/>
      <c r="E182" s="318"/>
      <c r="F182" s="318"/>
      <c r="G182" s="318"/>
      <c r="H182" s="318"/>
      <c r="I182" s="318"/>
      <c r="J182" s="318"/>
      <c r="K182" s="318"/>
      <c r="L182" s="319"/>
      <c r="O182" s="8" t="s">
        <v>420</v>
      </c>
      <c r="P182" s="8" t="s">
        <v>421</v>
      </c>
      <c r="Q182" s="8"/>
      <c r="R182" s="8"/>
      <c r="S182" s="8"/>
    </row>
    <row r="183" spans="1:19" s="26" customFormat="1" x14ac:dyDescent="0.35">
      <c r="A183" s="55"/>
      <c r="B183" s="317"/>
      <c r="C183" s="318"/>
      <c r="D183" s="318"/>
      <c r="E183" s="318"/>
      <c r="F183" s="318"/>
      <c r="G183" s="318"/>
      <c r="H183" s="318"/>
      <c r="I183" s="318"/>
      <c r="J183" s="318"/>
      <c r="K183" s="318"/>
      <c r="L183" s="319"/>
      <c r="O183" s="8"/>
      <c r="P183" s="8"/>
      <c r="Q183" s="8"/>
      <c r="R183" s="8"/>
      <c r="S183" s="8"/>
    </row>
    <row r="184" spans="1:19" s="26" customFormat="1" x14ac:dyDescent="0.35">
      <c r="A184" s="55"/>
      <c r="B184" s="65"/>
      <c r="C184" s="50"/>
      <c r="D184" s="50"/>
      <c r="E184" s="50"/>
      <c r="F184" s="50"/>
      <c r="G184" s="50"/>
      <c r="H184" s="50"/>
      <c r="I184" s="50"/>
      <c r="J184" s="50"/>
      <c r="K184" s="50"/>
      <c r="L184" s="56"/>
      <c r="O184" s="8"/>
      <c r="P184" s="8"/>
      <c r="Q184" s="8"/>
      <c r="R184" s="8"/>
      <c r="S184" s="8"/>
    </row>
    <row r="185" spans="1:19" x14ac:dyDescent="0.35">
      <c r="B185" s="426" t="str">
        <f>IF(Intro!$G$21="English",O185,P185)</f>
        <v>Time required</v>
      </c>
      <c r="C185" s="427"/>
      <c r="D185" s="88" t="str">
        <f>IF(Intro!$G$21="English",O186,P186)</f>
        <v>months</v>
      </c>
      <c r="E185" s="568">
        <v>1</v>
      </c>
      <c r="F185" s="568"/>
      <c r="G185" s="50"/>
      <c r="H185" s="50"/>
      <c r="I185" s="50"/>
      <c r="J185" s="50"/>
      <c r="K185" s="50"/>
      <c r="L185" s="56"/>
      <c r="M185" s="8"/>
      <c r="O185" s="8" t="s">
        <v>241</v>
      </c>
      <c r="P185" s="8" t="s">
        <v>242</v>
      </c>
    </row>
    <row r="186" spans="1:19" s="26" customFormat="1" x14ac:dyDescent="0.35">
      <c r="A186" s="55"/>
      <c r="B186" s="65"/>
      <c r="C186" s="50"/>
      <c r="D186" s="50"/>
      <c r="E186" s="50"/>
      <c r="F186" s="50"/>
      <c r="G186" s="50"/>
      <c r="H186" s="50"/>
      <c r="I186" s="50"/>
      <c r="J186" s="50"/>
      <c r="K186" s="50"/>
      <c r="L186" s="56"/>
      <c r="O186" s="8" t="s">
        <v>240</v>
      </c>
      <c r="P186" s="8" t="s">
        <v>243</v>
      </c>
      <c r="Q186" s="8"/>
      <c r="R186" s="8"/>
      <c r="S186" s="8"/>
    </row>
    <row r="187" spans="1:19" s="9" customFormat="1" x14ac:dyDescent="0.35">
      <c r="A187" s="6"/>
      <c r="B187" s="416"/>
      <c r="C187" s="417"/>
      <c r="D187" s="417"/>
      <c r="E187" s="417"/>
      <c r="F187" s="417"/>
      <c r="G187" s="417"/>
      <c r="H187" s="417"/>
      <c r="I187" s="417"/>
      <c r="J187" s="417"/>
      <c r="K187" s="417"/>
      <c r="L187" s="418"/>
      <c r="M187" s="26"/>
    </row>
    <row r="188" spans="1:19" s="9" customFormat="1" x14ac:dyDescent="0.35">
      <c r="A188" s="6"/>
      <c r="B188" s="416"/>
      <c r="C188" s="417"/>
      <c r="D188" s="417"/>
      <c r="E188" s="417"/>
      <c r="F188" s="417"/>
      <c r="G188" s="417"/>
      <c r="H188" s="417"/>
      <c r="I188" s="417"/>
      <c r="J188" s="417"/>
      <c r="K188" s="417"/>
      <c r="L188" s="418"/>
      <c r="M188" s="26"/>
    </row>
    <row r="189" spans="1:19" s="9" customFormat="1" x14ac:dyDescent="0.35">
      <c r="A189" s="6"/>
      <c r="B189" s="416"/>
      <c r="C189" s="417"/>
      <c r="D189" s="417"/>
      <c r="E189" s="417"/>
      <c r="F189" s="417"/>
      <c r="G189" s="417"/>
      <c r="H189" s="417"/>
      <c r="I189" s="417"/>
      <c r="J189" s="417"/>
      <c r="K189" s="417"/>
      <c r="L189" s="418"/>
      <c r="M189" s="26"/>
    </row>
    <row r="190" spans="1:19" s="9" customFormat="1" x14ac:dyDescent="0.35">
      <c r="A190" s="6"/>
      <c r="B190" s="416"/>
      <c r="C190" s="417"/>
      <c r="D190" s="417"/>
      <c r="E190" s="417"/>
      <c r="F190" s="417"/>
      <c r="G190" s="417"/>
      <c r="H190" s="417"/>
      <c r="I190" s="417"/>
      <c r="J190" s="417"/>
      <c r="K190" s="417"/>
      <c r="L190" s="418"/>
      <c r="M190" s="26"/>
    </row>
    <row r="191" spans="1:19" s="9" customFormat="1" x14ac:dyDescent="0.35">
      <c r="A191" s="6"/>
      <c r="B191" s="416"/>
      <c r="C191" s="417"/>
      <c r="D191" s="417"/>
      <c r="E191" s="417"/>
      <c r="F191" s="417"/>
      <c r="G191" s="417"/>
      <c r="H191" s="417"/>
      <c r="I191" s="417"/>
      <c r="J191" s="417"/>
      <c r="K191" s="417"/>
      <c r="L191" s="418"/>
      <c r="M191" s="26"/>
    </row>
    <row r="192" spans="1:19" s="9" customFormat="1" x14ac:dyDescent="0.35">
      <c r="A192" s="6"/>
      <c r="B192" s="416"/>
      <c r="C192" s="417"/>
      <c r="D192" s="417"/>
      <c r="E192" s="417"/>
      <c r="F192" s="417"/>
      <c r="G192" s="417"/>
      <c r="H192" s="417"/>
      <c r="I192" s="417"/>
      <c r="J192" s="417"/>
      <c r="K192" s="417"/>
      <c r="L192" s="418"/>
      <c r="M192" s="26"/>
    </row>
    <row r="193" spans="1:19" s="9" customFormat="1" x14ac:dyDescent="0.35">
      <c r="A193" s="6"/>
      <c r="B193" s="416"/>
      <c r="C193" s="417"/>
      <c r="D193" s="417"/>
      <c r="E193" s="417"/>
      <c r="F193" s="417"/>
      <c r="G193" s="417"/>
      <c r="H193" s="417"/>
      <c r="I193" s="417"/>
      <c r="J193" s="417"/>
      <c r="K193" s="417"/>
      <c r="L193" s="418"/>
      <c r="M193" s="26"/>
    </row>
    <row r="194" spans="1:19" s="9" customFormat="1" x14ac:dyDescent="0.35">
      <c r="A194" s="6"/>
      <c r="B194" s="416"/>
      <c r="C194" s="417"/>
      <c r="D194" s="417"/>
      <c r="E194" s="417"/>
      <c r="F194" s="417"/>
      <c r="G194" s="417"/>
      <c r="H194" s="417"/>
      <c r="I194" s="417"/>
      <c r="J194" s="417"/>
      <c r="K194" s="417"/>
      <c r="L194" s="418"/>
      <c r="M194" s="26"/>
    </row>
    <row r="195" spans="1:19" s="26" customFormat="1" x14ac:dyDescent="0.35">
      <c r="A195" s="55"/>
      <c r="B195" s="66"/>
      <c r="C195" s="67"/>
      <c r="D195" s="67"/>
      <c r="E195" s="67"/>
      <c r="F195" s="67"/>
      <c r="G195" s="67"/>
      <c r="H195" s="67"/>
      <c r="I195" s="67"/>
      <c r="J195" s="67"/>
      <c r="K195" s="67"/>
      <c r="L195" s="68"/>
      <c r="O195" s="8"/>
      <c r="P195" s="8"/>
      <c r="Q195" s="8"/>
      <c r="R195" s="8"/>
      <c r="S195" s="8"/>
    </row>
    <row r="196" spans="1:19" s="9" customFormat="1" x14ac:dyDescent="0.35">
      <c r="A196" s="6"/>
      <c r="B196" s="388" t="s">
        <v>255</v>
      </c>
      <c r="C196" s="389"/>
      <c r="D196" s="389"/>
      <c r="E196" s="389"/>
      <c r="F196" s="389"/>
      <c r="G196" s="389"/>
      <c r="H196" s="389"/>
      <c r="I196" s="389"/>
      <c r="J196" s="389"/>
      <c r="K196" s="389"/>
      <c r="L196" s="390"/>
      <c r="M196" s="41"/>
      <c r="Q196" s="8"/>
      <c r="R196" s="8"/>
      <c r="S196" s="8"/>
    </row>
    <row r="197" spans="1:19" s="26" customFormat="1" x14ac:dyDescent="0.35">
      <c r="A197" s="55"/>
      <c r="B197" s="65"/>
      <c r="C197" s="50"/>
      <c r="D197" s="50"/>
      <c r="E197" s="50"/>
      <c r="F197" s="50"/>
      <c r="G197" s="50"/>
      <c r="H197" s="50"/>
      <c r="I197" s="50"/>
      <c r="J197" s="50"/>
      <c r="K197" s="50"/>
      <c r="L197" s="56"/>
      <c r="O197" s="8"/>
      <c r="P197" s="8"/>
      <c r="Q197" s="8"/>
      <c r="R197" s="8"/>
      <c r="S197" s="8"/>
    </row>
    <row r="198" spans="1:19" s="26" customFormat="1" x14ac:dyDescent="0.35">
      <c r="A198" s="55"/>
      <c r="B198" s="423" t="str">
        <f>IF(Intro!$G$21="English",O198,P198)</f>
        <v>For what types of the goods does your firm require its suppliers to be certified or qualified?</v>
      </c>
      <c r="C198" s="424"/>
      <c r="D198" s="424"/>
      <c r="E198" s="424"/>
      <c r="F198" s="424"/>
      <c r="G198" s="424"/>
      <c r="H198" s="424"/>
      <c r="I198" s="424"/>
      <c r="J198" s="424"/>
      <c r="K198" s="424"/>
      <c r="L198" s="425"/>
      <c r="O198" s="8" t="s">
        <v>435</v>
      </c>
      <c r="P198" s="8" t="s">
        <v>436</v>
      </c>
      <c r="Q198" s="8"/>
      <c r="R198" s="8"/>
      <c r="S198" s="8"/>
    </row>
    <row r="199" spans="1:19" s="26" customFormat="1" x14ac:dyDescent="0.35">
      <c r="A199" s="55"/>
      <c r="B199" s="65"/>
      <c r="C199" s="50"/>
      <c r="D199" s="50"/>
      <c r="E199" s="50"/>
      <c r="F199" s="50"/>
      <c r="G199" s="50"/>
      <c r="H199" s="50"/>
      <c r="I199" s="50"/>
      <c r="J199" s="50"/>
      <c r="K199" s="50"/>
      <c r="L199" s="56"/>
      <c r="O199" s="8"/>
      <c r="P199" s="8"/>
      <c r="Q199" s="8"/>
      <c r="R199" s="8"/>
      <c r="S199" s="8"/>
    </row>
    <row r="200" spans="1:19" s="9" customFormat="1" x14ac:dyDescent="0.35">
      <c r="A200" s="6"/>
      <c r="B200" s="416"/>
      <c r="C200" s="417"/>
      <c r="D200" s="417"/>
      <c r="E200" s="417"/>
      <c r="F200" s="417"/>
      <c r="G200" s="417"/>
      <c r="H200" s="417"/>
      <c r="I200" s="417"/>
      <c r="J200" s="417"/>
      <c r="K200" s="417"/>
      <c r="L200" s="418"/>
      <c r="M200" s="26"/>
    </row>
    <row r="201" spans="1:19" s="9" customFormat="1" x14ac:dyDescent="0.35">
      <c r="A201" s="6"/>
      <c r="B201" s="416"/>
      <c r="C201" s="417"/>
      <c r="D201" s="417"/>
      <c r="E201" s="417"/>
      <c r="F201" s="417"/>
      <c r="G201" s="417"/>
      <c r="H201" s="417"/>
      <c r="I201" s="417"/>
      <c r="J201" s="417"/>
      <c r="K201" s="417"/>
      <c r="L201" s="418"/>
      <c r="M201" s="26"/>
    </row>
    <row r="202" spans="1:19" s="9" customFormat="1" x14ac:dyDescent="0.35">
      <c r="A202" s="6"/>
      <c r="B202" s="416"/>
      <c r="C202" s="417"/>
      <c r="D202" s="417"/>
      <c r="E202" s="417"/>
      <c r="F202" s="417"/>
      <c r="G202" s="417"/>
      <c r="H202" s="417"/>
      <c r="I202" s="417"/>
      <c r="J202" s="417"/>
      <c r="K202" s="417"/>
      <c r="L202" s="418"/>
      <c r="M202" s="26"/>
    </row>
    <row r="203" spans="1:19" s="9" customFormat="1" x14ac:dyDescent="0.35">
      <c r="A203" s="6"/>
      <c r="B203" s="416"/>
      <c r="C203" s="417"/>
      <c r="D203" s="417"/>
      <c r="E203" s="417"/>
      <c r="F203" s="417"/>
      <c r="G203" s="417"/>
      <c r="H203" s="417"/>
      <c r="I203" s="417"/>
      <c r="J203" s="417"/>
      <c r="K203" s="417"/>
      <c r="L203" s="418"/>
      <c r="M203" s="26"/>
    </row>
    <row r="204" spans="1:19" s="9" customFormat="1" x14ac:dyDescent="0.35">
      <c r="A204" s="6"/>
      <c r="B204" s="416"/>
      <c r="C204" s="417"/>
      <c r="D204" s="417"/>
      <c r="E204" s="417"/>
      <c r="F204" s="417"/>
      <c r="G204" s="417"/>
      <c r="H204" s="417"/>
      <c r="I204" s="417"/>
      <c r="J204" s="417"/>
      <c r="K204" s="417"/>
      <c r="L204" s="418"/>
      <c r="M204" s="26"/>
    </row>
    <row r="205" spans="1:19" s="9" customFormat="1" x14ac:dyDescent="0.35">
      <c r="A205" s="6"/>
      <c r="B205" s="416"/>
      <c r="C205" s="417"/>
      <c r="D205" s="417"/>
      <c r="E205" s="417"/>
      <c r="F205" s="417"/>
      <c r="G205" s="417"/>
      <c r="H205" s="417"/>
      <c r="I205" s="417"/>
      <c r="J205" s="417"/>
      <c r="K205" s="417"/>
      <c r="L205" s="418"/>
      <c r="M205" s="26"/>
    </row>
    <row r="206" spans="1:19" s="9" customFormat="1" x14ac:dyDescent="0.35">
      <c r="A206" s="6"/>
      <c r="B206" s="416"/>
      <c r="C206" s="417"/>
      <c r="D206" s="417"/>
      <c r="E206" s="417"/>
      <c r="F206" s="417"/>
      <c r="G206" s="417"/>
      <c r="H206" s="417"/>
      <c r="I206" s="417"/>
      <c r="J206" s="417"/>
      <c r="K206" s="417"/>
      <c r="L206" s="418"/>
      <c r="M206" s="26"/>
    </row>
    <row r="207" spans="1:19" s="9" customFormat="1" x14ac:dyDescent="0.35">
      <c r="A207" s="6"/>
      <c r="B207" s="416"/>
      <c r="C207" s="417"/>
      <c r="D207" s="417"/>
      <c r="E207" s="417"/>
      <c r="F207" s="417"/>
      <c r="G207" s="417"/>
      <c r="H207" s="417"/>
      <c r="I207" s="417"/>
      <c r="J207" s="417"/>
      <c r="K207" s="417"/>
      <c r="L207" s="418"/>
      <c r="M207" s="26"/>
    </row>
    <row r="208" spans="1:19" s="26" customFormat="1" x14ac:dyDescent="0.35">
      <c r="A208" s="55"/>
      <c r="B208" s="66"/>
      <c r="C208" s="67"/>
      <c r="D208" s="67"/>
      <c r="E208" s="67"/>
      <c r="F208" s="67"/>
      <c r="G208" s="67"/>
      <c r="H208" s="67"/>
      <c r="I208" s="67"/>
      <c r="J208" s="67"/>
      <c r="K208" s="67"/>
      <c r="L208" s="68"/>
      <c r="O208" s="8"/>
      <c r="P208" s="8"/>
      <c r="Q208" s="8"/>
      <c r="R208" s="8"/>
      <c r="S208" s="8"/>
    </row>
    <row r="209" spans="1:19" s="9" customFormat="1" x14ac:dyDescent="0.35">
      <c r="A209" s="6"/>
      <c r="B209" s="388" t="s">
        <v>127</v>
      </c>
      <c r="C209" s="389"/>
      <c r="D209" s="389"/>
      <c r="E209" s="389"/>
      <c r="F209" s="389"/>
      <c r="G209" s="389"/>
      <c r="H209" s="389"/>
      <c r="I209" s="389"/>
      <c r="J209" s="389"/>
      <c r="K209" s="389"/>
      <c r="L209" s="390"/>
      <c r="M209" s="41"/>
      <c r="Q209" s="8"/>
      <c r="R209" s="8"/>
      <c r="S209" s="8"/>
    </row>
    <row r="210" spans="1:19" s="26" customFormat="1" x14ac:dyDescent="0.35">
      <c r="A210" s="55"/>
      <c r="B210" s="65"/>
      <c r="C210" s="50"/>
      <c r="D210" s="50"/>
      <c r="E210" s="50"/>
      <c r="F210" s="50"/>
      <c r="G210" s="50"/>
      <c r="H210" s="50"/>
      <c r="I210" s="50"/>
      <c r="J210" s="50"/>
      <c r="K210" s="50"/>
      <c r="L210" s="56"/>
      <c r="O210" s="8"/>
      <c r="P210" s="8"/>
      <c r="Q210" s="8"/>
      <c r="R210" s="8"/>
      <c r="S210" s="8"/>
    </row>
    <row r="211" spans="1:19" s="26" customFormat="1" x14ac:dyDescent="0.35">
      <c r="A211" s="55"/>
      <c r="B211" s="423" t="str">
        <f>IF(Intro!$G$21="English",O211,P211)</f>
        <v>Provide details on whether your certification or qualification requirements for suppliers of the goods vary by type, end use, or country of origin.</v>
      </c>
      <c r="C211" s="424"/>
      <c r="D211" s="424"/>
      <c r="E211" s="424"/>
      <c r="F211" s="424"/>
      <c r="G211" s="424"/>
      <c r="H211" s="424"/>
      <c r="I211" s="424"/>
      <c r="J211" s="424"/>
      <c r="K211" s="424"/>
      <c r="L211" s="425"/>
      <c r="O211" s="8" t="s">
        <v>422</v>
      </c>
      <c r="P211" s="8" t="s">
        <v>423</v>
      </c>
      <c r="Q211" s="8"/>
      <c r="R211" s="8"/>
      <c r="S211" s="8"/>
    </row>
    <row r="212" spans="1:19" s="26" customFormat="1" x14ac:dyDescent="0.35">
      <c r="A212" s="55"/>
      <c r="B212" s="65"/>
      <c r="C212" s="50"/>
      <c r="D212" s="50"/>
      <c r="E212" s="50"/>
      <c r="F212" s="50"/>
      <c r="G212" s="50"/>
      <c r="H212" s="50"/>
      <c r="I212" s="50"/>
      <c r="J212" s="50"/>
      <c r="K212" s="50"/>
      <c r="L212" s="56"/>
      <c r="O212" s="8"/>
      <c r="P212" s="8"/>
      <c r="Q212" s="8"/>
      <c r="R212" s="8"/>
      <c r="S212" s="8"/>
    </row>
    <row r="213" spans="1:19" s="9" customFormat="1" x14ac:dyDescent="0.35">
      <c r="A213" s="6"/>
      <c r="B213" s="416"/>
      <c r="C213" s="417"/>
      <c r="D213" s="417"/>
      <c r="E213" s="417"/>
      <c r="F213" s="417"/>
      <c r="G213" s="417"/>
      <c r="H213" s="417"/>
      <c r="I213" s="417"/>
      <c r="J213" s="417"/>
      <c r="K213" s="417"/>
      <c r="L213" s="418"/>
      <c r="M213" s="26"/>
    </row>
    <row r="214" spans="1:19" s="9" customFormat="1" x14ac:dyDescent="0.35">
      <c r="A214" s="6"/>
      <c r="B214" s="416"/>
      <c r="C214" s="417"/>
      <c r="D214" s="417"/>
      <c r="E214" s="417"/>
      <c r="F214" s="417"/>
      <c r="G214" s="417"/>
      <c r="H214" s="417"/>
      <c r="I214" s="417"/>
      <c r="J214" s="417"/>
      <c r="K214" s="417"/>
      <c r="L214" s="418"/>
      <c r="M214" s="26"/>
    </row>
    <row r="215" spans="1:19" s="9" customFormat="1" x14ac:dyDescent="0.35">
      <c r="A215" s="6"/>
      <c r="B215" s="416"/>
      <c r="C215" s="417"/>
      <c r="D215" s="417"/>
      <c r="E215" s="417"/>
      <c r="F215" s="417"/>
      <c r="G215" s="417"/>
      <c r="H215" s="417"/>
      <c r="I215" s="417"/>
      <c r="J215" s="417"/>
      <c r="K215" s="417"/>
      <c r="L215" s="418"/>
      <c r="M215" s="26"/>
    </row>
    <row r="216" spans="1:19" s="9" customFormat="1" x14ac:dyDescent="0.35">
      <c r="A216" s="6"/>
      <c r="B216" s="416"/>
      <c r="C216" s="417"/>
      <c r="D216" s="417"/>
      <c r="E216" s="417"/>
      <c r="F216" s="417"/>
      <c r="G216" s="417"/>
      <c r="H216" s="417"/>
      <c r="I216" s="417"/>
      <c r="J216" s="417"/>
      <c r="K216" s="417"/>
      <c r="L216" s="418"/>
      <c r="M216" s="26"/>
    </row>
    <row r="217" spans="1:19" s="9" customFormat="1" x14ac:dyDescent="0.35">
      <c r="A217" s="6"/>
      <c r="B217" s="416"/>
      <c r="C217" s="417"/>
      <c r="D217" s="417"/>
      <c r="E217" s="417"/>
      <c r="F217" s="417"/>
      <c r="G217" s="417"/>
      <c r="H217" s="417"/>
      <c r="I217" s="417"/>
      <c r="J217" s="417"/>
      <c r="K217" s="417"/>
      <c r="L217" s="418"/>
      <c r="M217" s="26"/>
    </row>
    <row r="218" spans="1:19" s="9" customFormat="1" x14ac:dyDescent="0.35">
      <c r="A218" s="6"/>
      <c r="B218" s="416"/>
      <c r="C218" s="417"/>
      <c r="D218" s="417"/>
      <c r="E218" s="417"/>
      <c r="F218" s="417"/>
      <c r="G218" s="417"/>
      <c r="H218" s="417"/>
      <c r="I218" s="417"/>
      <c r="J218" s="417"/>
      <c r="K218" s="417"/>
      <c r="L218" s="418"/>
      <c r="M218" s="26"/>
    </row>
    <row r="219" spans="1:19" s="9" customFormat="1" x14ac:dyDescent="0.35">
      <c r="A219" s="6"/>
      <c r="B219" s="416"/>
      <c r="C219" s="417"/>
      <c r="D219" s="417"/>
      <c r="E219" s="417"/>
      <c r="F219" s="417"/>
      <c r="G219" s="417"/>
      <c r="H219" s="417"/>
      <c r="I219" s="417"/>
      <c r="J219" s="417"/>
      <c r="K219" s="417"/>
      <c r="L219" s="418"/>
      <c r="M219" s="26"/>
    </row>
    <row r="220" spans="1:19" s="9" customFormat="1" x14ac:dyDescent="0.35">
      <c r="A220" s="6"/>
      <c r="B220" s="416"/>
      <c r="C220" s="417"/>
      <c r="D220" s="417"/>
      <c r="E220" s="417"/>
      <c r="F220" s="417"/>
      <c r="G220" s="417"/>
      <c r="H220" s="417"/>
      <c r="I220" s="417"/>
      <c r="J220" s="417"/>
      <c r="K220" s="417"/>
      <c r="L220" s="418"/>
      <c r="M220" s="26"/>
    </row>
    <row r="221" spans="1:19" s="26" customFormat="1" x14ac:dyDescent="0.35">
      <c r="A221" s="55"/>
      <c r="B221" s="66"/>
      <c r="C221" s="67"/>
      <c r="D221" s="67"/>
      <c r="E221" s="67"/>
      <c r="F221" s="67"/>
      <c r="G221" s="67"/>
      <c r="H221" s="67"/>
      <c r="I221" s="67"/>
      <c r="J221" s="67"/>
      <c r="K221" s="67"/>
      <c r="L221" s="68"/>
      <c r="O221" s="8"/>
      <c r="P221" s="8"/>
      <c r="Q221" s="8"/>
      <c r="R221" s="8"/>
      <c r="S221" s="8"/>
    </row>
    <row r="222" spans="1:19" s="9" customFormat="1" x14ac:dyDescent="0.35">
      <c r="A222" s="6"/>
      <c r="B222" s="388" t="s">
        <v>107</v>
      </c>
      <c r="C222" s="389"/>
      <c r="D222" s="389"/>
      <c r="E222" s="389"/>
      <c r="F222" s="389"/>
      <c r="G222" s="389"/>
      <c r="H222" s="389"/>
      <c r="I222" s="389"/>
      <c r="J222" s="389"/>
      <c r="K222" s="389"/>
      <c r="L222" s="390"/>
      <c r="M222" s="41"/>
      <c r="Q222" s="8"/>
      <c r="R222" s="8"/>
      <c r="S222" s="8"/>
    </row>
    <row r="223" spans="1:19" s="26" customFormat="1" x14ac:dyDescent="0.35">
      <c r="A223" s="55"/>
      <c r="B223" s="65"/>
      <c r="C223" s="50"/>
      <c r="D223" s="50"/>
      <c r="E223" s="50"/>
      <c r="F223" s="50"/>
      <c r="G223" s="50"/>
      <c r="H223" s="50"/>
      <c r="I223" s="50"/>
      <c r="J223" s="50"/>
      <c r="K223" s="50"/>
      <c r="L223" s="56"/>
      <c r="O223" s="8"/>
      <c r="P223" s="8"/>
      <c r="Q223" s="8"/>
      <c r="R223" s="8"/>
      <c r="S223" s="8"/>
    </row>
    <row r="224" spans="1:19" s="26" customFormat="1" x14ac:dyDescent="0.35">
      <c r="A224" s="55"/>
      <c r="B224" s="423" t="str">
        <f>IF(Intro!$G$21="English",O224,P224)</f>
        <v>Provide details on whether any suppliers have failed the certification or qualification requirements since January 1, 2023.</v>
      </c>
      <c r="C224" s="424"/>
      <c r="D224" s="424"/>
      <c r="E224" s="424"/>
      <c r="F224" s="424"/>
      <c r="G224" s="424"/>
      <c r="H224" s="424"/>
      <c r="I224" s="424"/>
      <c r="J224" s="424"/>
      <c r="K224" s="424"/>
      <c r="L224" s="425"/>
      <c r="O224" s="8" t="str">
        <f>"Provide details on whether any suppliers have failed the certification or qualification requirements since January 1, "&amp;Variables!B6&amp;"."</f>
        <v>Provide details on whether any suppliers have failed the certification or qualification requirements since January 1, 2023.</v>
      </c>
      <c r="P224" s="8" t="str">
        <f>"Fournissez des détails indiquant si des fournisseurs ont échoué aux exigences de certification ou de qualification depuis le 1er janvier "&amp;Variables!B6&amp;"."</f>
        <v>Fournissez des détails indiquant si des fournisseurs ont échoué aux exigences de certification ou de qualification depuis le 1er janvier 2023.</v>
      </c>
      <c r="Q224" s="8"/>
      <c r="R224" s="8"/>
      <c r="S224" s="8"/>
    </row>
    <row r="225" spans="1:19" s="26" customFormat="1" x14ac:dyDescent="0.35">
      <c r="A225" s="55"/>
      <c r="B225" s="65"/>
      <c r="C225" s="50"/>
      <c r="D225" s="50"/>
      <c r="E225" s="50"/>
      <c r="F225" s="50"/>
      <c r="G225" s="50"/>
      <c r="H225" s="50"/>
      <c r="I225" s="50"/>
      <c r="J225" s="50"/>
      <c r="K225" s="50"/>
      <c r="L225" s="56"/>
      <c r="O225" s="8"/>
      <c r="P225" s="8"/>
      <c r="Q225" s="8"/>
      <c r="R225" s="8"/>
      <c r="S225" s="8"/>
    </row>
    <row r="226" spans="1:19" s="9" customFormat="1" x14ac:dyDescent="0.35">
      <c r="A226" s="6"/>
      <c r="B226" s="416"/>
      <c r="C226" s="417"/>
      <c r="D226" s="417"/>
      <c r="E226" s="417"/>
      <c r="F226" s="417"/>
      <c r="G226" s="417"/>
      <c r="H226" s="417"/>
      <c r="I226" s="417"/>
      <c r="J226" s="417"/>
      <c r="K226" s="417"/>
      <c r="L226" s="418"/>
      <c r="M226" s="26"/>
    </row>
    <row r="227" spans="1:19" s="9" customFormat="1" x14ac:dyDescent="0.35">
      <c r="A227" s="6"/>
      <c r="B227" s="416"/>
      <c r="C227" s="417"/>
      <c r="D227" s="417"/>
      <c r="E227" s="417"/>
      <c r="F227" s="417"/>
      <c r="G227" s="417"/>
      <c r="H227" s="417"/>
      <c r="I227" s="417"/>
      <c r="J227" s="417"/>
      <c r="K227" s="417"/>
      <c r="L227" s="418"/>
      <c r="M227" s="26"/>
    </row>
    <row r="228" spans="1:19" s="9" customFormat="1" x14ac:dyDescent="0.35">
      <c r="A228" s="6"/>
      <c r="B228" s="416"/>
      <c r="C228" s="417"/>
      <c r="D228" s="417"/>
      <c r="E228" s="417"/>
      <c r="F228" s="417"/>
      <c r="G228" s="417"/>
      <c r="H228" s="417"/>
      <c r="I228" s="417"/>
      <c r="J228" s="417"/>
      <c r="K228" s="417"/>
      <c r="L228" s="418"/>
      <c r="M228" s="26"/>
    </row>
    <row r="229" spans="1:19" s="9" customFormat="1" x14ac:dyDescent="0.35">
      <c r="A229" s="6"/>
      <c r="B229" s="416"/>
      <c r="C229" s="417"/>
      <c r="D229" s="417"/>
      <c r="E229" s="417"/>
      <c r="F229" s="417"/>
      <c r="G229" s="417"/>
      <c r="H229" s="417"/>
      <c r="I229" s="417"/>
      <c r="J229" s="417"/>
      <c r="K229" s="417"/>
      <c r="L229" s="418"/>
      <c r="M229" s="26"/>
    </row>
    <row r="230" spans="1:19" s="9" customFormat="1" x14ac:dyDescent="0.35">
      <c r="A230" s="6"/>
      <c r="B230" s="416"/>
      <c r="C230" s="417"/>
      <c r="D230" s="417"/>
      <c r="E230" s="417"/>
      <c r="F230" s="417"/>
      <c r="G230" s="417"/>
      <c r="H230" s="417"/>
      <c r="I230" s="417"/>
      <c r="J230" s="417"/>
      <c r="K230" s="417"/>
      <c r="L230" s="418"/>
      <c r="M230" s="26"/>
    </row>
    <row r="231" spans="1:19" s="9" customFormat="1" x14ac:dyDescent="0.35">
      <c r="A231" s="6"/>
      <c r="B231" s="416"/>
      <c r="C231" s="417"/>
      <c r="D231" s="417"/>
      <c r="E231" s="417"/>
      <c r="F231" s="417"/>
      <c r="G231" s="417"/>
      <c r="H231" s="417"/>
      <c r="I231" s="417"/>
      <c r="J231" s="417"/>
      <c r="K231" s="417"/>
      <c r="L231" s="418"/>
      <c r="M231" s="26"/>
    </row>
    <row r="232" spans="1:19" s="9" customFormat="1" x14ac:dyDescent="0.35">
      <c r="A232" s="6"/>
      <c r="B232" s="416"/>
      <c r="C232" s="417"/>
      <c r="D232" s="417"/>
      <c r="E232" s="417"/>
      <c r="F232" s="417"/>
      <c r="G232" s="417"/>
      <c r="H232" s="417"/>
      <c r="I232" s="417"/>
      <c r="J232" s="417"/>
      <c r="K232" s="417"/>
      <c r="L232" s="418"/>
      <c r="M232" s="26"/>
    </row>
    <row r="233" spans="1:19" s="9" customFormat="1" x14ac:dyDescent="0.35">
      <c r="A233" s="6"/>
      <c r="B233" s="416"/>
      <c r="C233" s="417"/>
      <c r="D233" s="417"/>
      <c r="E233" s="417"/>
      <c r="F233" s="417"/>
      <c r="G233" s="417"/>
      <c r="H233" s="417"/>
      <c r="I233" s="417"/>
      <c r="J233" s="417"/>
      <c r="K233" s="417"/>
      <c r="L233" s="418"/>
      <c r="M233" s="26"/>
    </row>
    <row r="234" spans="1:19" s="26" customFormat="1" x14ac:dyDescent="0.35">
      <c r="A234" s="55"/>
      <c r="B234" s="66"/>
      <c r="C234" s="67"/>
      <c r="D234" s="67"/>
      <c r="E234" s="67"/>
      <c r="F234" s="67"/>
      <c r="G234" s="67"/>
      <c r="H234" s="67"/>
      <c r="I234" s="67"/>
      <c r="J234" s="67"/>
      <c r="K234" s="67"/>
      <c r="L234" s="68"/>
      <c r="O234" s="8"/>
      <c r="P234" s="8"/>
      <c r="Q234" s="8"/>
      <c r="R234" s="8"/>
      <c r="S234" s="8"/>
    </row>
    <row r="235" spans="1:19" s="9" customFormat="1" x14ac:dyDescent="0.35">
      <c r="A235" s="6"/>
      <c r="B235" s="388" t="s">
        <v>108</v>
      </c>
      <c r="C235" s="389"/>
      <c r="D235" s="389"/>
      <c r="E235" s="389"/>
      <c r="F235" s="389"/>
      <c r="G235" s="389"/>
      <c r="H235" s="389"/>
      <c r="I235" s="389"/>
      <c r="J235" s="389"/>
      <c r="K235" s="389"/>
      <c r="L235" s="390"/>
      <c r="M235" s="41"/>
      <c r="Q235" s="8"/>
      <c r="R235" s="8"/>
      <c r="S235" s="8"/>
    </row>
    <row r="236" spans="1:19" s="26" customFormat="1" x14ac:dyDescent="0.35">
      <c r="A236" s="55"/>
      <c r="B236" s="65"/>
      <c r="C236" s="50"/>
      <c r="D236" s="50"/>
      <c r="E236" s="50"/>
      <c r="F236" s="50"/>
      <c r="G236" s="50"/>
      <c r="H236" s="50"/>
      <c r="I236" s="50"/>
      <c r="J236" s="50"/>
      <c r="K236" s="50"/>
      <c r="L236" s="56"/>
      <c r="O236" s="8"/>
      <c r="P236" s="8"/>
      <c r="Q236" s="8"/>
      <c r="R236" s="8"/>
      <c r="S236" s="8"/>
    </row>
    <row r="237" spans="1:19" s="26" customFormat="1" x14ac:dyDescent="0.35">
      <c r="A237" s="55"/>
      <c r="B237" s="317" t="str">
        <f>IF(Intro!$G$21="English",O237,P237)</f>
        <v>Approximately what percentage of your firm’s total purchases of the goods (by volume) required certification or qualification in 2025?</v>
      </c>
      <c r="C237" s="318"/>
      <c r="D237" s="318"/>
      <c r="E237" s="318"/>
      <c r="F237" s="318"/>
      <c r="G237" s="318"/>
      <c r="H237" s="318"/>
      <c r="I237" s="318"/>
      <c r="J237" s="318"/>
      <c r="K237" s="318"/>
      <c r="L237" s="319"/>
      <c r="O237" s="8" t="str">
        <f>"Approximately what percentage of your firm’s total purchases of the goods (by volume) required certification or qualification in "&amp;Variables!B6+2&amp;"?"</f>
        <v>Approximately what percentage of your firm’s total purchases of the goods (by volume) required certification or qualification in 2025?</v>
      </c>
      <c r="P237" s="8" t="str">
        <f>"Approximativement quel pourcentage du total des achats de marchandises (en volume) effectués par votre entreprise a exigé une certification ou une qualification en "&amp;Variables!B6+2&amp;"?"</f>
        <v>Approximativement quel pourcentage du total des achats de marchandises (en volume) effectués par votre entreprise a exigé une certification ou une qualification en 2025?</v>
      </c>
      <c r="Q237" s="8"/>
      <c r="R237" s="8"/>
      <c r="S237" s="8"/>
    </row>
    <row r="238" spans="1:19" s="26" customFormat="1" x14ac:dyDescent="0.35">
      <c r="A238" s="55"/>
      <c r="B238" s="65"/>
      <c r="C238" s="50"/>
      <c r="D238" s="50"/>
      <c r="E238" s="50"/>
      <c r="F238" s="50"/>
      <c r="G238" s="50"/>
      <c r="H238" s="50"/>
      <c r="I238" s="50"/>
      <c r="J238" s="50"/>
      <c r="K238" s="50"/>
      <c r="L238" s="56"/>
      <c r="O238" s="8"/>
      <c r="P238" s="8"/>
      <c r="Q238" s="8"/>
      <c r="R238" s="8"/>
      <c r="S238" s="8"/>
    </row>
    <row r="239" spans="1:19" x14ac:dyDescent="0.35">
      <c r="B239" s="325" t="str">
        <f>IF(Intro!$G$21="English",O239,P239)</f>
        <v>Certified or qualified purchases</v>
      </c>
      <c r="C239" s="326"/>
      <c r="D239" s="81" t="s">
        <v>72</v>
      </c>
      <c r="E239" s="550"/>
      <c r="F239" s="550"/>
      <c r="G239" s="50"/>
      <c r="H239" s="50"/>
      <c r="I239" s="50"/>
      <c r="J239" s="50"/>
      <c r="K239" s="50"/>
      <c r="L239" s="56"/>
      <c r="M239" s="8"/>
      <c r="O239" s="8" t="s">
        <v>437</v>
      </c>
      <c r="P239" s="8" t="s">
        <v>438</v>
      </c>
    </row>
    <row r="240" spans="1:19" s="26" customFormat="1" x14ac:dyDescent="0.35">
      <c r="A240" s="55"/>
      <c r="B240" s="66"/>
      <c r="C240" s="67"/>
      <c r="D240" s="67"/>
      <c r="E240" s="67"/>
      <c r="F240" s="67"/>
      <c r="G240" s="67"/>
      <c r="H240" s="67"/>
      <c r="I240" s="67"/>
      <c r="J240" s="67"/>
      <c r="K240" s="67"/>
      <c r="L240" s="68"/>
      <c r="O240" s="8"/>
      <c r="P240" s="8"/>
      <c r="Q240" s="8"/>
      <c r="R240" s="8"/>
      <c r="S240" s="8"/>
    </row>
    <row r="241" spans="1:19" s="26" customFormat="1" x14ac:dyDescent="0.35">
      <c r="A241" s="55"/>
      <c r="B241" s="284" t="str">
        <f>UPPER(IF(Intro!$G$21="English",O241,P241))</f>
        <v>TERM CONTRACTS</v>
      </c>
      <c r="C241" s="285"/>
      <c r="D241" s="285"/>
      <c r="E241" s="285"/>
      <c r="F241" s="285"/>
      <c r="G241" s="285"/>
      <c r="H241" s="285"/>
      <c r="I241" s="285"/>
      <c r="J241" s="285"/>
      <c r="K241" s="285"/>
      <c r="L241" s="286"/>
      <c r="O241" s="8" t="s">
        <v>424</v>
      </c>
      <c r="P241" s="8" t="s">
        <v>245</v>
      </c>
      <c r="Q241" s="8"/>
      <c r="R241" s="8"/>
      <c r="S241" s="8"/>
    </row>
    <row r="242" spans="1:19" s="9" customFormat="1" x14ac:dyDescent="0.35">
      <c r="A242" s="6"/>
      <c r="B242" s="388" t="s">
        <v>115</v>
      </c>
      <c r="C242" s="389"/>
      <c r="D242" s="389"/>
      <c r="E242" s="389"/>
      <c r="F242" s="389"/>
      <c r="G242" s="389"/>
      <c r="H242" s="389"/>
      <c r="I242" s="389"/>
      <c r="J242" s="389"/>
      <c r="K242" s="389"/>
      <c r="L242" s="390"/>
      <c r="M242" s="41"/>
      <c r="Q242" s="8"/>
      <c r="R242" s="8"/>
      <c r="S242" s="8"/>
    </row>
    <row r="243" spans="1:19" s="9" customFormat="1" x14ac:dyDescent="0.35">
      <c r="A243" s="6"/>
      <c r="B243" s="36"/>
      <c r="C243" s="29"/>
      <c r="D243" s="29"/>
      <c r="E243" s="29"/>
      <c r="F243" s="29"/>
      <c r="G243" s="29"/>
      <c r="H243" s="29"/>
      <c r="I243" s="29"/>
      <c r="J243" s="29"/>
      <c r="K243" s="29"/>
      <c r="L243" s="115"/>
      <c r="M243" s="41"/>
      <c r="Q243" s="8"/>
      <c r="R243" s="8"/>
      <c r="S243" s="8"/>
    </row>
    <row r="244" spans="1:19" s="9" customFormat="1" x14ac:dyDescent="0.35">
      <c r="A244" s="6"/>
      <c r="B244" s="275" t="str">
        <f>IF(Intro!$G$21="English",O244,P244)</f>
        <v>Indicate if your firm purchases the goods under term contracts.</v>
      </c>
      <c r="C244" s="276"/>
      <c r="D244" s="276"/>
      <c r="E244" s="276"/>
      <c r="F244" s="276"/>
      <c r="G244" s="29"/>
      <c r="H244" s="29"/>
      <c r="I244" s="29"/>
      <c r="J244" s="29"/>
      <c r="K244" s="29"/>
      <c r="L244" s="115"/>
      <c r="M244" s="41"/>
      <c r="O244" s="8" t="s">
        <v>429</v>
      </c>
      <c r="P244" s="8" t="s">
        <v>430</v>
      </c>
      <c r="Q244" s="8"/>
      <c r="R244" s="8"/>
      <c r="S244" s="8"/>
    </row>
    <row r="245" spans="1:19" s="9" customFormat="1" x14ac:dyDescent="0.35">
      <c r="A245" s="6"/>
      <c r="B245" s="36"/>
      <c r="C245" s="29"/>
      <c r="D245" s="29"/>
      <c r="E245" s="29"/>
      <c r="F245" s="29"/>
      <c r="G245" s="29"/>
      <c r="H245" s="29"/>
      <c r="I245" s="29"/>
      <c r="J245" s="29"/>
      <c r="K245" s="29"/>
      <c r="L245" s="115"/>
      <c r="M245" s="41"/>
      <c r="O245" s="8" t="s">
        <v>260</v>
      </c>
      <c r="P245" s="8" t="s">
        <v>261</v>
      </c>
      <c r="Q245" s="8"/>
      <c r="R245" s="8"/>
      <c r="S245" s="8"/>
    </row>
    <row r="246" spans="1:19" s="9" customFormat="1" x14ac:dyDescent="0.35">
      <c r="A246" s="6"/>
      <c r="B246" s="400" t="str">
        <f>IF(Intro!$G$21="English",O245,P245)</f>
        <v>Select Yes or No</v>
      </c>
      <c r="C246" s="401"/>
      <c r="D246" s="92"/>
      <c r="E246" s="507" t="str">
        <f>IF(D246="Yes",O246,IF(D246="Oui",P246,IF(D246="No",O247,IF(D246="Non",P247,""))))</f>
        <v/>
      </c>
      <c r="F246" s="508"/>
      <c r="G246" s="508"/>
      <c r="H246" s="508"/>
      <c r="I246" s="508"/>
      <c r="J246" s="508"/>
      <c r="K246" s="508"/>
      <c r="L246" s="509"/>
      <c r="M246" s="41"/>
      <c r="O246" s="26" t="s">
        <v>441</v>
      </c>
      <c r="P246" s="26" t="s">
        <v>442</v>
      </c>
      <c r="Q246" s="8"/>
      <c r="R246" s="8"/>
      <c r="S246" s="8"/>
    </row>
    <row r="247" spans="1:19" s="9" customFormat="1" x14ac:dyDescent="0.35">
      <c r="A247" s="6"/>
      <c r="B247" s="36"/>
      <c r="C247" s="29"/>
      <c r="D247" s="29"/>
      <c r="E247" s="29"/>
      <c r="F247" s="29"/>
      <c r="G247" s="29"/>
      <c r="H247" s="29"/>
      <c r="I247" s="29"/>
      <c r="J247" s="29"/>
      <c r="K247" s="29"/>
      <c r="L247" s="115"/>
      <c r="M247" s="41"/>
      <c r="O247" s="26" t="s">
        <v>440</v>
      </c>
      <c r="P247" s="26" t="s">
        <v>439</v>
      </c>
      <c r="Q247" s="8"/>
      <c r="R247" s="8"/>
      <c r="S247" s="8"/>
    </row>
    <row r="248" spans="1:19" s="9" customFormat="1" x14ac:dyDescent="0.35">
      <c r="A248" s="6"/>
      <c r="B248" s="388" t="s">
        <v>116</v>
      </c>
      <c r="C248" s="389"/>
      <c r="D248" s="389"/>
      <c r="E248" s="389"/>
      <c r="F248" s="389"/>
      <c r="G248" s="389"/>
      <c r="H248" s="389"/>
      <c r="I248" s="389"/>
      <c r="J248" s="389"/>
      <c r="K248" s="389"/>
      <c r="L248" s="390"/>
      <c r="M248" s="41"/>
      <c r="O248" s="26"/>
      <c r="Q248" s="8"/>
      <c r="R248" s="8"/>
      <c r="S248" s="8"/>
    </row>
    <row r="249" spans="1:19" s="26" customFormat="1" x14ac:dyDescent="0.35">
      <c r="A249" s="55"/>
      <c r="B249" s="65"/>
      <c r="C249" s="50"/>
      <c r="D249" s="50"/>
      <c r="E249" s="50"/>
      <c r="F249" s="50"/>
      <c r="G249" s="50"/>
      <c r="H249" s="50"/>
      <c r="I249" s="50"/>
      <c r="J249" s="50"/>
      <c r="K249" s="50"/>
      <c r="L249" s="56"/>
      <c r="O249" s="8"/>
      <c r="P249" s="8"/>
      <c r="Q249" s="8"/>
      <c r="R249" s="8"/>
      <c r="S249" s="8"/>
    </row>
    <row r="250" spans="1:19" s="26" customFormat="1" x14ac:dyDescent="0.35">
      <c r="A250" s="55"/>
      <c r="B250" s="423" t="str">
        <f>IF(Intro!$G$21="English",O250,P250)</f>
        <v>Indicate the percentage of your firm’s total purchases (by volume) of the goods that were made under term contracts in 2025.</v>
      </c>
      <c r="C250" s="424"/>
      <c r="D250" s="424"/>
      <c r="E250" s="424"/>
      <c r="F250" s="424"/>
      <c r="G250" s="424"/>
      <c r="H250" s="424"/>
      <c r="I250" s="424"/>
      <c r="J250" s="424"/>
      <c r="K250" s="424"/>
      <c r="L250" s="425"/>
      <c r="O250" s="8" t="str">
        <f>"Indicate the percentage of your firm’s total purchases (by volume) of the goods that were made under term contracts in "&amp;Variables!B6+2&amp;"."</f>
        <v>Indicate the percentage of your firm’s total purchases (by volume) of the goods that were made under term contracts in 2025.</v>
      </c>
      <c r="P250" s="8" t="str">
        <f>"Indiquez le pourcentage des achats totaux (selon le volume) de marchandises de votre entreprise effectués en vertu de contrats à terme en "&amp;Variables!B6+2&amp;"."</f>
        <v>Indiquez le pourcentage des achats totaux (selon le volume) de marchandises de votre entreprise effectués en vertu de contrats à terme en 2025.</v>
      </c>
      <c r="Q250" s="8"/>
      <c r="R250" s="8"/>
      <c r="S250" s="8"/>
    </row>
    <row r="251" spans="1:19" s="26" customFormat="1" x14ac:dyDescent="0.35">
      <c r="A251" s="55"/>
      <c r="B251" s="65"/>
      <c r="C251" s="50"/>
      <c r="D251" s="50"/>
      <c r="E251" s="50"/>
      <c r="F251" s="50"/>
      <c r="G251" s="50"/>
      <c r="H251" s="50"/>
      <c r="I251" s="50"/>
      <c r="J251" s="50"/>
      <c r="K251" s="50"/>
      <c r="L251" s="56"/>
      <c r="O251" s="8"/>
      <c r="P251" s="8"/>
      <c r="Q251" s="8"/>
      <c r="R251" s="8"/>
      <c r="S251" s="8"/>
    </row>
    <row r="252" spans="1:19" x14ac:dyDescent="0.35">
      <c r="B252" s="426" t="str">
        <f>IF(Intro!$G$21="English",O252,P252)</f>
        <v>Term contracts</v>
      </c>
      <c r="C252" s="427"/>
      <c r="D252" s="88" t="s">
        <v>72</v>
      </c>
      <c r="E252" s="551"/>
      <c r="F252" s="551"/>
      <c r="G252" s="50"/>
      <c r="H252" s="50"/>
      <c r="I252" s="50"/>
      <c r="J252" s="50"/>
      <c r="K252" s="50"/>
      <c r="L252" s="56"/>
      <c r="M252" s="8"/>
      <c r="O252" s="8" t="s">
        <v>244</v>
      </c>
      <c r="P252" s="8" t="s">
        <v>245</v>
      </c>
    </row>
    <row r="253" spans="1:19" s="26" customFormat="1" x14ac:dyDescent="0.35">
      <c r="A253" s="55"/>
      <c r="B253" s="66"/>
      <c r="C253" s="67"/>
      <c r="D253" s="67"/>
      <c r="E253" s="67"/>
      <c r="F253" s="67"/>
      <c r="G253" s="67"/>
      <c r="H253" s="67"/>
      <c r="I253" s="67"/>
      <c r="J253" s="67"/>
      <c r="K253" s="67"/>
      <c r="L253" s="68"/>
      <c r="O253" s="8"/>
      <c r="P253" s="8"/>
      <c r="Q253" s="8"/>
      <c r="R253" s="8"/>
      <c r="S253" s="8"/>
    </row>
    <row r="254" spans="1:19" s="9" customFormat="1" x14ac:dyDescent="0.35">
      <c r="A254" s="6"/>
      <c r="B254" s="388" t="s">
        <v>427</v>
      </c>
      <c r="C254" s="389"/>
      <c r="D254" s="389"/>
      <c r="E254" s="389"/>
      <c r="F254" s="389"/>
      <c r="G254" s="389"/>
      <c r="H254" s="389"/>
      <c r="I254" s="389"/>
      <c r="J254" s="389"/>
      <c r="K254" s="389"/>
      <c r="L254" s="390"/>
      <c r="M254" s="41"/>
      <c r="Q254" s="8"/>
      <c r="R254" s="8"/>
      <c r="S254" s="8"/>
    </row>
    <row r="255" spans="1:19" s="26" customFormat="1" x14ac:dyDescent="0.35">
      <c r="A255" s="55"/>
      <c r="B255" s="65"/>
      <c r="C255" s="50"/>
      <c r="D255" s="50"/>
      <c r="E255" s="50"/>
      <c r="F255" s="50"/>
      <c r="G255" s="50"/>
      <c r="H255" s="50"/>
      <c r="I255" s="50"/>
      <c r="J255" s="50"/>
      <c r="K255" s="50"/>
      <c r="L255" s="56"/>
      <c r="O255" s="8"/>
      <c r="P255" s="8"/>
      <c r="Q255" s="8"/>
      <c r="R255" s="8"/>
      <c r="S255" s="8"/>
    </row>
    <row r="256" spans="1:19" s="26" customFormat="1" x14ac:dyDescent="0.35">
      <c r="A256" s="55"/>
      <c r="B256" s="317" t="str">
        <f>IF(Intro!$G$21="English",O256,P256)</f>
        <v xml:space="preserve">Describe the general nature of your firm's term contracts for the goods. What provisions are generally included in these term contracts to allow for price changes during the period of the contract? </v>
      </c>
      <c r="C256" s="318"/>
      <c r="D256" s="318"/>
      <c r="E256" s="318"/>
      <c r="F256" s="318"/>
      <c r="G256" s="318"/>
      <c r="H256" s="318"/>
      <c r="I256" s="318"/>
      <c r="J256" s="318"/>
      <c r="K256" s="318"/>
      <c r="L256" s="319"/>
      <c r="O256" s="8" t="s">
        <v>136</v>
      </c>
      <c r="P256" s="8" t="s">
        <v>406</v>
      </c>
      <c r="Q256" s="8"/>
      <c r="R256" s="8"/>
      <c r="S256" s="8"/>
    </row>
    <row r="257" spans="1:19" s="26" customFormat="1" x14ac:dyDescent="0.35">
      <c r="A257" s="55"/>
      <c r="B257" s="317"/>
      <c r="C257" s="318"/>
      <c r="D257" s="318"/>
      <c r="E257" s="318"/>
      <c r="F257" s="318"/>
      <c r="G257" s="318"/>
      <c r="H257" s="318"/>
      <c r="I257" s="318"/>
      <c r="J257" s="318"/>
      <c r="K257" s="318"/>
      <c r="L257" s="319"/>
      <c r="O257" s="8"/>
      <c r="P257" s="8"/>
      <c r="Q257" s="8"/>
      <c r="R257" s="8"/>
      <c r="S257" s="8"/>
    </row>
    <row r="258" spans="1:19" s="26" customFormat="1" x14ac:dyDescent="0.35">
      <c r="A258" s="55"/>
      <c r="B258" s="65"/>
      <c r="C258" s="50"/>
      <c r="D258" s="50"/>
      <c r="E258" s="50"/>
      <c r="F258" s="50"/>
      <c r="G258" s="50"/>
      <c r="H258" s="50"/>
      <c r="I258" s="50"/>
      <c r="J258" s="50"/>
      <c r="K258" s="50"/>
      <c r="L258" s="56"/>
      <c r="O258" s="8"/>
      <c r="P258" s="8"/>
      <c r="Q258" s="8"/>
      <c r="R258" s="8"/>
      <c r="S258" s="8"/>
    </row>
    <row r="259" spans="1:19" s="9" customFormat="1" x14ac:dyDescent="0.35">
      <c r="A259" s="6"/>
      <c r="B259" s="416"/>
      <c r="C259" s="417"/>
      <c r="D259" s="417"/>
      <c r="E259" s="417"/>
      <c r="F259" s="417"/>
      <c r="G259" s="417"/>
      <c r="H259" s="417"/>
      <c r="I259" s="417"/>
      <c r="J259" s="417"/>
      <c r="K259" s="417"/>
      <c r="L259" s="418"/>
      <c r="M259" s="26"/>
    </row>
    <row r="260" spans="1:19" s="9" customFormat="1" x14ac:dyDescent="0.35">
      <c r="A260" s="6"/>
      <c r="B260" s="416"/>
      <c r="C260" s="417"/>
      <c r="D260" s="417"/>
      <c r="E260" s="417"/>
      <c r="F260" s="417"/>
      <c r="G260" s="417"/>
      <c r="H260" s="417"/>
      <c r="I260" s="417"/>
      <c r="J260" s="417"/>
      <c r="K260" s="417"/>
      <c r="L260" s="418"/>
      <c r="M260" s="26"/>
    </row>
    <row r="261" spans="1:19" s="9" customFormat="1" x14ac:dyDescent="0.35">
      <c r="A261" s="6"/>
      <c r="B261" s="416"/>
      <c r="C261" s="417"/>
      <c r="D261" s="417"/>
      <c r="E261" s="417"/>
      <c r="F261" s="417"/>
      <c r="G261" s="417"/>
      <c r="H261" s="417"/>
      <c r="I261" s="417"/>
      <c r="J261" s="417"/>
      <c r="K261" s="417"/>
      <c r="L261" s="418"/>
      <c r="M261" s="26"/>
    </row>
    <row r="262" spans="1:19" s="9" customFormat="1" x14ac:dyDescent="0.35">
      <c r="A262" s="6"/>
      <c r="B262" s="416"/>
      <c r="C262" s="417"/>
      <c r="D262" s="417"/>
      <c r="E262" s="417"/>
      <c r="F262" s="417"/>
      <c r="G262" s="417"/>
      <c r="H262" s="417"/>
      <c r="I262" s="417"/>
      <c r="J262" s="417"/>
      <c r="K262" s="417"/>
      <c r="L262" s="418"/>
      <c r="M262" s="26"/>
    </row>
    <row r="263" spans="1:19" s="9" customFormat="1" x14ac:dyDescent="0.35">
      <c r="A263" s="6"/>
      <c r="B263" s="416"/>
      <c r="C263" s="417"/>
      <c r="D263" s="417"/>
      <c r="E263" s="417"/>
      <c r="F263" s="417"/>
      <c r="G263" s="417"/>
      <c r="H263" s="417"/>
      <c r="I263" s="417"/>
      <c r="J263" s="417"/>
      <c r="K263" s="417"/>
      <c r="L263" s="418"/>
      <c r="M263" s="26"/>
    </row>
    <row r="264" spans="1:19" s="9" customFormat="1" x14ac:dyDescent="0.35">
      <c r="A264" s="6"/>
      <c r="B264" s="416"/>
      <c r="C264" s="417"/>
      <c r="D264" s="417"/>
      <c r="E264" s="417"/>
      <c r="F264" s="417"/>
      <c r="G264" s="417"/>
      <c r="H264" s="417"/>
      <c r="I264" s="417"/>
      <c r="J264" s="417"/>
      <c r="K264" s="417"/>
      <c r="L264" s="418"/>
      <c r="M264" s="26"/>
    </row>
    <row r="265" spans="1:19" s="9" customFormat="1" x14ac:dyDescent="0.35">
      <c r="A265" s="6"/>
      <c r="B265" s="416"/>
      <c r="C265" s="417"/>
      <c r="D265" s="417"/>
      <c r="E265" s="417"/>
      <c r="F265" s="417"/>
      <c r="G265" s="417"/>
      <c r="H265" s="417"/>
      <c r="I265" s="417"/>
      <c r="J265" s="417"/>
      <c r="K265" s="417"/>
      <c r="L265" s="418"/>
      <c r="M265" s="26"/>
    </row>
    <row r="266" spans="1:19" s="9" customFormat="1" x14ac:dyDescent="0.35">
      <c r="A266" s="6"/>
      <c r="B266" s="416"/>
      <c r="C266" s="417"/>
      <c r="D266" s="417"/>
      <c r="E266" s="417"/>
      <c r="F266" s="417"/>
      <c r="G266" s="417"/>
      <c r="H266" s="417"/>
      <c r="I266" s="417"/>
      <c r="J266" s="417"/>
      <c r="K266" s="417"/>
      <c r="L266" s="418"/>
      <c r="M266" s="26"/>
    </row>
    <row r="267" spans="1:19" s="26" customFormat="1" x14ac:dyDescent="0.35">
      <c r="A267" s="55"/>
      <c r="B267" s="66"/>
      <c r="C267" s="67"/>
      <c r="D267" s="67"/>
      <c r="E267" s="67"/>
      <c r="F267" s="67"/>
      <c r="G267" s="67"/>
      <c r="H267" s="67"/>
      <c r="I267" s="67"/>
      <c r="J267" s="67"/>
      <c r="K267" s="67"/>
      <c r="L267" s="68"/>
      <c r="O267" s="8"/>
      <c r="P267" s="8"/>
      <c r="Q267" s="8"/>
      <c r="R267" s="8"/>
      <c r="S267" s="8"/>
    </row>
    <row r="268" spans="1:19" s="9" customFormat="1" x14ac:dyDescent="0.35">
      <c r="A268" s="6"/>
      <c r="B268" s="388" t="s">
        <v>428</v>
      </c>
      <c r="C268" s="389"/>
      <c r="D268" s="389"/>
      <c r="E268" s="389"/>
      <c r="F268" s="389"/>
      <c r="G268" s="389"/>
      <c r="H268" s="389"/>
      <c r="I268" s="389"/>
      <c r="J268" s="389"/>
      <c r="K268" s="389"/>
      <c r="L268" s="390"/>
      <c r="M268" s="41"/>
      <c r="Q268" s="8"/>
      <c r="R268" s="8"/>
      <c r="S268" s="8"/>
    </row>
    <row r="269" spans="1:19" s="26" customFormat="1" x14ac:dyDescent="0.35">
      <c r="A269" s="55"/>
      <c r="B269" s="65"/>
      <c r="C269" s="50"/>
      <c r="D269" s="50"/>
      <c r="E269" s="50"/>
      <c r="F269" s="50"/>
      <c r="G269" s="50"/>
      <c r="H269" s="50"/>
      <c r="I269" s="50"/>
      <c r="J269" s="50"/>
      <c r="K269" s="50"/>
      <c r="L269" s="56"/>
      <c r="O269" s="8"/>
      <c r="P269" s="8"/>
      <c r="Q269" s="8"/>
      <c r="R269" s="8"/>
      <c r="S269" s="8"/>
    </row>
    <row r="270" spans="1:19" s="26" customFormat="1" x14ac:dyDescent="0.35">
      <c r="A270" s="55"/>
      <c r="B270" s="423" t="str">
        <f>IF(Intro!$G$21="English",O270,P270)</f>
        <v>What was the average period of the term contracts for the goods that your firm negotiated in 2025?</v>
      </c>
      <c r="C270" s="424"/>
      <c r="D270" s="424"/>
      <c r="E270" s="424"/>
      <c r="F270" s="424"/>
      <c r="G270" s="424"/>
      <c r="H270" s="424"/>
      <c r="I270" s="424"/>
      <c r="J270" s="424"/>
      <c r="K270" s="424"/>
      <c r="L270" s="425"/>
      <c r="O270" s="8" t="str">
        <f>"What was the average period of the term contracts for the goods that your firm negotiated in "&amp;Variables!B6+2&amp;"?"</f>
        <v>What was the average period of the term contracts for the goods that your firm negotiated in 2025?</v>
      </c>
      <c r="P270" s="8" t="str">
        <f>"Quelle a été la durée moyenne des contrats à terme négociés en "&amp;Variables!B6+2&amp;" pour les achats de marchandises?"</f>
        <v>Quelle a été la durée moyenne des contrats à terme négociés en 2025 pour les achats de marchandises?</v>
      </c>
      <c r="Q270" s="8"/>
      <c r="R270" s="8"/>
      <c r="S270" s="8"/>
    </row>
    <row r="271" spans="1:19" s="26" customFormat="1" x14ac:dyDescent="0.35">
      <c r="A271" s="55"/>
      <c r="B271" s="65"/>
      <c r="C271" s="50"/>
      <c r="D271" s="50"/>
      <c r="E271" s="50"/>
      <c r="F271" s="50"/>
      <c r="G271" s="50"/>
      <c r="H271" s="50"/>
      <c r="I271" s="50"/>
      <c r="J271" s="50"/>
      <c r="K271" s="50"/>
      <c r="L271" s="56"/>
      <c r="O271" s="8"/>
      <c r="P271" s="8"/>
      <c r="Q271" s="8"/>
      <c r="R271" s="8"/>
      <c r="S271" s="8"/>
    </row>
    <row r="272" spans="1:19" x14ac:dyDescent="0.35">
      <c r="B272" s="426" t="str">
        <f>IF(Intro!$G$21="English",O272,P272)</f>
        <v>Time period</v>
      </c>
      <c r="C272" s="427"/>
      <c r="D272" s="88" t="str">
        <f>IF(Intro!$G$21="English",O273,P273)</f>
        <v>months</v>
      </c>
      <c r="E272" s="457"/>
      <c r="F272" s="457"/>
      <c r="G272" s="50"/>
      <c r="H272" s="50"/>
      <c r="I272" s="50"/>
      <c r="J272" s="50"/>
      <c r="K272" s="50"/>
      <c r="L272" s="56"/>
      <c r="M272" s="8"/>
      <c r="O272" s="8" t="s">
        <v>246</v>
      </c>
      <c r="P272" s="8" t="s">
        <v>247</v>
      </c>
    </row>
    <row r="273" spans="1:19" s="26" customFormat="1" x14ac:dyDescent="0.35">
      <c r="A273" s="55"/>
      <c r="B273" s="65"/>
      <c r="C273" s="50"/>
      <c r="D273" s="50"/>
      <c r="E273" s="50"/>
      <c r="F273" s="50"/>
      <c r="G273" s="50"/>
      <c r="H273" s="50"/>
      <c r="I273" s="50"/>
      <c r="J273" s="50"/>
      <c r="K273" s="50"/>
      <c r="L273" s="56"/>
      <c r="O273" s="8" t="s">
        <v>240</v>
      </c>
      <c r="P273" s="8" t="s">
        <v>407</v>
      </c>
      <c r="Q273" s="8"/>
      <c r="R273" s="8"/>
      <c r="S273" s="8"/>
    </row>
    <row r="274" spans="1:19" s="26" customFormat="1" x14ac:dyDescent="0.35">
      <c r="A274" s="55"/>
      <c r="B274" s="423" t="str">
        <f>IF(Intro!$G$21="English",O274,P274)</f>
        <v>If the average term contract period for purchases of the goods has changed since January 1, 2023, indicate when and why.</v>
      </c>
      <c r="C274" s="424"/>
      <c r="D274" s="424"/>
      <c r="E274" s="424"/>
      <c r="F274" s="424"/>
      <c r="G274" s="424"/>
      <c r="H274" s="424"/>
      <c r="I274" s="424"/>
      <c r="J274" s="424"/>
      <c r="K274" s="424"/>
      <c r="L274" s="425"/>
      <c r="O274" s="8" t="str">
        <f>"If the average term contract period for purchases of the goods has changed since January 1, "&amp;Variables!B6&amp;", indicate when and why."</f>
        <v>If the average term contract period for purchases of the goods has changed since January 1, 2023, indicate when and why.</v>
      </c>
      <c r="P274" s="8" t="str">
        <f>"Si la durée moyenne des contrats à terme a changé depuis le 1er janvier "&amp;Variables!B6&amp;" pour ce qui est des achats de marchandises, indiquez quand et pourquoi."</f>
        <v>Si la durée moyenne des contrats à terme a changé depuis le 1er janvier 2023 pour ce qui est des achats de marchandises, indiquez quand et pourquoi.</v>
      </c>
      <c r="Q274" s="8"/>
      <c r="R274" s="8"/>
      <c r="S274" s="8"/>
    </row>
    <row r="275" spans="1:19" s="26" customFormat="1" x14ac:dyDescent="0.35">
      <c r="A275" s="55"/>
      <c r="B275" s="65"/>
      <c r="C275" s="50"/>
      <c r="D275" s="50"/>
      <c r="E275" s="50"/>
      <c r="F275" s="50"/>
      <c r="G275" s="50"/>
      <c r="H275" s="50"/>
      <c r="I275" s="50"/>
      <c r="J275" s="50"/>
      <c r="K275" s="50"/>
      <c r="L275" s="56"/>
      <c r="O275" s="8"/>
      <c r="P275" s="8"/>
      <c r="Q275" s="8"/>
      <c r="R275" s="8"/>
      <c r="S275" s="8"/>
    </row>
    <row r="276" spans="1:19" s="9" customFormat="1" x14ac:dyDescent="0.35">
      <c r="A276" s="6"/>
      <c r="B276" s="416"/>
      <c r="C276" s="417"/>
      <c r="D276" s="417"/>
      <c r="E276" s="417"/>
      <c r="F276" s="417"/>
      <c r="G276" s="417"/>
      <c r="H276" s="417"/>
      <c r="I276" s="417"/>
      <c r="J276" s="417"/>
      <c r="K276" s="417"/>
      <c r="L276" s="418"/>
      <c r="M276" s="26"/>
    </row>
    <row r="277" spans="1:19" s="9" customFormat="1" x14ac:dyDescent="0.35">
      <c r="A277" s="6"/>
      <c r="B277" s="416"/>
      <c r="C277" s="417"/>
      <c r="D277" s="417"/>
      <c r="E277" s="417"/>
      <c r="F277" s="417"/>
      <c r="G277" s="417"/>
      <c r="H277" s="417"/>
      <c r="I277" s="417"/>
      <c r="J277" s="417"/>
      <c r="K277" s="417"/>
      <c r="L277" s="418"/>
      <c r="M277" s="26"/>
    </row>
    <row r="278" spans="1:19" s="9" customFormat="1" x14ac:dyDescent="0.35">
      <c r="A278" s="6"/>
      <c r="B278" s="416"/>
      <c r="C278" s="417"/>
      <c r="D278" s="417"/>
      <c r="E278" s="417"/>
      <c r="F278" s="417"/>
      <c r="G278" s="417"/>
      <c r="H278" s="417"/>
      <c r="I278" s="417"/>
      <c r="J278" s="417"/>
      <c r="K278" s="417"/>
      <c r="L278" s="418"/>
      <c r="M278" s="26"/>
    </row>
    <row r="279" spans="1:19" s="9" customFormat="1" x14ac:dyDescent="0.35">
      <c r="A279" s="6"/>
      <c r="B279" s="416"/>
      <c r="C279" s="417"/>
      <c r="D279" s="417"/>
      <c r="E279" s="417"/>
      <c r="F279" s="417"/>
      <c r="G279" s="417"/>
      <c r="H279" s="417"/>
      <c r="I279" s="417"/>
      <c r="J279" s="417"/>
      <c r="K279" s="417"/>
      <c r="L279" s="418"/>
      <c r="M279" s="26"/>
    </row>
    <row r="280" spans="1:19" s="9" customFormat="1" x14ac:dyDescent="0.35">
      <c r="A280" s="6"/>
      <c r="B280" s="416"/>
      <c r="C280" s="417"/>
      <c r="D280" s="417"/>
      <c r="E280" s="417"/>
      <c r="F280" s="417"/>
      <c r="G280" s="417"/>
      <c r="H280" s="417"/>
      <c r="I280" s="417"/>
      <c r="J280" s="417"/>
      <c r="K280" s="417"/>
      <c r="L280" s="418"/>
      <c r="M280" s="26"/>
    </row>
    <row r="281" spans="1:19" s="9" customFormat="1" x14ac:dyDescent="0.35">
      <c r="A281" s="6"/>
      <c r="B281" s="416"/>
      <c r="C281" s="417"/>
      <c r="D281" s="417"/>
      <c r="E281" s="417"/>
      <c r="F281" s="417"/>
      <c r="G281" s="417"/>
      <c r="H281" s="417"/>
      <c r="I281" s="417"/>
      <c r="J281" s="417"/>
      <c r="K281" s="417"/>
      <c r="L281" s="418"/>
      <c r="M281" s="26"/>
    </row>
    <row r="282" spans="1:19" s="9" customFormat="1" x14ac:dyDescent="0.35">
      <c r="A282" s="6"/>
      <c r="B282" s="416"/>
      <c r="C282" s="417"/>
      <c r="D282" s="417"/>
      <c r="E282" s="417"/>
      <c r="F282" s="417"/>
      <c r="G282" s="417"/>
      <c r="H282" s="417"/>
      <c r="I282" s="417"/>
      <c r="J282" s="417"/>
      <c r="K282" s="417"/>
      <c r="L282" s="418"/>
      <c r="M282" s="26"/>
    </row>
    <row r="283" spans="1:19" s="9" customFormat="1" x14ac:dyDescent="0.35">
      <c r="A283" s="6"/>
      <c r="B283" s="416"/>
      <c r="C283" s="417"/>
      <c r="D283" s="417"/>
      <c r="E283" s="417"/>
      <c r="F283" s="417"/>
      <c r="G283" s="417"/>
      <c r="H283" s="417"/>
      <c r="I283" s="417"/>
      <c r="J283" s="417"/>
      <c r="K283" s="417"/>
      <c r="L283" s="418"/>
      <c r="M283" s="26"/>
    </row>
    <row r="284" spans="1:19" s="26" customFormat="1" x14ac:dyDescent="0.35">
      <c r="A284" s="55"/>
      <c r="B284" s="66"/>
      <c r="C284" s="67"/>
      <c r="D284" s="67"/>
      <c r="E284" s="67"/>
      <c r="F284" s="67"/>
      <c r="G284" s="67"/>
      <c r="H284" s="67"/>
      <c r="I284" s="67"/>
      <c r="J284" s="67"/>
      <c r="K284" s="67"/>
      <c r="L284" s="68"/>
      <c r="O284" s="8"/>
      <c r="P284" s="8"/>
      <c r="Q284" s="8"/>
      <c r="R284" s="8"/>
      <c r="S284" s="8"/>
    </row>
  </sheetData>
  <sheetProtection algorithmName="SHA-512" hashValue="0TT/KQFAdjc4yQ5KxQaP5rMCGWGJ+wGbtNGwkO48P/v0i67mlCtWunSKyssg1cjwB1eeyvdBvFz8NhST5LrmOQ==" saltValue="B5QUKHFPSTvlbLNVDfQt/Q==" spinCount="100000" sheet="1" objects="1" scenarios="1" selectLockedCells="1"/>
  <mergeCells count="207">
    <mergeCell ref="E120:F120"/>
    <mergeCell ref="E121:F121"/>
    <mergeCell ref="E122:F122"/>
    <mergeCell ref="E141:F141"/>
    <mergeCell ref="B133:L133"/>
    <mergeCell ref="B118:D118"/>
    <mergeCell ref="B125:D125"/>
    <mergeCell ref="B135:D135"/>
    <mergeCell ref="B122:D122"/>
    <mergeCell ref="B123:D123"/>
    <mergeCell ref="B124:D124"/>
    <mergeCell ref="B82:D82"/>
    <mergeCell ref="B89:L89"/>
    <mergeCell ref="E185:F185"/>
    <mergeCell ref="B116:D116"/>
    <mergeCell ref="B117:D117"/>
    <mergeCell ref="E139:F140"/>
    <mergeCell ref="B92:L92"/>
    <mergeCell ref="E116:F116"/>
    <mergeCell ref="E126:L129"/>
    <mergeCell ref="B137:D138"/>
    <mergeCell ref="B176:F176"/>
    <mergeCell ref="B178:C178"/>
    <mergeCell ref="E178:L178"/>
    <mergeCell ref="E82:F82"/>
    <mergeCell ref="B159:G160"/>
    <mergeCell ref="H159:K160"/>
    <mergeCell ref="B105:L105"/>
    <mergeCell ref="H152:K152"/>
    <mergeCell ref="B152:G152"/>
    <mergeCell ref="B111:L111"/>
    <mergeCell ref="E115:F115"/>
    <mergeCell ref="E117:F117"/>
    <mergeCell ref="E118:F118"/>
    <mergeCell ref="E119:F119"/>
    <mergeCell ref="B241:L241"/>
    <mergeCell ref="B248:L248"/>
    <mergeCell ref="B244:F244"/>
    <mergeCell ref="B246:C246"/>
    <mergeCell ref="B173:L173"/>
    <mergeCell ref="B103:L103"/>
    <mergeCell ref="B109:L109"/>
    <mergeCell ref="B131:L131"/>
    <mergeCell ref="B147:L147"/>
    <mergeCell ref="B154:L154"/>
    <mergeCell ref="E136:F136"/>
    <mergeCell ref="B142:D145"/>
    <mergeCell ref="E142:L145"/>
    <mergeCell ref="B149:L150"/>
    <mergeCell ref="B139:D140"/>
    <mergeCell ref="E114:F114"/>
    <mergeCell ref="E124:F124"/>
    <mergeCell ref="E125:F125"/>
    <mergeCell ref="E135:F135"/>
    <mergeCell ref="E123:F123"/>
    <mergeCell ref="B119:D119"/>
    <mergeCell ref="B120:D120"/>
    <mergeCell ref="B121:D121"/>
    <mergeCell ref="E137:F138"/>
    <mergeCell ref="B15:L15"/>
    <mergeCell ref="G77:H77"/>
    <mergeCell ref="G50:L50"/>
    <mergeCell ref="E107:F107"/>
    <mergeCell ref="B107:D107"/>
    <mergeCell ref="B113:D113"/>
    <mergeCell ref="B114:D114"/>
    <mergeCell ref="B115:D115"/>
    <mergeCell ref="B274:L274"/>
    <mergeCell ref="B198:L198"/>
    <mergeCell ref="B211:L211"/>
    <mergeCell ref="B224:L224"/>
    <mergeCell ref="E239:F239"/>
    <mergeCell ref="B250:L250"/>
    <mergeCell ref="E252:F252"/>
    <mergeCell ref="B270:L270"/>
    <mergeCell ref="B213:L220"/>
    <mergeCell ref="B136:D136"/>
    <mergeCell ref="B141:D141"/>
    <mergeCell ref="B79:D79"/>
    <mergeCell ref="B80:D80"/>
    <mergeCell ref="E272:F272"/>
    <mergeCell ref="B164:L164"/>
    <mergeCell ref="B185:C185"/>
    <mergeCell ref="E24:G24"/>
    <mergeCell ref="E25:G25"/>
    <mergeCell ref="E26:G26"/>
    <mergeCell ref="E27:G27"/>
    <mergeCell ref="E28:G28"/>
    <mergeCell ref="E32:G32"/>
    <mergeCell ref="B276:L283"/>
    <mergeCell ref="B256:L257"/>
    <mergeCell ref="B237:L237"/>
    <mergeCell ref="B239:C239"/>
    <mergeCell ref="B252:C252"/>
    <mergeCell ref="B272:C272"/>
    <mergeCell ref="B187:L194"/>
    <mergeCell ref="B226:L233"/>
    <mergeCell ref="B259:L266"/>
    <mergeCell ref="B200:L207"/>
    <mergeCell ref="B180:L180"/>
    <mergeCell ref="B196:L196"/>
    <mergeCell ref="B209:L209"/>
    <mergeCell ref="B222:L222"/>
    <mergeCell ref="B235:L235"/>
    <mergeCell ref="B242:L242"/>
    <mergeCell ref="B254:L254"/>
    <mergeCell ref="B268:L268"/>
    <mergeCell ref="E79:F79"/>
    <mergeCell ref="G78:H78"/>
    <mergeCell ref="G79:H79"/>
    <mergeCell ref="G82:H82"/>
    <mergeCell ref="G80:H80"/>
    <mergeCell ref="E80:F80"/>
    <mergeCell ref="B67:B68"/>
    <mergeCell ref="C67:F68"/>
    <mergeCell ref="B8:L8"/>
    <mergeCell ref="B9:L9"/>
    <mergeCell ref="B10:L10"/>
    <mergeCell ref="B59:B60"/>
    <mergeCell ref="B23:D25"/>
    <mergeCell ref="B33:D34"/>
    <mergeCell ref="B35:D37"/>
    <mergeCell ref="B38:D40"/>
    <mergeCell ref="E23:G23"/>
    <mergeCell ref="L21:L22"/>
    <mergeCell ref="B12:L12"/>
    <mergeCell ref="B13:L13"/>
    <mergeCell ref="B48:L48"/>
    <mergeCell ref="B29:D31"/>
    <mergeCell ref="E29:G29"/>
    <mergeCell ref="E33:G33"/>
    <mergeCell ref="B4:L4"/>
    <mergeCell ref="B5:L5"/>
    <mergeCell ref="B6:L6"/>
    <mergeCell ref="E113:F113"/>
    <mergeCell ref="B77:D77"/>
    <mergeCell ref="B18:L19"/>
    <mergeCell ref="H21:H22"/>
    <mergeCell ref="I21:I22"/>
    <mergeCell ref="J21:J22"/>
    <mergeCell ref="K21:K22"/>
    <mergeCell ref="B51:B52"/>
    <mergeCell ref="C55:F56"/>
    <mergeCell ref="G55:L56"/>
    <mergeCell ref="C51:F52"/>
    <mergeCell ref="G51:L52"/>
    <mergeCell ref="B16:L16"/>
    <mergeCell ref="B46:L46"/>
    <mergeCell ref="B72:L72"/>
    <mergeCell ref="B90:L90"/>
    <mergeCell ref="B57:B58"/>
    <mergeCell ref="C57:F58"/>
    <mergeCell ref="G57:L58"/>
    <mergeCell ref="B55:B56"/>
    <mergeCell ref="C59:F60"/>
    <mergeCell ref="E34:G34"/>
    <mergeCell ref="B32:D32"/>
    <mergeCell ref="B26:D28"/>
    <mergeCell ref="E30:G30"/>
    <mergeCell ref="E31:G31"/>
    <mergeCell ref="B41:G43"/>
    <mergeCell ref="E35:G35"/>
    <mergeCell ref="E36:G36"/>
    <mergeCell ref="E37:G37"/>
    <mergeCell ref="E38:G38"/>
    <mergeCell ref="E39:G39"/>
    <mergeCell ref="E40:G40"/>
    <mergeCell ref="E78:F78"/>
    <mergeCell ref="B78:D78"/>
    <mergeCell ref="B53:B54"/>
    <mergeCell ref="C53:F54"/>
    <mergeCell ref="G53:L54"/>
    <mergeCell ref="B69:B70"/>
    <mergeCell ref="C69:F70"/>
    <mergeCell ref="G69:L70"/>
    <mergeCell ref="B74:L75"/>
    <mergeCell ref="G67:L68"/>
    <mergeCell ref="E77:F77"/>
    <mergeCell ref="C63:F64"/>
    <mergeCell ref="G63:L64"/>
    <mergeCell ref="B65:B66"/>
    <mergeCell ref="C65:F66"/>
    <mergeCell ref="G65:L66"/>
    <mergeCell ref="C50:F50"/>
    <mergeCell ref="G59:L60"/>
    <mergeCell ref="B61:B62"/>
    <mergeCell ref="C61:F62"/>
    <mergeCell ref="G61:L62"/>
    <mergeCell ref="B63:B64"/>
    <mergeCell ref="E246:L246"/>
    <mergeCell ref="B162:L162"/>
    <mergeCell ref="B166:G167"/>
    <mergeCell ref="H166:K167"/>
    <mergeCell ref="B168:G169"/>
    <mergeCell ref="H168:K169"/>
    <mergeCell ref="B170:G171"/>
    <mergeCell ref="H170:K171"/>
    <mergeCell ref="B81:D81"/>
    <mergeCell ref="E81:F81"/>
    <mergeCell ref="G81:H81"/>
    <mergeCell ref="B83:D86"/>
    <mergeCell ref="E83:L86"/>
    <mergeCell ref="B94:L101"/>
    <mergeCell ref="B126:D129"/>
    <mergeCell ref="B156:L157"/>
    <mergeCell ref="B182:L183"/>
    <mergeCell ref="B174:L174"/>
  </mergeCells>
  <dataValidations count="7">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76 B203:B204 B262:B263 B278:B279 B216:B217 B228:B229 B33 B94:B96 B187 B200 B213 B226 B259 B41 B190:B191" xr:uid="{730C0B11-10B9-4DD2-B56F-0CFBA0976A3A}">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72:F272" xr:uid="{4602BE15-5A69-4D12-8AC3-246829F98249}">
      <formula1>1000</formula1>
    </dataValidation>
    <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sqref="E139 E137" xr:uid="{F13BD6EE-D99E-4B7A-8950-67CA5621B258}">
      <formula1>"X"</formula1>
    </dataValidation>
    <dataValidation type="list" allowBlank="1" showInputMessage="1" showErrorMessage="1" sqref="E113:F125 E135:F136 E141:F141" xr:uid="{7D716C9D-8388-406B-96ED-1865DA7E0FC9}">
      <formula1>"X"</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85:F185 E252:F252 E239:F239" xr:uid="{3C62CADA-C63C-48B8-A394-ABA4B955018B}">
      <formula1>0</formula1>
    </dataValidation>
    <dataValidation type="list" operator="lessThanOrEqual" allowBlank="1" showErrorMessage="1" prompt="1000 character limit/limite de 1000 caractères" sqref="E78:H82" xr:uid="{E8E450E9-3AF8-4797-AF7C-A7504B0E0D6A}">
      <formula1>"X"</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3:L24 H26:L27 H29:L30 H32:L33 H35:L36 H38:L39 E239:F239" xr:uid="{49E2653F-BC13-4620-8933-923F6CAC2E22}">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45" min="1" max="11" man="1"/>
    <brk id="101" min="1" max="11" man="1"/>
    <brk id="153" min="1" max="11" man="1"/>
    <brk id="208" min="1" max="11" man="1"/>
    <brk id="267" min="1" max="11"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AD4E2EE-DF4A-4586-92E8-E9184DE1E672}">
          <x14:formula1>
            <xm:f>Variables!$D$63:$D$66</xm:f>
          </x14:formula1>
          <xm:sqref>E107:F107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6827D0B2-1EFB-420A-BFE4-2E50B19EB04F}">
          <x14:formula1>
            <xm:f>Variables!$D$37:$D$38</xm:f>
          </x14:formula1>
          <xm:sqref>D178 D246</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12BF921-6107-48A2-98AF-82209D3AEA5F}">
          <x14:formula1>
            <xm:f>Variables!$D$43:$D$46</xm:f>
          </x14:formula1>
          <xm:sqref>H152</xm:sqref>
        </x14:dataValidation>
        <x14:dataValidation type="list" operator="lessThanOrEqual" allowBlank="1" showErrorMessage="1" prompt="1000 character limit/limite de 1000 caractères" xr:uid="{D4B0EF86-3196-4A24-A120-610E45693DB6}">
          <x14:formula1>
            <xm:f>Variables!$D$73:$D$79</xm:f>
          </x14:formula1>
          <xm:sqref>H159</xm:sqref>
        </x14:dataValidation>
        <x14:dataValidation type="list" allowBlank="1" showInputMessage="1" showErrorMessage="1" xr:uid="{97999142-E78F-4DC8-8047-756863DBB438}">
          <x14:formula1>
            <xm:f>Variables!$D$30:$D$33</xm:f>
          </x14:formula1>
          <xm:sqref>H166:K167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8CA61-0CAA-493F-8F0A-434E97206751}">
  <sheetPr>
    <tabColor rgb="FF92D050"/>
    <pageSetUpPr fitToPage="1"/>
  </sheetPr>
  <dimension ref="A1:P63"/>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14.54296875" style="8" hidden="1" customWidth="1"/>
    <col min="17" max="17" width="9.453125" style="8" customWidth="1"/>
    <col min="18" max="16384" width="9.453125" style="8"/>
  </cols>
  <sheetData>
    <row r="1" spans="1:16" x14ac:dyDescent="0.35">
      <c r="O1" s="8" t="s">
        <v>417</v>
      </c>
      <c r="P1" s="8" t="s">
        <v>417</v>
      </c>
    </row>
    <row r="2" spans="1:16" x14ac:dyDescent="0.35">
      <c r="B2" s="10" t="str">
        <f>Pro!B2</f>
        <v>PROTECTED</v>
      </c>
      <c r="C2" s="10"/>
      <c r="O2" s="9" t="s">
        <v>149</v>
      </c>
      <c r="P2" s="9" t="s">
        <v>159</v>
      </c>
    </row>
    <row r="3" spans="1:16" x14ac:dyDescent="0.35">
      <c r="B3" s="12"/>
      <c r="C3" s="12"/>
      <c r="O3" s="2"/>
      <c r="P3" s="2"/>
    </row>
    <row r="4" spans="1:16" s="2" customFormat="1" x14ac:dyDescent="0.35">
      <c r="A4" s="1"/>
      <c r="B4" s="382" t="str">
        <f>Info!B4</f>
        <v>PURCHASER QUESTIONNAIRE</v>
      </c>
      <c r="C4" s="279"/>
      <c r="D4" s="279"/>
      <c r="E4" s="279"/>
      <c r="F4" s="279"/>
      <c r="G4" s="279"/>
      <c r="H4" s="279"/>
      <c r="I4" s="279"/>
      <c r="J4" s="279"/>
      <c r="K4" s="279"/>
      <c r="L4" s="280"/>
      <c r="M4" s="22"/>
      <c r="N4" s="22"/>
      <c r="O4" s="20"/>
      <c r="P4" s="20"/>
    </row>
    <row r="5" spans="1:16" s="2" customFormat="1" x14ac:dyDescent="0.35">
      <c r="A5" s="1"/>
      <c r="B5" s="447" t="str">
        <f>Info!B5</f>
        <v>NQ-2026-003</v>
      </c>
      <c r="C5" s="282"/>
      <c r="D5" s="282"/>
      <c r="E5" s="282"/>
      <c r="F5" s="282"/>
      <c r="G5" s="282"/>
      <c r="H5" s="282"/>
      <c r="I5" s="282"/>
      <c r="J5" s="282"/>
      <c r="K5" s="282"/>
      <c r="L5" s="283"/>
      <c r="M5" s="22"/>
      <c r="N5" s="22"/>
      <c r="O5" s="20"/>
      <c r="P5" s="20"/>
    </row>
    <row r="6" spans="1:16" s="4" customFormat="1" x14ac:dyDescent="0.35">
      <c r="A6" s="1"/>
      <c r="B6" s="287" t="str">
        <f>Info!B6</f>
        <v>UNARMOURED BUILDING CABLES</v>
      </c>
      <c r="C6" s="386"/>
      <c r="D6" s="386"/>
      <c r="E6" s="386"/>
      <c r="F6" s="386"/>
      <c r="G6" s="386"/>
      <c r="H6" s="386"/>
      <c r="I6" s="386"/>
      <c r="J6" s="386"/>
      <c r="K6" s="386"/>
      <c r="L6" s="387"/>
      <c r="M6" s="20"/>
      <c r="N6" s="20"/>
      <c r="O6" s="16"/>
      <c r="P6" s="16"/>
    </row>
    <row r="7" spans="1:16" s="4" customFormat="1" x14ac:dyDescent="0.35">
      <c r="A7" s="1"/>
      <c r="B7" s="15"/>
      <c r="C7" s="15"/>
      <c r="D7" s="3"/>
      <c r="E7" s="3"/>
      <c r="F7" s="3"/>
      <c r="G7" s="3"/>
      <c r="H7" s="3"/>
      <c r="I7" s="3"/>
      <c r="J7" s="3"/>
      <c r="K7" s="3"/>
      <c r="L7" s="3"/>
      <c r="O7" s="16"/>
      <c r="P7" s="16"/>
    </row>
    <row r="8" spans="1:16" x14ac:dyDescent="0.35">
      <c r="B8" s="290" t="str">
        <f>UPPER(IF(Intro!$G$21="English",O8,P8))</f>
        <v>PROTECTED COMMENTS</v>
      </c>
      <c r="C8" s="291"/>
      <c r="D8" s="291"/>
      <c r="E8" s="291"/>
      <c r="F8" s="291"/>
      <c r="G8" s="291"/>
      <c r="H8" s="291"/>
      <c r="I8" s="291"/>
      <c r="J8" s="291"/>
      <c r="K8" s="291"/>
      <c r="L8" s="292"/>
      <c r="M8" s="8"/>
      <c r="O8" s="8" t="s">
        <v>138</v>
      </c>
      <c r="P8" s="8" t="s">
        <v>288</v>
      </c>
    </row>
    <row r="9" spans="1:16" x14ac:dyDescent="0.35">
      <c r="B9" s="17"/>
      <c r="C9" s="23"/>
      <c r="D9" s="24"/>
      <c r="E9" s="24"/>
      <c r="F9" s="24"/>
      <c r="G9" s="24"/>
      <c r="H9" s="24"/>
      <c r="I9" s="24"/>
      <c r="J9" s="24"/>
      <c r="K9" s="24"/>
      <c r="L9" s="18"/>
      <c r="M9" s="8"/>
    </row>
    <row r="10" spans="1:16" x14ac:dyDescent="0.35">
      <c r="B10" s="275" t="str">
        <f>IF(Intro!$G$21="English",O10,P10)</f>
        <v>Should your firm wish to add any comments related to its responses, submit them here. Be sure to indicate the question number being commented on.</v>
      </c>
      <c r="C10" s="276"/>
      <c r="D10" s="276"/>
      <c r="E10" s="276"/>
      <c r="F10" s="276"/>
      <c r="G10" s="276"/>
      <c r="H10" s="276"/>
      <c r="I10" s="276"/>
      <c r="J10" s="276"/>
      <c r="K10" s="276"/>
      <c r="L10" s="277"/>
      <c r="M10" s="8"/>
      <c r="O10" s="19" t="s">
        <v>132</v>
      </c>
      <c r="P10" s="8" t="s">
        <v>278</v>
      </c>
    </row>
    <row r="11" spans="1:16" x14ac:dyDescent="0.35">
      <c r="B11" s="42"/>
      <c r="C11" s="23"/>
      <c r="D11" s="24"/>
      <c r="E11" s="24"/>
      <c r="F11" s="24"/>
      <c r="G11" s="24"/>
      <c r="H11" s="24"/>
      <c r="I11" s="24"/>
      <c r="J11" s="24"/>
      <c r="K11" s="24"/>
      <c r="L11" s="18"/>
      <c r="M11" s="8"/>
      <c r="O11" s="99" t="s">
        <v>413</v>
      </c>
      <c r="P11" s="99" t="s">
        <v>414</v>
      </c>
    </row>
    <row r="12" spans="1:16" ht="28" x14ac:dyDescent="0.35">
      <c r="A12" s="6" t="s">
        <v>451</v>
      </c>
      <c r="B12" s="42"/>
      <c r="C12" s="125" t="str">
        <f>IF(Intro!$G$21="English",O11,P11)</f>
        <v>Tab and Question</v>
      </c>
      <c r="D12" s="503" t="str">
        <f>IF(Intro!$G$21="English",O12,P12)</f>
        <v>Comments</v>
      </c>
      <c r="E12" s="504"/>
      <c r="F12" s="504"/>
      <c r="G12" s="504"/>
      <c r="H12" s="504"/>
      <c r="I12" s="504"/>
      <c r="J12" s="504"/>
      <c r="K12" s="504"/>
      <c r="L12" s="505"/>
      <c r="M12" s="8"/>
      <c r="O12" s="19" t="s">
        <v>179</v>
      </c>
      <c r="P12" s="8" t="s">
        <v>180</v>
      </c>
    </row>
    <row r="13" spans="1:16" x14ac:dyDescent="0.35">
      <c r="B13" s="488" t="str">
        <f>IF(Intro!$G$21="English",O13,P13)</f>
        <v>Comment 1</v>
      </c>
      <c r="C13" s="491"/>
      <c r="D13" s="494"/>
      <c r="E13" s="495"/>
      <c r="F13" s="495"/>
      <c r="G13" s="495"/>
      <c r="H13" s="495"/>
      <c r="I13" s="495"/>
      <c r="J13" s="495"/>
      <c r="K13" s="495"/>
      <c r="L13" s="496"/>
      <c r="M13" s="8"/>
      <c r="O13" s="19" t="s">
        <v>181</v>
      </c>
      <c r="P13" s="8" t="s">
        <v>182</v>
      </c>
    </row>
    <row r="14" spans="1:16" x14ac:dyDescent="0.35">
      <c r="B14" s="489"/>
      <c r="C14" s="492"/>
      <c r="D14" s="497"/>
      <c r="E14" s="498"/>
      <c r="F14" s="498"/>
      <c r="G14" s="498"/>
      <c r="H14" s="498"/>
      <c r="I14" s="498"/>
      <c r="J14" s="498"/>
      <c r="K14" s="498"/>
      <c r="L14" s="499"/>
      <c r="M14" s="8"/>
      <c r="O14" s="19"/>
    </row>
    <row r="15" spans="1:16" x14ac:dyDescent="0.35">
      <c r="B15" s="489"/>
      <c r="C15" s="492"/>
      <c r="D15" s="497"/>
      <c r="E15" s="498"/>
      <c r="F15" s="498"/>
      <c r="G15" s="498"/>
      <c r="H15" s="498"/>
      <c r="I15" s="498"/>
      <c r="J15" s="498"/>
      <c r="K15" s="498"/>
      <c r="L15" s="499"/>
      <c r="M15" s="8"/>
      <c r="O15" s="19"/>
    </row>
    <row r="16" spans="1:16" x14ac:dyDescent="0.35">
      <c r="B16" s="489"/>
      <c r="C16" s="492"/>
      <c r="D16" s="497"/>
      <c r="E16" s="498"/>
      <c r="F16" s="498"/>
      <c r="G16" s="498"/>
      <c r="H16" s="498"/>
      <c r="I16" s="498"/>
      <c r="J16" s="498"/>
      <c r="K16" s="498"/>
      <c r="L16" s="499"/>
      <c r="M16" s="8"/>
      <c r="O16" s="19"/>
    </row>
    <row r="17" spans="2:16" x14ac:dyDescent="0.35">
      <c r="B17" s="489"/>
      <c r="C17" s="492"/>
      <c r="D17" s="497"/>
      <c r="E17" s="498"/>
      <c r="F17" s="498"/>
      <c r="G17" s="498"/>
      <c r="H17" s="498"/>
      <c r="I17" s="498"/>
      <c r="J17" s="498"/>
      <c r="K17" s="498"/>
      <c r="L17" s="499"/>
      <c r="M17" s="8"/>
      <c r="O17" s="19"/>
    </row>
    <row r="18" spans="2:16" x14ac:dyDescent="0.35">
      <c r="B18" s="489"/>
      <c r="C18" s="492"/>
      <c r="D18" s="497"/>
      <c r="E18" s="498"/>
      <c r="F18" s="498"/>
      <c r="G18" s="498"/>
      <c r="H18" s="498"/>
      <c r="I18" s="498"/>
      <c r="J18" s="498"/>
      <c r="K18" s="498"/>
      <c r="L18" s="499"/>
      <c r="M18" s="8"/>
      <c r="O18" s="19"/>
    </row>
    <row r="19" spans="2:16" x14ac:dyDescent="0.35">
      <c r="B19" s="489"/>
      <c r="C19" s="492"/>
      <c r="D19" s="497"/>
      <c r="E19" s="498"/>
      <c r="F19" s="498"/>
      <c r="G19" s="498"/>
      <c r="H19" s="498"/>
      <c r="I19" s="498"/>
      <c r="J19" s="498"/>
      <c r="K19" s="498"/>
      <c r="L19" s="499"/>
      <c r="M19" s="8"/>
      <c r="O19" s="19"/>
    </row>
    <row r="20" spans="2:16" x14ac:dyDescent="0.35">
      <c r="B20" s="489"/>
      <c r="C20" s="492"/>
      <c r="D20" s="497"/>
      <c r="E20" s="498"/>
      <c r="F20" s="498"/>
      <c r="G20" s="498"/>
      <c r="H20" s="498"/>
      <c r="I20" s="498"/>
      <c r="J20" s="498"/>
      <c r="K20" s="498"/>
      <c r="L20" s="499"/>
      <c r="M20" s="8"/>
      <c r="O20" s="19"/>
    </row>
    <row r="21" spans="2:16" x14ac:dyDescent="0.35">
      <c r="B21" s="489"/>
      <c r="C21" s="492"/>
      <c r="D21" s="497"/>
      <c r="E21" s="498"/>
      <c r="F21" s="498"/>
      <c r="G21" s="498"/>
      <c r="H21" s="498"/>
      <c r="I21" s="498"/>
      <c r="J21" s="498"/>
      <c r="K21" s="498"/>
      <c r="L21" s="499"/>
      <c r="M21" s="8"/>
      <c r="O21" s="19"/>
    </row>
    <row r="22" spans="2:16" x14ac:dyDescent="0.35">
      <c r="B22" s="490"/>
      <c r="C22" s="493"/>
      <c r="D22" s="500"/>
      <c r="E22" s="501"/>
      <c r="F22" s="501"/>
      <c r="G22" s="501"/>
      <c r="H22" s="501"/>
      <c r="I22" s="501"/>
      <c r="J22" s="501"/>
      <c r="K22" s="501"/>
      <c r="L22" s="502"/>
      <c r="M22" s="8"/>
      <c r="O22" s="19"/>
    </row>
    <row r="23" spans="2:16" x14ac:dyDescent="0.35">
      <c r="B23" s="488" t="str">
        <f>IF(Intro!$G$21="English",O23,P23)</f>
        <v>Comment 2</v>
      </c>
      <c r="C23" s="491"/>
      <c r="D23" s="494"/>
      <c r="E23" s="495"/>
      <c r="F23" s="495"/>
      <c r="G23" s="495"/>
      <c r="H23" s="495"/>
      <c r="I23" s="495"/>
      <c r="J23" s="495"/>
      <c r="K23" s="495"/>
      <c r="L23" s="496"/>
      <c r="M23" s="8"/>
      <c r="O23" s="19" t="s">
        <v>183</v>
      </c>
      <c r="P23" s="8" t="s">
        <v>184</v>
      </c>
    </row>
    <row r="24" spans="2:16" x14ac:dyDescent="0.35">
      <c r="B24" s="489"/>
      <c r="C24" s="492"/>
      <c r="D24" s="497"/>
      <c r="E24" s="498"/>
      <c r="F24" s="498"/>
      <c r="G24" s="498"/>
      <c r="H24" s="498"/>
      <c r="I24" s="498"/>
      <c r="J24" s="498"/>
      <c r="K24" s="498"/>
      <c r="L24" s="499"/>
      <c r="M24" s="8"/>
    </row>
    <row r="25" spans="2:16" x14ac:dyDescent="0.35">
      <c r="B25" s="489"/>
      <c r="C25" s="492"/>
      <c r="D25" s="497"/>
      <c r="E25" s="498"/>
      <c r="F25" s="498"/>
      <c r="G25" s="498"/>
      <c r="H25" s="498"/>
      <c r="I25" s="498"/>
      <c r="J25" s="498"/>
      <c r="K25" s="498"/>
      <c r="L25" s="499"/>
      <c r="M25" s="8"/>
      <c r="O25" s="19"/>
    </row>
    <row r="26" spans="2:16" x14ac:dyDescent="0.35">
      <c r="B26" s="489"/>
      <c r="C26" s="492"/>
      <c r="D26" s="497"/>
      <c r="E26" s="498"/>
      <c r="F26" s="498"/>
      <c r="G26" s="498"/>
      <c r="H26" s="498"/>
      <c r="I26" s="498"/>
      <c r="J26" s="498"/>
      <c r="K26" s="498"/>
      <c r="L26" s="499"/>
      <c r="M26" s="8"/>
      <c r="O26" s="19"/>
    </row>
    <row r="27" spans="2:16" x14ac:dyDescent="0.35">
      <c r="B27" s="489"/>
      <c r="C27" s="492"/>
      <c r="D27" s="497"/>
      <c r="E27" s="498"/>
      <c r="F27" s="498"/>
      <c r="G27" s="498"/>
      <c r="H27" s="498"/>
      <c r="I27" s="498"/>
      <c r="J27" s="498"/>
      <c r="K27" s="498"/>
      <c r="L27" s="499"/>
      <c r="M27" s="8"/>
    </row>
    <row r="28" spans="2:16" x14ac:dyDescent="0.35">
      <c r="B28" s="489"/>
      <c r="C28" s="492"/>
      <c r="D28" s="497"/>
      <c r="E28" s="498"/>
      <c r="F28" s="498"/>
      <c r="G28" s="498"/>
      <c r="H28" s="498"/>
      <c r="I28" s="498"/>
      <c r="J28" s="498"/>
      <c r="K28" s="498"/>
      <c r="L28" s="499"/>
      <c r="M28" s="8"/>
    </row>
    <row r="29" spans="2:16" x14ac:dyDescent="0.35">
      <c r="B29" s="489"/>
      <c r="C29" s="492"/>
      <c r="D29" s="497"/>
      <c r="E29" s="498"/>
      <c r="F29" s="498"/>
      <c r="G29" s="498"/>
      <c r="H29" s="498"/>
      <c r="I29" s="498"/>
      <c r="J29" s="498"/>
      <c r="K29" s="498"/>
      <c r="L29" s="499"/>
      <c r="M29" s="8"/>
      <c r="O29" s="19"/>
    </row>
    <row r="30" spans="2:16" x14ac:dyDescent="0.35">
      <c r="B30" s="489"/>
      <c r="C30" s="492"/>
      <c r="D30" s="497"/>
      <c r="E30" s="498"/>
      <c r="F30" s="498"/>
      <c r="G30" s="498"/>
      <c r="H30" s="498"/>
      <c r="I30" s="498"/>
      <c r="J30" s="498"/>
      <c r="K30" s="498"/>
      <c r="L30" s="499"/>
      <c r="M30" s="8"/>
      <c r="O30" s="19"/>
    </row>
    <row r="31" spans="2:16" x14ac:dyDescent="0.35">
      <c r="B31" s="489"/>
      <c r="C31" s="492"/>
      <c r="D31" s="497"/>
      <c r="E31" s="498"/>
      <c r="F31" s="498"/>
      <c r="G31" s="498"/>
      <c r="H31" s="498"/>
      <c r="I31" s="498"/>
      <c r="J31" s="498"/>
      <c r="K31" s="498"/>
      <c r="L31" s="499"/>
      <c r="M31" s="8"/>
      <c r="O31" s="19"/>
    </row>
    <row r="32" spans="2:16" x14ac:dyDescent="0.35">
      <c r="B32" s="490"/>
      <c r="C32" s="493"/>
      <c r="D32" s="500"/>
      <c r="E32" s="501"/>
      <c r="F32" s="501"/>
      <c r="G32" s="501"/>
      <c r="H32" s="501"/>
      <c r="I32" s="501"/>
      <c r="J32" s="501"/>
      <c r="K32" s="501"/>
      <c r="L32" s="502"/>
      <c r="M32" s="8"/>
      <c r="O32" s="19"/>
    </row>
    <row r="33" spans="2:16" x14ac:dyDescent="0.35">
      <c r="B33" s="488" t="str">
        <f>IF(Intro!$G$21="English",O33,P33)</f>
        <v>Comment 3</v>
      </c>
      <c r="C33" s="491"/>
      <c r="D33" s="494"/>
      <c r="E33" s="495"/>
      <c r="F33" s="495"/>
      <c r="G33" s="495"/>
      <c r="H33" s="495"/>
      <c r="I33" s="495"/>
      <c r="J33" s="495"/>
      <c r="K33" s="495"/>
      <c r="L33" s="496"/>
      <c r="M33" s="8"/>
      <c r="O33" s="19" t="s">
        <v>185</v>
      </c>
      <c r="P33" s="8" t="s">
        <v>186</v>
      </c>
    </row>
    <row r="34" spans="2:16" x14ac:dyDescent="0.35">
      <c r="B34" s="489"/>
      <c r="C34" s="492"/>
      <c r="D34" s="497"/>
      <c r="E34" s="498"/>
      <c r="F34" s="498"/>
      <c r="G34" s="498"/>
      <c r="H34" s="498"/>
      <c r="I34" s="498"/>
      <c r="J34" s="498"/>
      <c r="K34" s="498"/>
      <c r="L34" s="499"/>
      <c r="M34" s="8"/>
      <c r="O34" s="19"/>
    </row>
    <row r="35" spans="2:16" x14ac:dyDescent="0.35">
      <c r="B35" s="489"/>
      <c r="C35" s="492"/>
      <c r="D35" s="497"/>
      <c r="E35" s="498"/>
      <c r="F35" s="498"/>
      <c r="G35" s="498"/>
      <c r="H35" s="498"/>
      <c r="I35" s="498"/>
      <c r="J35" s="498"/>
      <c r="K35" s="498"/>
      <c r="L35" s="499"/>
      <c r="M35" s="8"/>
      <c r="O35" s="19"/>
    </row>
    <row r="36" spans="2:16" x14ac:dyDescent="0.35">
      <c r="B36" s="489"/>
      <c r="C36" s="492"/>
      <c r="D36" s="497"/>
      <c r="E36" s="498"/>
      <c r="F36" s="498"/>
      <c r="G36" s="498"/>
      <c r="H36" s="498"/>
      <c r="I36" s="498"/>
      <c r="J36" s="498"/>
      <c r="K36" s="498"/>
      <c r="L36" s="499"/>
      <c r="M36" s="8"/>
      <c r="O36" s="19"/>
    </row>
    <row r="37" spans="2:16" x14ac:dyDescent="0.35">
      <c r="B37" s="489"/>
      <c r="C37" s="492"/>
      <c r="D37" s="497"/>
      <c r="E37" s="498"/>
      <c r="F37" s="498"/>
      <c r="G37" s="498"/>
      <c r="H37" s="498"/>
      <c r="I37" s="498"/>
      <c r="J37" s="498"/>
      <c r="K37" s="498"/>
      <c r="L37" s="499"/>
      <c r="M37" s="8"/>
      <c r="O37" s="19"/>
    </row>
    <row r="38" spans="2:16" x14ac:dyDescent="0.35">
      <c r="B38" s="489"/>
      <c r="C38" s="492"/>
      <c r="D38" s="497"/>
      <c r="E38" s="498"/>
      <c r="F38" s="498"/>
      <c r="G38" s="498"/>
      <c r="H38" s="498"/>
      <c r="I38" s="498"/>
      <c r="J38" s="498"/>
      <c r="K38" s="498"/>
      <c r="L38" s="499"/>
      <c r="M38" s="8"/>
      <c r="O38" s="19"/>
    </row>
    <row r="39" spans="2:16" x14ac:dyDescent="0.35">
      <c r="B39" s="489"/>
      <c r="C39" s="492"/>
      <c r="D39" s="497"/>
      <c r="E39" s="498"/>
      <c r="F39" s="498"/>
      <c r="G39" s="498"/>
      <c r="H39" s="498"/>
      <c r="I39" s="498"/>
      <c r="J39" s="498"/>
      <c r="K39" s="498"/>
      <c r="L39" s="499"/>
      <c r="M39" s="8"/>
      <c r="O39" s="19"/>
    </row>
    <row r="40" spans="2:16" x14ac:dyDescent="0.35">
      <c r="B40" s="489"/>
      <c r="C40" s="492"/>
      <c r="D40" s="497"/>
      <c r="E40" s="498"/>
      <c r="F40" s="498"/>
      <c r="G40" s="498"/>
      <c r="H40" s="498"/>
      <c r="I40" s="498"/>
      <c r="J40" s="498"/>
      <c r="K40" s="498"/>
      <c r="L40" s="499"/>
      <c r="M40" s="8"/>
      <c r="O40" s="19"/>
    </row>
    <row r="41" spans="2:16" x14ac:dyDescent="0.35">
      <c r="B41" s="489"/>
      <c r="C41" s="492"/>
      <c r="D41" s="497"/>
      <c r="E41" s="498"/>
      <c r="F41" s="498"/>
      <c r="G41" s="498"/>
      <c r="H41" s="498"/>
      <c r="I41" s="498"/>
      <c r="J41" s="498"/>
      <c r="K41" s="498"/>
      <c r="L41" s="499"/>
      <c r="M41" s="8"/>
      <c r="O41" s="19"/>
    </row>
    <row r="42" spans="2:16" x14ac:dyDescent="0.35">
      <c r="B42" s="490"/>
      <c r="C42" s="493"/>
      <c r="D42" s="500"/>
      <c r="E42" s="501"/>
      <c r="F42" s="501"/>
      <c r="G42" s="501"/>
      <c r="H42" s="501"/>
      <c r="I42" s="501"/>
      <c r="J42" s="501"/>
      <c r="K42" s="501"/>
      <c r="L42" s="502"/>
      <c r="M42" s="8"/>
      <c r="O42" s="19"/>
    </row>
    <row r="43" spans="2:16" x14ac:dyDescent="0.35">
      <c r="B43" s="488" t="str">
        <f>IF(Intro!$G$21="English",O43,P43)</f>
        <v>Comment 4</v>
      </c>
      <c r="C43" s="491"/>
      <c r="D43" s="494"/>
      <c r="E43" s="495"/>
      <c r="F43" s="495"/>
      <c r="G43" s="495"/>
      <c r="H43" s="495"/>
      <c r="I43" s="495"/>
      <c r="J43" s="495"/>
      <c r="K43" s="495"/>
      <c r="L43" s="496"/>
      <c r="M43" s="8"/>
      <c r="O43" s="19" t="s">
        <v>187</v>
      </c>
      <c r="P43" s="8" t="s">
        <v>188</v>
      </c>
    </row>
    <row r="44" spans="2:16" x14ac:dyDescent="0.35">
      <c r="B44" s="489"/>
      <c r="C44" s="492"/>
      <c r="D44" s="497"/>
      <c r="E44" s="498"/>
      <c r="F44" s="498"/>
      <c r="G44" s="498"/>
      <c r="H44" s="498"/>
      <c r="I44" s="498"/>
      <c r="J44" s="498"/>
      <c r="K44" s="498"/>
      <c r="L44" s="499"/>
      <c r="M44" s="8"/>
      <c r="O44" s="19"/>
    </row>
    <row r="45" spans="2:16" x14ac:dyDescent="0.35">
      <c r="B45" s="489"/>
      <c r="C45" s="492"/>
      <c r="D45" s="497"/>
      <c r="E45" s="498"/>
      <c r="F45" s="498"/>
      <c r="G45" s="498"/>
      <c r="H45" s="498"/>
      <c r="I45" s="498"/>
      <c r="J45" s="498"/>
      <c r="K45" s="498"/>
      <c r="L45" s="499"/>
      <c r="M45" s="8"/>
      <c r="O45" s="19"/>
    </row>
    <row r="46" spans="2:16" x14ac:dyDescent="0.35">
      <c r="B46" s="489"/>
      <c r="C46" s="492"/>
      <c r="D46" s="497"/>
      <c r="E46" s="498"/>
      <c r="F46" s="498"/>
      <c r="G46" s="498"/>
      <c r="H46" s="498"/>
      <c r="I46" s="498"/>
      <c r="J46" s="498"/>
      <c r="K46" s="498"/>
      <c r="L46" s="499"/>
      <c r="M46" s="8"/>
      <c r="O46" s="19"/>
    </row>
    <row r="47" spans="2:16" x14ac:dyDescent="0.35">
      <c r="B47" s="489"/>
      <c r="C47" s="492"/>
      <c r="D47" s="497"/>
      <c r="E47" s="498"/>
      <c r="F47" s="498"/>
      <c r="G47" s="498"/>
      <c r="H47" s="498"/>
      <c r="I47" s="498"/>
      <c r="J47" s="498"/>
      <c r="K47" s="498"/>
      <c r="L47" s="499"/>
      <c r="M47" s="8"/>
      <c r="O47" s="19"/>
    </row>
    <row r="48" spans="2:16" x14ac:dyDescent="0.35">
      <c r="B48" s="489"/>
      <c r="C48" s="492"/>
      <c r="D48" s="497"/>
      <c r="E48" s="498"/>
      <c r="F48" s="498"/>
      <c r="G48" s="498"/>
      <c r="H48" s="498"/>
      <c r="I48" s="498"/>
      <c r="J48" s="498"/>
      <c r="K48" s="498"/>
      <c r="L48" s="499"/>
      <c r="M48" s="8"/>
      <c r="O48" s="19"/>
    </row>
    <row r="49" spans="1:16" x14ac:dyDescent="0.35">
      <c r="B49" s="489"/>
      <c r="C49" s="492"/>
      <c r="D49" s="497"/>
      <c r="E49" s="498"/>
      <c r="F49" s="498"/>
      <c r="G49" s="498"/>
      <c r="H49" s="498"/>
      <c r="I49" s="498"/>
      <c r="J49" s="498"/>
      <c r="K49" s="498"/>
      <c r="L49" s="499"/>
      <c r="M49" s="8"/>
      <c r="O49" s="19"/>
    </row>
    <row r="50" spans="1:16" x14ac:dyDescent="0.35">
      <c r="B50" s="489"/>
      <c r="C50" s="492"/>
      <c r="D50" s="497"/>
      <c r="E50" s="498"/>
      <c r="F50" s="498"/>
      <c r="G50" s="498"/>
      <c r="H50" s="498"/>
      <c r="I50" s="498"/>
      <c r="J50" s="498"/>
      <c r="K50" s="498"/>
      <c r="L50" s="499"/>
      <c r="M50" s="8"/>
      <c r="O50" s="19"/>
    </row>
    <row r="51" spans="1:16" x14ac:dyDescent="0.35">
      <c r="B51" s="489"/>
      <c r="C51" s="492"/>
      <c r="D51" s="497"/>
      <c r="E51" s="498"/>
      <c r="F51" s="498"/>
      <c r="G51" s="498"/>
      <c r="H51" s="498"/>
      <c r="I51" s="498"/>
      <c r="J51" s="498"/>
      <c r="K51" s="498"/>
      <c r="L51" s="499"/>
      <c r="M51" s="8"/>
      <c r="O51" s="19"/>
    </row>
    <row r="52" spans="1:16" x14ac:dyDescent="0.35">
      <c r="B52" s="490"/>
      <c r="C52" s="493"/>
      <c r="D52" s="500"/>
      <c r="E52" s="501"/>
      <c r="F52" s="501"/>
      <c r="G52" s="501"/>
      <c r="H52" s="501"/>
      <c r="I52" s="501"/>
      <c r="J52" s="501"/>
      <c r="K52" s="501"/>
      <c r="L52" s="502"/>
      <c r="M52" s="8"/>
      <c r="O52" s="19"/>
    </row>
    <row r="53" spans="1:16" x14ac:dyDescent="0.35">
      <c r="B53" s="488" t="str">
        <f>IF(Intro!$G$21="English",O53,P53)</f>
        <v>Comment 5</v>
      </c>
      <c r="C53" s="491"/>
      <c r="D53" s="494"/>
      <c r="E53" s="495"/>
      <c r="F53" s="495"/>
      <c r="G53" s="495"/>
      <c r="H53" s="495"/>
      <c r="I53" s="495"/>
      <c r="J53" s="495"/>
      <c r="K53" s="495"/>
      <c r="L53" s="496"/>
      <c r="M53" s="8"/>
      <c r="O53" s="19" t="s">
        <v>189</v>
      </c>
      <c r="P53" s="8" t="s">
        <v>190</v>
      </c>
    </row>
    <row r="54" spans="1:16" x14ac:dyDescent="0.35">
      <c r="B54" s="489"/>
      <c r="C54" s="492"/>
      <c r="D54" s="497"/>
      <c r="E54" s="498"/>
      <c r="F54" s="498"/>
      <c r="G54" s="498"/>
      <c r="H54" s="498"/>
      <c r="I54" s="498"/>
      <c r="J54" s="498"/>
      <c r="K54" s="498"/>
      <c r="L54" s="499"/>
      <c r="M54" s="8"/>
      <c r="O54" s="19"/>
    </row>
    <row r="55" spans="1:16" x14ac:dyDescent="0.35">
      <c r="B55" s="489"/>
      <c r="C55" s="492"/>
      <c r="D55" s="497"/>
      <c r="E55" s="498"/>
      <c r="F55" s="498"/>
      <c r="G55" s="498"/>
      <c r="H55" s="498"/>
      <c r="I55" s="498"/>
      <c r="J55" s="498"/>
      <c r="K55" s="498"/>
      <c r="L55" s="499"/>
      <c r="M55" s="8"/>
      <c r="O55" s="19"/>
    </row>
    <row r="56" spans="1:16" x14ac:dyDescent="0.35">
      <c r="B56" s="489"/>
      <c r="C56" s="492"/>
      <c r="D56" s="497"/>
      <c r="E56" s="498"/>
      <c r="F56" s="498"/>
      <c r="G56" s="498"/>
      <c r="H56" s="498"/>
      <c r="I56" s="498"/>
      <c r="J56" s="498"/>
      <c r="K56" s="498"/>
      <c r="L56" s="499"/>
      <c r="M56" s="8"/>
      <c r="O56" s="19"/>
    </row>
    <row r="57" spans="1:16" x14ac:dyDescent="0.35">
      <c r="B57" s="489"/>
      <c r="C57" s="492"/>
      <c r="D57" s="497"/>
      <c r="E57" s="498"/>
      <c r="F57" s="498"/>
      <c r="G57" s="498"/>
      <c r="H57" s="498"/>
      <c r="I57" s="498"/>
      <c r="J57" s="498"/>
      <c r="K57" s="498"/>
      <c r="L57" s="499"/>
      <c r="M57" s="8"/>
      <c r="O57" s="19"/>
    </row>
    <row r="58" spans="1:16" x14ac:dyDescent="0.35">
      <c r="B58" s="489"/>
      <c r="C58" s="492"/>
      <c r="D58" s="497"/>
      <c r="E58" s="498"/>
      <c r="F58" s="498"/>
      <c r="G58" s="498"/>
      <c r="H58" s="498"/>
      <c r="I58" s="498"/>
      <c r="J58" s="498"/>
      <c r="K58" s="498"/>
      <c r="L58" s="499"/>
      <c r="M58" s="8"/>
      <c r="O58" s="19"/>
    </row>
    <row r="59" spans="1:16" x14ac:dyDescent="0.35">
      <c r="B59" s="489"/>
      <c r="C59" s="492"/>
      <c r="D59" s="497"/>
      <c r="E59" s="498"/>
      <c r="F59" s="498"/>
      <c r="G59" s="498"/>
      <c r="H59" s="498"/>
      <c r="I59" s="498"/>
      <c r="J59" s="498"/>
      <c r="K59" s="498"/>
      <c r="L59" s="499"/>
      <c r="M59" s="8"/>
      <c r="O59" s="19"/>
    </row>
    <row r="60" spans="1:16" x14ac:dyDescent="0.35">
      <c r="B60" s="489"/>
      <c r="C60" s="492"/>
      <c r="D60" s="497"/>
      <c r="E60" s="498"/>
      <c r="F60" s="498"/>
      <c r="G60" s="498"/>
      <c r="H60" s="498"/>
      <c r="I60" s="498"/>
      <c r="J60" s="498"/>
      <c r="K60" s="498"/>
      <c r="L60" s="499"/>
      <c r="M60" s="8"/>
      <c r="O60" s="19"/>
    </row>
    <row r="61" spans="1:16" x14ac:dyDescent="0.35">
      <c r="B61" s="489"/>
      <c r="C61" s="492"/>
      <c r="D61" s="497"/>
      <c r="E61" s="498"/>
      <c r="F61" s="498"/>
      <c r="G61" s="498"/>
      <c r="H61" s="498"/>
      <c r="I61" s="498"/>
      <c r="J61" s="498"/>
      <c r="K61" s="498"/>
      <c r="L61" s="499"/>
      <c r="M61" s="8"/>
      <c r="O61" s="19"/>
    </row>
    <row r="62" spans="1:16" x14ac:dyDescent="0.35">
      <c r="B62" s="490"/>
      <c r="C62" s="493"/>
      <c r="D62" s="500"/>
      <c r="E62" s="501"/>
      <c r="F62" s="501"/>
      <c r="G62" s="501"/>
      <c r="H62" s="501"/>
      <c r="I62" s="501"/>
      <c r="J62" s="501"/>
      <c r="K62" s="501"/>
      <c r="L62" s="502"/>
      <c r="M62" s="8"/>
      <c r="O62" s="19"/>
    </row>
    <row r="63" spans="1:16" s="63" customFormat="1" x14ac:dyDescent="0.35">
      <c r="A63" s="61"/>
      <c r="B63" s="1"/>
      <c r="C63" s="62"/>
      <c r="D63" s="62"/>
      <c r="E63" s="62"/>
      <c r="F63" s="62"/>
      <c r="G63" s="62"/>
      <c r="H63" s="62"/>
      <c r="I63" s="62"/>
      <c r="J63" s="62"/>
      <c r="K63" s="62"/>
      <c r="L63" s="62"/>
      <c r="N63" s="64"/>
    </row>
  </sheetData>
  <sheetProtection algorithmName="SHA-512" hashValue="MGNNFVjhyKOpiRLUb4sn39uDp8AyrWmAopAaQDYy6f22qM+fIAPkGR3PpCovmNH3xec/ylx4mCwyY6akd710HQ==" saltValue="XQomaVLO0XyjHdXOTg+gfA==" spinCount="100000" sheet="1" objects="1" scenarios="1" selectLockedCells="1"/>
  <mergeCells count="21">
    <mergeCell ref="D12:L12"/>
    <mergeCell ref="B13:B22"/>
    <mergeCell ref="C13:C22"/>
    <mergeCell ref="D13:L22"/>
    <mergeCell ref="B23:B32"/>
    <mergeCell ref="C23:C32"/>
    <mergeCell ref="D23:L32"/>
    <mergeCell ref="B4:L4"/>
    <mergeCell ref="B5:L5"/>
    <mergeCell ref="B6:L6"/>
    <mergeCell ref="B10:L10"/>
    <mergeCell ref="B8:L8"/>
    <mergeCell ref="C53:C62"/>
    <mergeCell ref="D53:L62"/>
    <mergeCell ref="B33:B42"/>
    <mergeCell ref="C33:C42"/>
    <mergeCell ref="D33:L42"/>
    <mergeCell ref="B43:B52"/>
    <mergeCell ref="C43:C52"/>
    <mergeCell ref="D43:L52"/>
    <mergeCell ref="B53:B62"/>
  </mergeCells>
  <dataValidations count="1">
    <dataValidation allowBlank="1" showInputMessage="1" showErrorMessage="1" sqref="C13:D13 C23:D23 C33:D33 C43:D43 C53:D53" xr:uid="{4E75013A-A9CE-4311-AE63-178B9AA41CA7}"/>
  </dataValidation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D535-3893-4F9A-A71D-843FBF1A23F4}">
  <sheetPr>
    <tabColor rgb="FF00B0F0"/>
    <pageSetUpPr fitToPage="1"/>
  </sheetPr>
  <dimension ref="A1:P50"/>
  <sheetViews>
    <sheetView showGridLines="0" zoomScaleNormal="100" workbookViewId="0"/>
  </sheetViews>
  <sheetFormatPr defaultColWidth="9.453125" defaultRowHeight="14" x14ac:dyDescent="0.35"/>
  <cols>
    <col min="1" max="1" width="1.54296875" style="6" customWidth="1"/>
    <col min="2" max="12" width="14.54296875" style="5" customWidth="1"/>
    <col min="13" max="13" width="14.54296875" style="7" customWidth="1"/>
    <col min="14" max="14" width="14.54296875" style="8" customWidth="1"/>
    <col min="15" max="16" width="14.54296875" style="8" hidden="1" customWidth="1"/>
    <col min="17" max="16384" width="9.453125" style="8"/>
  </cols>
  <sheetData>
    <row r="1" spans="1:16" x14ac:dyDescent="0.35">
      <c r="O1" s="8" t="s">
        <v>417</v>
      </c>
      <c r="P1" s="8" t="s">
        <v>417</v>
      </c>
    </row>
    <row r="2" spans="1:16" x14ac:dyDescent="0.35">
      <c r="B2" s="10" t="s">
        <v>117</v>
      </c>
      <c r="C2" s="10"/>
      <c r="O2" s="9" t="s">
        <v>149</v>
      </c>
      <c r="P2" s="9" t="s">
        <v>159</v>
      </c>
    </row>
    <row r="3" spans="1:16" x14ac:dyDescent="0.35">
      <c r="B3" s="12"/>
      <c r="C3" s="12"/>
      <c r="O3" s="2"/>
      <c r="P3" s="2"/>
    </row>
    <row r="4" spans="1:16" s="2" customFormat="1" x14ac:dyDescent="0.35">
      <c r="A4" s="1"/>
      <c r="B4" s="382" t="str">
        <f>Info!B4</f>
        <v>PURCHASER QUESTIONNAIRE</v>
      </c>
      <c r="C4" s="279"/>
      <c r="D4" s="279"/>
      <c r="E4" s="279"/>
      <c r="F4" s="279"/>
      <c r="G4" s="279"/>
      <c r="H4" s="279"/>
      <c r="I4" s="279"/>
      <c r="J4" s="279"/>
      <c r="K4" s="279"/>
      <c r="L4" s="280"/>
      <c r="M4" s="22"/>
      <c r="N4" s="22"/>
      <c r="O4" s="20"/>
      <c r="P4" s="20"/>
    </row>
    <row r="5" spans="1:16" s="2" customFormat="1" x14ac:dyDescent="0.35">
      <c r="A5" s="1"/>
      <c r="B5" s="447" t="str">
        <f>Info!B5</f>
        <v>NQ-2026-003</v>
      </c>
      <c r="C5" s="282"/>
      <c r="D5" s="282"/>
      <c r="E5" s="282"/>
      <c r="F5" s="282"/>
      <c r="G5" s="282"/>
      <c r="H5" s="282"/>
      <c r="I5" s="282"/>
      <c r="J5" s="282"/>
      <c r="K5" s="282"/>
      <c r="L5" s="283"/>
      <c r="M5" s="22"/>
      <c r="N5" s="22"/>
      <c r="O5" s="20"/>
      <c r="P5" s="20"/>
    </row>
    <row r="6" spans="1:16" s="4" customFormat="1" x14ac:dyDescent="0.35">
      <c r="A6" s="1"/>
      <c r="B6" s="287" t="str">
        <f>Info!B6</f>
        <v>UNARMOURED BUILDING CABLES</v>
      </c>
      <c r="C6" s="386"/>
      <c r="D6" s="386"/>
      <c r="E6" s="386"/>
      <c r="F6" s="386"/>
      <c r="G6" s="386"/>
      <c r="H6" s="386"/>
      <c r="I6" s="386"/>
      <c r="J6" s="386"/>
      <c r="K6" s="386"/>
      <c r="L6" s="387"/>
      <c r="M6" s="20"/>
      <c r="N6" s="20"/>
      <c r="O6" s="16"/>
      <c r="P6" s="16"/>
    </row>
    <row r="7" spans="1:16" s="4" customFormat="1" x14ac:dyDescent="0.35">
      <c r="A7" s="1"/>
      <c r="B7" s="15"/>
      <c r="C7" s="15"/>
      <c r="D7" s="3"/>
      <c r="E7" s="3"/>
      <c r="F7" s="3"/>
      <c r="G7" s="3"/>
      <c r="H7" s="3"/>
      <c r="I7" s="3"/>
      <c r="J7" s="3"/>
      <c r="K7" s="3"/>
      <c r="L7" s="3"/>
      <c r="O7" s="16"/>
      <c r="P7" s="16"/>
    </row>
    <row r="8" spans="1:16" x14ac:dyDescent="0.35">
      <c r="B8" s="290" t="str">
        <f>UPPER(IF(Intro!$G$21="English",O8,P8))</f>
        <v>CONFIRMATION OF REPORTED DATA</v>
      </c>
      <c r="C8" s="291"/>
      <c r="D8" s="291"/>
      <c r="E8" s="291"/>
      <c r="F8" s="291"/>
      <c r="G8" s="291"/>
      <c r="H8" s="291"/>
      <c r="I8" s="291"/>
      <c r="J8" s="291"/>
      <c r="K8" s="291"/>
      <c r="L8" s="292"/>
      <c r="M8" s="8"/>
      <c r="O8" s="8" t="s">
        <v>139</v>
      </c>
      <c r="P8" s="8" t="s">
        <v>88</v>
      </c>
    </row>
    <row r="9" spans="1:16" x14ac:dyDescent="0.35">
      <c r="B9" s="290" t="str">
        <f>IF(Intro!$G$21="English",O9,P9)</f>
        <v>GENERAL</v>
      </c>
      <c r="C9" s="291"/>
      <c r="D9" s="291"/>
      <c r="E9" s="291"/>
      <c r="F9" s="291"/>
      <c r="G9" s="291"/>
      <c r="H9" s="291"/>
      <c r="I9" s="291"/>
      <c r="J9" s="291"/>
      <c r="K9" s="291"/>
      <c r="L9" s="292"/>
      <c r="M9" s="8"/>
      <c r="O9" s="77" t="s">
        <v>361</v>
      </c>
      <c r="P9" s="77" t="s">
        <v>362</v>
      </c>
    </row>
    <row r="10" spans="1:16" x14ac:dyDescent="0.35">
      <c r="B10" s="52"/>
      <c r="C10" s="53"/>
      <c r="D10" s="53"/>
      <c r="E10" s="53"/>
      <c r="F10" s="53"/>
      <c r="G10" s="53"/>
      <c r="H10" s="53"/>
      <c r="I10" s="53"/>
      <c r="J10" s="53"/>
      <c r="K10" s="53"/>
      <c r="L10" s="54"/>
      <c r="M10" s="8"/>
    </row>
    <row r="11" spans="1:16" s="7" customFormat="1" x14ac:dyDescent="0.35">
      <c r="A11" s="34"/>
      <c r="B11" s="116"/>
      <c r="C11" s="5"/>
      <c r="D11" s="5"/>
      <c r="E11" s="5"/>
      <c r="F11" s="5"/>
      <c r="G11" s="5"/>
      <c r="H11" s="5"/>
      <c r="I11" s="5"/>
      <c r="J11" s="117" t="str">
        <f>IF(Intro!$G$21="English",O11,P11)</f>
        <v>Select Yes or No</v>
      </c>
      <c r="K11" s="5"/>
      <c r="L11" s="118"/>
      <c r="O11" s="7" t="s">
        <v>260</v>
      </c>
      <c r="P11" s="7" t="s">
        <v>261</v>
      </c>
    </row>
    <row r="12" spans="1:16" s="26" customFormat="1" x14ac:dyDescent="0.35">
      <c r="A12" s="55"/>
      <c r="B12" s="325" t="str">
        <f>IF(Intro!$G$21="English",O12,P12)</f>
        <v>Confirm that all data reported in this questionnaire pertain to the goods as defined in the "Intro" tab.</v>
      </c>
      <c r="C12" s="326"/>
      <c r="D12" s="326"/>
      <c r="E12" s="326"/>
      <c r="F12" s="326"/>
      <c r="G12" s="326"/>
      <c r="H12" s="326"/>
      <c r="I12" s="326"/>
      <c r="J12" s="103"/>
      <c r="K12" s="50"/>
      <c r="L12" s="56"/>
      <c r="O12" s="8" t="s">
        <v>411</v>
      </c>
      <c r="P12" s="8" t="s">
        <v>412</v>
      </c>
    </row>
    <row r="13" spans="1:16" s="26" customFormat="1" x14ac:dyDescent="0.35">
      <c r="A13" s="55"/>
      <c r="B13" s="426" t="str">
        <f>IF(Intro!$G$21="English",O13,P13)</f>
        <v>Confirm that all volumes reported in this questionnaire are in metres.</v>
      </c>
      <c r="C13" s="427"/>
      <c r="D13" s="427"/>
      <c r="E13" s="427"/>
      <c r="F13" s="427"/>
      <c r="G13" s="427"/>
      <c r="H13" s="427"/>
      <c r="I13" s="427"/>
      <c r="J13" s="89"/>
      <c r="L13" s="57"/>
      <c r="O13" s="8" t="str">
        <f>"Confirm that all volumes reported in this questionnaire are in "&amp;(Variables!B23)&amp;"."</f>
        <v>Confirm that all volumes reported in this questionnaire are in metres.</v>
      </c>
      <c r="P13" s="8" t="str">
        <f>"Confirmez que tous les volumes déclarés dans ce questionnaire sont en "&amp;(Variables!C23)&amp;"."</f>
        <v>Confirmez que tous les volumes déclarés dans ce questionnaire sont en mètres.</v>
      </c>
    </row>
    <row r="14" spans="1:16" s="26" customFormat="1" x14ac:dyDescent="0.35">
      <c r="A14" s="55"/>
      <c r="B14" s="426" t="str">
        <f>IF(Intro!$G$21="English",O14,P14)</f>
        <v>Confirm that all values reported in this questionnaire are in Canadian dollars.</v>
      </c>
      <c r="C14" s="427"/>
      <c r="D14" s="427" t="e">
        <f>IF(SUM(#REF!)&lt;&gt;0,"X","-")</f>
        <v>#REF!</v>
      </c>
      <c r="E14" s="427" t="e">
        <f>IF(SUM(#REF!)&lt;&gt;0,"X","-")</f>
        <v>#REF!</v>
      </c>
      <c r="F14" s="427" t="e">
        <f>IF(SUM(#REF!)&lt;&gt;0,"X","-")</f>
        <v>#REF!</v>
      </c>
      <c r="G14" s="427" t="e">
        <f>IF(SUM(#REF!)&lt;&gt;0,"X","-")</f>
        <v>#REF!</v>
      </c>
      <c r="H14" s="427"/>
      <c r="I14" s="427" t="e">
        <f>IF(SUM(#REF!)&lt;&gt;0,"X","-")</f>
        <v>#REF!</v>
      </c>
      <c r="J14" s="89"/>
      <c r="L14" s="57"/>
      <c r="O14" s="8" t="s">
        <v>289</v>
      </c>
      <c r="P14" s="8" t="s">
        <v>290</v>
      </c>
    </row>
    <row r="15" spans="1:16" s="26" customFormat="1" x14ac:dyDescent="0.35">
      <c r="A15" s="55"/>
      <c r="B15" s="426" t="str">
        <f>IF(Intro!$G$21="English",O15,P15)</f>
        <v>Confirm that all information is reported on a calendar-year basis.</v>
      </c>
      <c r="C15" s="427"/>
      <c r="D15" s="427" t="e">
        <f>IF(SUM(#REF!)&lt;&gt;0,"X","-")</f>
        <v>#REF!</v>
      </c>
      <c r="E15" s="427" t="e">
        <f>IF(SUM(#REF!)&lt;&gt;0,"X","-")</f>
        <v>#REF!</v>
      </c>
      <c r="F15" s="427" t="e">
        <f>IF(SUM(#REF!)&lt;&gt;0,"X","-")</f>
        <v>#REF!</v>
      </c>
      <c r="G15" s="427" t="e">
        <f>IF(SUM(#REF!)&lt;&gt;0,"X","-")</f>
        <v>#REF!</v>
      </c>
      <c r="H15" s="427"/>
      <c r="I15" s="427" t="e">
        <f>IF(SUM(#REF!)&lt;&gt;0,"X","-")</f>
        <v>#REF!</v>
      </c>
      <c r="J15" s="89"/>
      <c r="K15" s="50"/>
      <c r="L15" s="56"/>
      <c r="O15" s="8" t="s">
        <v>140</v>
      </c>
      <c r="P15" s="8" t="s">
        <v>141</v>
      </c>
    </row>
    <row r="16" spans="1:16" x14ac:dyDescent="0.35">
      <c r="B16" s="52"/>
      <c r="C16" s="53"/>
      <c r="D16" s="53"/>
      <c r="E16" s="53"/>
      <c r="F16" s="53"/>
      <c r="G16" s="53"/>
      <c r="H16" s="53"/>
      <c r="I16" s="53"/>
      <c r="J16" s="53"/>
      <c r="K16" s="53"/>
      <c r="L16" s="54"/>
      <c r="M16" s="8"/>
    </row>
    <row r="17" spans="1:16" x14ac:dyDescent="0.35">
      <c r="B17" s="275" t="str">
        <f>IF(Intro!$G$21="English",O17,P17)</f>
        <v>If no, explain.</v>
      </c>
      <c r="C17" s="276"/>
      <c r="D17" s="276"/>
      <c r="E17" s="276"/>
      <c r="F17" s="276"/>
      <c r="G17" s="276"/>
      <c r="H17" s="276"/>
      <c r="I17" s="276"/>
      <c r="J17" s="276"/>
      <c r="K17" s="276"/>
      <c r="L17" s="277"/>
      <c r="M17" s="8"/>
      <c r="O17" s="94" t="s">
        <v>387</v>
      </c>
      <c r="P17" s="4" t="s">
        <v>388</v>
      </c>
    </row>
    <row r="18" spans="1:16" s="26" customFormat="1" x14ac:dyDescent="0.35">
      <c r="A18" s="55"/>
      <c r="B18" s="65"/>
      <c r="C18" s="50"/>
      <c r="D18" s="50"/>
      <c r="E18" s="50"/>
      <c r="F18" s="50"/>
      <c r="G18" s="50"/>
      <c r="H18" s="50"/>
      <c r="I18" s="50"/>
      <c r="J18" s="50"/>
      <c r="K18" s="50"/>
      <c r="L18" s="56"/>
      <c r="O18" s="4"/>
      <c r="P18" s="4"/>
    </row>
    <row r="19" spans="1:16" s="9" customFormat="1" x14ac:dyDescent="0.35">
      <c r="A19" s="6"/>
      <c r="B19" s="416"/>
      <c r="C19" s="417"/>
      <c r="D19" s="417"/>
      <c r="E19" s="417"/>
      <c r="F19" s="417"/>
      <c r="G19" s="417"/>
      <c r="H19" s="417"/>
      <c r="I19" s="417"/>
      <c r="J19" s="417"/>
      <c r="K19" s="417"/>
      <c r="L19" s="418"/>
      <c r="M19" s="26"/>
      <c r="O19" s="95"/>
      <c r="P19" s="95"/>
    </row>
    <row r="20" spans="1:16" s="9" customFormat="1" x14ac:dyDescent="0.35">
      <c r="A20" s="6"/>
      <c r="B20" s="416"/>
      <c r="C20" s="417"/>
      <c r="D20" s="417"/>
      <c r="E20" s="417"/>
      <c r="F20" s="417"/>
      <c r="G20" s="417"/>
      <c r="H20" s="417"/>
      <c r="I20" s="417"/>
      <c r="J20" s="417"/>
      <c r="K20" s="417"/>
      <c r="L20" s="418"/>
      <c r="M20" s="26"/>
      <c r="O20" s="95"/>
      <c r="P20" s="95"/>
    </row>
    <row r="21" spans="1:16" s="9" customFormat="1" x14ac:dyDescent="0.35">
      <c r="A21" s="6"/>
      <c r="B21" s="416"/>
      <c r="C21" s="417"/>
      <c r="D21" s="417"/>
      <c r="E21" s="417"/>
      <c r="F21" s="417"/>
      <c r="G21" s="417"/>
      <c r="H21" s="417"/>
      <c r="I21" s="417"/>
      <c r="J21" s="417"/>
      <c r="K21" s="417"/>
      <c r="L21" s="418"/>
      <c r="M21" s="26"/>
      <c r="O21" s="95"/>
      <c r="P21" s="95"/>
    </row>
    <row r="22" spans="1:16" s="9" customFormat="1" x14ac:dyDescent="0.35">
      <c r="A22" s="6"/>
      <c r="B22" s="416"/>
      <c r="C22" s="417"/>
      <c r="D22" s="417"/>
      <c r="E22" s="417"/>
      <c r="F22" s="417"/>
      <c r="G22" s="417"/>
      <c r="H22" s="417"/>
      <c r="I22" s="417"/>
      <c r="J22" s="417"/>
      <c r="K22" s="417"/>
      <c r="L22" s="418"/>
      <c r="M22" s="26"/>
      <c r="O22" s="95"/>
      <c r="P22" s="95"/>
    </row>
    <row r="23" spans="1:16" s="9" customFormat="1" x14ac:dyDescent="0.35">
      <c r="A23" s="6"/>
      <c r="B23" s="416"/>
      <c r="C23" s="417"/>
      <c r="D23" s="417"/>
      <c r="E23" s="417"/>
      <c r="F23" s="417"/>
      <c r="G23" s="417"/>
      <c r="H23" s="417"/>
      <c r="I23" s="417"/>
      <c r="J23" s="417"/>
      <c r="K23" s="417"/>
      <c r="L23" s="418"/>
      <c r="M23" s="26"/>
      <c r="O23" s="95"/>
      <c r="P23" s="95"/>
    </row>
    <row r="24" spans="1:16" s="9" customFormat="1" x14ac:dyDescent="0.35">
      <c r="A24" s="6"/>
      <c r="B24" s="416"/>
      <c r="C24" s="417"/>
      <c r="D24" s="417"/>
      <c r="E24" s="417"/>
      <c r="F24" s="417"/>
      <c r="G24" s="417"/>
      <c r="H24" s="417"/>
      <c r="I24" s="417"/>
      <c r="J24" s="417"/>
      <c r="K24" s="417"/>
      <c r="L24" s="418"/>
      <c r="M24" s="26"/>
      <c r="O24" s="95"/>
      <c r="P24" s="95"/>
    </row>
    <row r="25" spans="1:16" s="9" customFormat="1" x14ac:dyDescent="0.35">
      <c r="A25" s="6"/>
      <c r="B25" s="416"/>
      <c r="C25" s="417"/>
      <c r="D25" s="417"/>
      <c r="E25" s="417"/>
      <c r="F25" s="417"/>
      <c r="G25" s="417"/>
      <c r="H25" s="417"/>
      <c r="I25" s="417"/>
      <c r="J25" s="417"/>
      <c r="K25" s="417"/>
      <c r="L25" s="418"/>
      <c r="M25" s="26"/>
      <c r="O25" s="95"/>
      <c r="P25" s="95"/>
    </row>
    <row r="26" spans="1:16" s="9" customFormat="1" x14ac:dyDescent="0.35">
      <c r="A26" s="6"/>
      <c r="B26" s="416"/>
      <c r="C26" s="417"/>
      <c r="D26" s="417"/>
      <c r="E26" s="417"/>
      <c r="F26" s="417"/>
      <c r="G26" s="417"/>
      <c r="H26" s="417"/>
      <c r="I26" s="417"/>
      <c r="J26" s="417"/>
      <c r="K26" s="417"/>
      <c r="L26" s="418"/>
      <c r="M26" s="26"/>
      <c r="O26" s="95"/>
      <c r="P26" s="95"/>
    </row>
    <row r="27" spans="1:16" x14ac:dyDescent="0.35">
      <c r="B27" s="52"/>
      <c r="C27" s="53"/>
      <c r="D27" s="53"/>
      <c r="E27" s="53"/>
      <c r="F27" s="53"/>
      <c r="G27" s="53"/>
      <c r="H27" s="53"/>
      <c r="I27" s="53"/>
      <c r="J27" s="53"/>
      <c r="K27" s="53"/>
      <c r="L27" s="54"/>
      <c r="M27" s="8"/>
    </row>
    <row r="28" spans="1:16" x14ac:dyDescent="0.35">
      <c r="B28" s="290" t="str">
        <f>IF(Intro!$G$21="English",O28,P28)</f>
        <v>PURCHASES</v>
      </c>
      <c r="C28" s="291"/>
      <c r="D28" s="291"/>
      <c r="E28" s="291"/>
      <c r="F28" s="291"/>
      <c r="G28" s="291"/>
      <c r="H28" s="291"/>
      <c r="I28" s="291"/>
      <c r="J28" s="291"/>
      <c r="K28" s="291"/>
      <c r="L28" s="292"/>
      <c r="M28" s="8"/>
      <c r="O28" s="8" t="s">
        <v>359</v>
      </c>
      <c r="P28" s="8" t="s">
        <v>360</v>
      </c>
    </row>
    <row r="29" spans="1:16" x14ac:dyDescent="0.35">
      <c r="B29" s="52"/>
      <c r="C29" s="53"/>
      <c r="D29" s="53"/>
      <c r="E29" s="53"/>
      <c r="F29" s="53"/>
      <c r="G29" s="53"/>
      <c r="H29" s="53"/>
      <c r="I29" s="53"/>
      <c r="J29" s="53"/>
      <c r="K29" s="53"/>
      <c r="L29" s="54"/>
      <c r="M29" s="8"/>
    </row>
    <row r="30" spans="1:16" x14ac:dyDescent="0.35">
      <c r="B30" s="275" t="str">
        <f>IF(Intro!$G$21="English",O30,P30)</f>
        <v>Note: Public/non-confidential information in this table is automatically generated from the information provided in the "Pro" tab. Any changes to this public summary must therefore be made in the "Pro" tab.</v>
      </c>
      <c r="C30" s="276"/>
      <c r="D30" s="276"/>
      <c r="E30" s="276"/>
      <c r="F30" s="276"/>
      <c r="G30" s="276"/>
      <c r="H30" s="276"/>
      <c r="I30" s="276"/>
      <c r="J30" s="276"/>
      <c r="K30" s="276"/>
      <c r="L30" s="277"/>
      <c r="M30" s="8"/>
      <c r="O30" s="8" t="s">
        <v>325</v>
      </c>
      <c r="P30" s="8" t="s">
        <v>324</v>
      </c>
    </row>
    <row r="31" spans="1:16" x14ac:dyDescent="0.35">
      <c r="B31" s="275"/>
      <c r="C31" s="276"/>
      <c r="D31" s="276"/>
      <c r="E31" s="276"/>
      <c r="F31" s="276"/>
      <c r="G31" s="276"/>
      <c r="H31" s="276"/>
      <c r="I31" s="276"/>
      <c r="J31" s="276"/>
      <c r="K31" s="276"/>
      <c r="L31" s="277"/>
      <c r="M31" s="8"/>
    </row>
    <row r="32" spans="1:16" x14ac:dyDescent="0.35">
      <c r="B32" s="52"/>
      <c r="C32" s="53"/>
      <c r="D32" s="53"/>
      <c r="E32" s="53"/>
      <c r="F32" s="53"/>
      <c r="G32" s="53"/>
      <c r="H32" s="53"/>
      <c r="I32" s="53"/>
      <c r="J32" s="53"/>
      <c r="K32" s="53"/>
      <c r="L32" s="54"/>
      <c r="M32" s="8"/>
    </row>
    <row r="33" spans="1:16" x14ac:dyDescent="0.35">
      <c r="B33" s="585"/>
      <c r="C33" s="586"/>
      <c r="D33" s="587"/>
      <c r="E33" s="83">
        <f>Variables!B6</f>
        <v>2023</v>
      </c>
      <c r="F33" s="83">
        <f>E33+1</f>
        <v>2024</v>
      </c>
      <c r="G33" s="83">
        <f>F33+1</f>
        <v>2025</v>
      </c>
      <c r="H33" s="83" t="str">
        <f>IF(Intro!$G$21="English",Variables!B9,Variables!C9)</f>
        <v>Jan-Mar 2025</v>
      </c>
      <c r="I33" s="83" t="str">
        <f>IF(Intro!$G$21="English",Variables!B10,Variables!C10)</f>
        <v>Jan-Mar 2026</v>
      </c>
      <c r="J33" s="26"/>
      <c r="K33" s="26"/>
      <c r="L33" s="57"/>
      <c r="M33" s="8"/>
      <c r="O33" s="19"/>
    </row>
    <row r="34" spans="1:16" s="26" customFormat="1" x14ac:dyDescent="0.35">
      <c r="A34" s="55"/>
      <c r="B34" s="426" t="s">
        <v>14</v>
      </c>
      <c r="C34" s="427"/>
      <c r="D34" s="427"/>
      <c r="E34" s="90" t="str">
        <f>IF(SUM(Pro!H23:H24)&lt;&gt;0,"X","-")</f>
        <v>-</v>
      </c>
      <c r="F34" s="90" t="str">
        <f>IF(SUM(Pro!I23:I24)&lt;&gt;0,"X","-")</f>
        <v>-</v>
      </c>
      <c r="G34" s="90" t="str">
        <f>IF(SUM(Pro!J23:J24)&lt;&gt;0,"X","-")</f>
        <v>-</v>
      </c>
      <c r="H34" s="90" t="str">
        <f>IF(SUM(Pro!K23:K24)&lt;&gt;0,"X","-")</f>
        <v>-</v>
      </c>
      <c r="I34" s="90" t="str">
        <f>IF(SUM(Pro!L23:L24)&lt;&gt;0,"X","-")</f>
        <v>-</v>
      </c>
      <c r="L34" s="57"/>
      <c r="O34" s="8"/>
      <c r="P34" s="8"/>
    </row>
    <row r="35" spans="1:16" s="26" customFormat="1" ht="14.5" x14ac:dyDescent="0.35">
      <c r="A35" s="55"/>
      <c r="B35" s="426" t="str">
        <f>IF(Intro!$G$21="English",Variables!B30,Variables!C30)</f>
        <v>China</v>
      </c>
      <c r="C35" s="427"/>
      <c r="D35" s="582"/>
      <c r="E35" s="90" t="str">
        <f>IF(SUM(Pro!H26:H27)&lt;&gt;0,"X","-")</f>
        <v>-</v>
      </c>
      <c r="F35" s="90" t="str">
        <f>IF(SUM(Pro!I26:I27)&lt;&gt;0,"X","-")</f>
        <v>-</v>
      </c>
      <c r="G35" s="90" t="str">
        <f>IF(SUM(Pro!J26:J27)&lt;&gt;0,"X","-")</f>
        <v>-</v>
      </c>
      <c r="H35" s="90" t="str">
        <f>IF(SUM(Pro!K26:K27)&lt;&gt;0,"X","-")</f>
        <v>-</v>
      </c>
      <c r="I35" s="90" t="str">
        <f>IF(SUM(Pro!L26:L27)&lt;&gt;0,"X","-")</f>
        <v>-</v>
      </c>
      <c r="L35" s="57"/>
      <c r="O35" s="8"/>
      <c r="P35" s="8"/>
    </row>
    <row r="36" spans="1:16" s="26" customFormat="1" ht="14.5" x14ac:dyDescent="0.35">
      <c r="A36" s="55"/>
      <c r="B36" s="426" t="str">
        <f>IF(Intro!$G$21="English",Variables!B31,Variables!C31)</f>
        <v>United States</v>
      </c>
      <c r="C36" s="427"/>
      <c r="D36" s="582"/>
      <c r="E36" s="90" t="str">
        <f>IF(SUM(Pro!H29:H30)&lt;&gt;0,"X","-")</f>
        <v>-</v>
      </c>
      <c r="F36" s="90" t="str">
        <f>IF(SUM(Pro!I29:I30)&lt;&gt;0,"X","-")</f>
        <v>-</v>
      </c>
      <c r="G36" s="90" t="str">
        <f>IF(SUM(Pro!J29:J30)&lt;&gt;0,"X","-")</f>
        <v>-</v>
      </c>
      <c r="H36" s="90" t="str">
        <f>IF(SUM(Pro!K29:K30)&lt;&gt;0,"X","-")</f>
        <v>-</v>
      </c>
      <c r="I36" s="90" t="str">
        <f>IF(SUM(Pro!L29:L30)&lt;&gt;0,"X","-")</f>
        <v>-</v>
      </c>
      <c r="L36" s="57"/>
      <c r="O36" s="8"/>
      <c r="P36" s="8"/>
    </row>
    <row r="37" spans="1:16" s="26" customFormat="1" ht="14.5" x14ac:dyDescent="0.35">
      <c r="A37" s="55"/>
      <c r="B37" s="426" t="str">
        <f>IF(Intro!$G$21="English",Variables!B32,Variables!C32)</f>
        <v>Other countries</v>
      </c>
      <c r="C37" s="427"/>
      <c r="D37" s="582"/>
      <c r="E37" s="90" t="str">
        <f>IF(SUM(Pro!H32:H33)&lt;&gt;0,"X","-")</f>
        <v>-</v>
      </c>
      <c r="F37" s="90" t="str">
        <f>IF(SUM(Pro!I32:I33)&lt;&gt;0,"X","-")</f>
        <v>-</v>
      </c>
      <c r="G37" s="90" t="str">
        <f>IF(SUM(Pro!J32:J33)&lt;&gt;0,"X","-")</f>
        <v>-</v>
      </c>
      <c r="H37" s="90" t="str">
        <f>IF(SUM(Pro!K32:K33)&lt;&gt;0,"X","-")</f>
        <v>-</v>
      </c>
      <c r="I37" s="90" t="str">
        <f>IF(SUM(Pro!L32:L33)&lt;&gt;0,"X","-")</f>
        <v>-</v>
      </c>
      <c r="L37" s="57"/>
      <c r="O37" s="8"/>
      <c r="P37" s="8"/>
    </row>
    <row r="38" spans="1:16" s="26" customFormat="1" x14ac:dyDescent="0.35">
      <c r="A38" s="55"/>
      <c r="B38" s="426" t="str">
        <f>IF(Intro!$G$21="English",Variables!B32&amp;" include: ",Variables!C32&amp;" incluent : ")</f>
        <v xml:space="preserve">Other countries include: </v>
      </c>
      <c r="C38" s="427"/>
      <c r="D38" s="427"/>
      <c r="E38" s="573" t="str">
        <f>IF(Pro!B33="","-",Pro!B33)</f>
        <v>-</v>
      </c>
      <c r="F38" s="574"/>
      <c r="G38" s="574"/>
      <c r="H38" s="574"/>
      <c r="I38" s="575"/>
      <c r="L38" s="57"/>
      <c r="O38" s="8"/>
      <c r="P38" s="8"/>
    </row>
    <row r="39" spans="1:16" s="26" customFormat="1" x14ac:dyDescent="0.35">
      <c r="A39" s="55"/>
      <c r="B39" s="426"/>
      <c r="C39" s="427"/>
      <c r="D39" s="427"/>
      <c r="E39" s="576"/>
      <c r="F39" s="577"/>
      <c r="G39" s="577"/>
      <c r="H39" s="577"/>
      <c r="I39" s="578"/>
      <c r="L39" s="57"/>
      <c r="O39" s="8"/>
      <c r="P39" s="8"/>
    </row>
    <row r="40" spans="1:16" s="26" customFormat="1" x14ac:dyDescent="0.35">
      <c r="A40" s="55"/>
      <c r="B40" s="426"/>
      <c r="C40" s="427"/>
      <c r="D40" s="427"/>
      <c r="E40" s="576"/>
      <c r="F40" s="577"/>
      <c r="G40" s="577"/>
      <c r="H40" s="577"/>
      <c r="I40" s="578"/>
      <c r="L40" s="57"/>
      <c r="O40" s="8"/>
      <c r="P40" s="8"/>
    </row>
    <row r="41" spans="1:16" s="26" customFormat="1" x14ac:dyDescent="0.35">
      <c r="A41" s="55"/>
      <c r="B41" s="426"/>
      <c r="C41" s="427"/>
      <c r="D41" s="427"/>
      <c r="E41" s="579"/>
      <c r="F41" s="580"/>
      <c r="G41" s="580"/>
      <c r="H41" s="580"/>
      <c r="I41" s="581"/>
      <c r="L41" s="57"/>
      <c r="O41" s="8"/>
      <c r="P41" s="8"/>
    </row>
    <row r="42" spans="1:16" s="26" customFormat="1" x14ac:dyDescent="0.35">
      <c r="A42" s="55"/>
      <c r="B42" s="558" t="str">
        <f>Pro!B35</f>
        <v>Unknown country of origin - Purchased from a domestic producer</v>
      </c>
      <c r="C42" s="559"/>
      <c r="D42" s="560"/>
      <c r="E42" s="583" t="str">
        <f>IF(SUM(Pro!H35:H36)&lt;&gt;0,"X","-")</f>
        <v>-</v>
      </c>
      <c r="F42" s="583" t="str">
        <f>IF(SUM(Pro!I35:I36)&lt;&gt;0,"X","-")</f>
        <v>-</v>
      </c>
      <c r="G42" s="583" t="str">
        <f>IF(SUM(Pro!J35:J36)&lt;&gt;0,"X","-")</f>
        <v>-</v>
      </c>
      <c r="H42" s="583" t="str">
        <f>IF(SUM(Pro!K35:K36)&lt;&gt;0,"X","-")</f>
        <v>-</v>
      </c>
      <c r="I42" s="583" t="str">
        <f>IF(SUM(Pro!L35:L36)&lt;&gt;0,"X","-")</f>
        <v>-</v>
      </c>
      <c r="L42" s="57"/>
      <c r="O42" s="8"/>
      <c r="P42" s="8"/>
    </row>
    <row r="43" spans="1:16" s="26" customFormat="1" x14ac:dyDescent="0.35">
      <c r="A43" s="55"/>
      <c r="B43" s="561"/>
      <c r="C43" s="562"/>
      <c r="D43" s="563"/>
      <c r="E43" s="584"/>
      <c r="F43" s="584"/>
      <c r="G43" s="584"/>
      <c r="H43" s="584"/>
      <c r="I43" s="584"/>
      <c r="L43" s="57"/>
      <c r="O43" s="8"/>
      <c r="P43" s="8"/>
    </row>
    <row r="44" spans="1:16" s="26" customFormat="1" x14ac:dyDescent="0.35">
      <c r="A44" s="55"/>
      <c r="B44" s="558" t="str">
        <f>IF(Intro!$G$21="English",O44,P44)</f>
        <v>Unknown country of origin - Purchased from another source</v>
      </c>
      <c r="C44" s="559"/>
      <c r="D44" s="560"/>
      <c r="E44" s="583" t="str">
        <f>IF(SUM(Pro!H38:H39)&lt;&gt;0,"X","-")</f>
        <v>-</v>
      </c>
      <c r="F44" s="583" t="str">
        <f>IF(SUM(Pro!I38:I39)&lt;&gt;0,"X","-")</f>
        <v>-</v>
      </c>
      <c r="G44" s="583" t="str">
        <f>IF(SUM(Pro!J38:J39)&lt;&gt;0,"X","-")</f>
        <v>-</v>
      </c>
      <c r="H44" s="583" t="str">
        <f>IF(SUM(Pro!K38:K39)&lt;&gt;0,"X","-")</f>
        <v>-</v>
      </c>
      <c r="I44" s="583" t="str">
        <f>IF(SUM(Pro!L38:L39)&lt;&gt;0,"X","-")</f>
        <v>-</v>
      </c>
      <c r="L44" s="57"/>
      <c r="O44" s="8" t="s">
        <v>204</v>
      </c>
      <c r="P44" s="8" t="s">
        <v>282</v>
      </c>
    </row>
    <row r="45" spans="1:16" s="26" customFormat="1" x14ac:dyDescent="0.35">
      <c r="A45" s="55"/>
      <c r="B45" s="561"/>
      <c r="C45" s="562"/>
      <c r="D45" s="563"/>
      <c r="E45" s="584"/>
      <c r="F45" s="584"/>
      <c r="G45" s="584"/>
      <c r="H45" s="584"/>
      <c r="I45" s="584"/>
      <c r="L45" s="57"/>
      <c r="O45" s="8"/>
      <c r="P45" s="8"/>
    </row>
    <row r="46" spans="1:16" s="26" customFormat="1" x14ac:dyDescent="0.35">
      <c r="A46" s="55"/>
      <c r="B46" s="426" t="str">
        <f>IF(Intro!$G$21="English",O46,P46)</f>
        <v xml:space="preserve">Other sources include: </v>
      </c>
      <c r="C46" s="427"/>
      <c r="D46" s="427"/>
      <c r="E46" s="573" t="str">
        <f>IF(Pro!B41="","-",Pro!B41)</f>
        <v>-</v>
      </c>
      <c r="F46" s="574"/>
      <c r="G46" s="574"/>
      <c r="H46" s="574"/>
      <c r="I46" s="575"/>
      <c r="L46" s="57"/>
      <c r="O46" s="8" t="s">
        <v>364</v>
      </c>
      <c r="P46" s="8" t="s">
        <v>365</v>
      </c>
    </row>
    <row r="47" spans="1:16" s="26" customFormat="1" x14ac:dyDescent="0.35">
      <c r="A47" s="55"/>
      <c r="B47" s="426"/>
      <c r="C47" s="427"/>
      <c r="D47" s="427"/>
      <c r="E47" s="576"/>
      <c r="F47" s="577"/>
      <c r="G47" s="577"/>
      <c r="H47" s="577"/>
      <c r="I47" s="578"/>
      <c r="L47" s="57"/>
      <c r="O47" s="8"/>
      <c r="P47" s="8"/>
    </row>
    <row r="48" spans="1:16" s="26" customFormat="1" x14ac:dyDescent="0.35">
      <c r="A48" s="55"/>
      <c r="B48" s="426"/>
      <c r="C48" s="427"/>
      <c r="D48" s="427"/>
      <c r="E48" s="576"/>
      <c r="F48" s="577"/>
      <c r="G48" s="577"/>
      <c r="H48" s="577"/>
      <c r="I48" s="578"/>
      <c r="L48" s="57"/>
      <c r="O48" s="8"/>
      <c r="P48" s="8"/>
    </row>
    <row r="49" spans="1:16" s="26" customFormat="1" x14ac:dyDescent="0.35">
      <c r="A49" s="55"/>
      <c r="B49" s="426"/>
      <c r="C49" s="427"/>
      <c r="D49" s="427"/>
      <c r="E49" s="579"/>
      <c r="F49" s="580"/>
      <c r="G49" s="580"/>
      <c r="H49" s="580"/>
      <c r="I49" s="581"/>
      <c r="L49" s="57"/>
      <c r="O49" s="8"/>
      <c r="P49" s="8"/>
    </row>
    <row r="50" spans="1:16" x14ac:dyDescent="0.35">
      <c r="B50" s="58"/>
      <c r="C50" s="59"/>
      <c r="D50" s="59"/>
      <c r="E50" s="59"/>
      <c r="F50" s="59"/>
      <c r="G50" s="59"/>
      <c r="H50" s="59"/>
      <c r="I50" s="59"/>
      <c r="J50" s="59"/>
      <c r="K50" s="59"/>
      <c r="L50" s="60"/>
      <c r="M50" s="8"/>
    </row>
  </sheetData>
  <sheetProtection algorithmName="SHA-512" hashValue="geXuukKjltS/+0/R1hao33T+nnvLQKbGjNdAZXWAnTEkzjaMsBnavYawCohgb1WnJX8dOUMCKgrgAYFINRApCA==" saltValue="XjO/Gc3pwdoJYVK3JQ5ajQ==" spinCount="100000" sheet="1" objects="1" scenarios="1" selectLockedCells="1"/>
  <mergeCells count="34">
    <mergeCell ref="E46:I49"/>
    <mergeCell ref="B30:L31"/>
    <mergeCell ref="B46:D49"/>
    <mergeCell ref="B42:D43"/>
    <mergeCell ref="E42:E43"/>
    <mergeCell ref="F42:F43"/>
    <mergeCell ref="G42:G43"/>
    <mergeCell ref="H42:H43"/>
    <mergeCell ref="B44:D45"/>
    <mergeCell ref="E44:E45"/>
    <mergeCell ref="F44:F45"/>
    <mergeCell ref="G44:G45"/>
    <mergeCell ref="H44:H45"/>
    <mergeCell ref="B33:D33"/>
    <mergeCell ref="I42:I43"/>
    <mergeCell ref="I44:I45"/>
    <mergeCell ref="E38:I41"/>
    <mergeCell ref="B35:D35"/>
    <mergeCell ref="B37:D37"/>
    <mergeCell ref="B38:D41"/>
    <mergeCell ref="B34:D34"/>
    <mergeCell ref="B36:D36"/>
    <mergeCell ref="B4:L4"/>
    <mergeCell ref="B5:L5"/>
    <mergeCell ref="B6:L6"/>
    <mergeCell ref="B28:L28"/>
    <mergeCell ref="B8:L8"/>
    <mergeCell ref="B9:L9"/>
    <mergeCell ref="B12:I12"/>
    <mergeCell ref="B13:I13"/>
    <mergeCell ref="B14:I14"/>
    <mergeCell ref="B15:I15"/>
    <mergeCell ref="B17:L17"/>
    <mergeCell ref="B19:L26"/>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955898EB-FD1B-4E43-9654-9ED90201ADA3}">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3010519-E125-46C0-81BD-0ABD8945877F}">
          <x14:formula1>
            <xm:f>Variables!$D$37:$D$38</xm:f>
          </x14:formula1>
          <xm:sqref>J12:J15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4CDD9-03C2-41FB-8A6F-3BA13512DA71}">
  <sheetPr>
    <tabColor rgb="FFFF0000"/>
  </sheetPr>
  <dimension ref="A1:F1019"/>
  <sheetViews>
    <sheetView workbookViewId="0">
      <selection sqref="A1:A2"/>
    </sheetView>
  </sheetViews>
  <sheetFormatPr defaultRowHeight="14.5" x14ac:dyDescent="0.35"/>
  <cols>
    <col min="1" max="1" width="13" style="175" customWidth="1"/>
    <col min="2" max="2" width="65.54296875" style="175" customWidth="1"/>
    <col min="3" max="4" width="12.453125" style="175" customWidth="1"/>
    <col min="5" max="5" width="5.1796875" style="254" customWidth="1"/>
    <col min="6" max="6" width="11.81640625" style="249" customWidth="1"/>
  </cols>
  <sheetData>
    <row r="1" spans="1:6" x14ac:dyDescent="0.35">
      <c r="A1" s="588" t="s">
        <v>489</v>
      </c>
      <c r="B1" s="589" t="s">
        <v>490</v>
      </c>
      <c r="C1" s="126"/>
      <c r="D1" s="126"/>
      <c r="E1" s="127"/>
      <c r="F1" s="128" t="s">
        <v>491</v>
      </c>
    </row>
    <row r="2" spans="1:6" x14ac:dyDescent="0.35">
      <c r="A2" s="588"/>
      <c r="B2" s="589"/>
      <c r="C2" s="126"/>
      <c r="D2" s="126"/>
      <c r="E2" s="127"/>
      <c r="F2" s="129">
        <f>Intro!$E$87</f>
        <v>0</v>
      </c>
    </row>
    <row r="3" spans="1:6" ht="15" thickBot="1" x14ac:dyDescent="0.4">
      <c r="A3" s="130"/>
      <c r="B3" s="131"/>
      <c r="C3" s="131"/>
      <c r="D3" s="131"/>
      <c r="E3" s="132"/>
      <c r="F3" s="133"/>
    </row>
    <row r="4" spans="1:6" ht="15" thickBot="1" x14ac:dyDescent="0.4">
      <c r="A4" s="590"/>
      <c r="B4" s="591"/>
      <c r="C4" s="134"/>
      <c r="D4" s="135"/>
      <c r="E4" s="136"/>
      <c r="F4" s="137"/>
    </row>
    <row r="5" spans="1:6" ht="15" thickBot="1" x14ac:dyDescent="0.4">
      <c r="A5" s="130"/>
      <c r="B5" s="131"/>
      <c r="C5" s="131"/>
      <c r="D5" s="131"/>
      <c r="E5" s="132"/>
      <c r="F5" s="133"/>
    </row>
    <row r="6" spans="1:6" x14ac:dyDescent="0.35">
      <c r="A6" s="592"/>
      <c r="B6" s="592"/>
      <c r="C6" s="138"/>
      <c r="D6" s="138"/>
      <c r="E6" s="139"/>
      <c r="F6" s="140"/>
    </row>
    <row r="7" spans="1:6" x14ac:dyDescent="0.35">
      <c r="A7" s="141" t="s">
        <v>492</v>
      </c>
      <c r="B7" s="142" t="s">
        <v>493</v>
      </c>
      <c r="C7" s="142"/>
      <c r="D7" s="142"/>
      <c r="E7" s="143"/>
      <c r="F7" s="144"/>
    </row>
    <row r="8" spans="1:6" x14ac:dyDescent="0.35">
      <c r="A8" s="145" t="s">
        <v>494</v>
      </c>
      <c r="B8" s="146" t="s">
        <v>495</v>
      </c>
      <c r="C8" s="146"/>
      <c r="D8" s="147"/>
      <c r="E8" s="148"/>
      <c r="F8" s="140"/>
    </row>
    <row r="9" spans="1:6" x14ac:dyDescent="0.35">
      <c r="A9" s="149" t="s">
        <v>496</v>
      </c>
      <c r="B9" s="150" t="s">
        <v>497</v>
      </c>
      <c r="C9" s="151"/>
      <c r="D9" s="151"/>
      <c r="E9" s="152"/>
      <c r="F9" s="140" t="str">
        <f>IF(OR(Public!$D$17="Distributor",Public!$D$17="Distributeur"),"X","")</f>
        <v/>
      </c>
    </row>
    <row r="10" spans="1:6" x14ac:dyDescent="0.35">
      <c r="A10" s="153"/>
      <c r="B10" s="150" t="s">
        <v>498</v>
      </c>
      <c r="C10" s="151"/>
      <c r="D10" s="151"/>
      <c r="E10" s="152"/>
      <c r="F10" s="140" t="str">
        <f>IF(OR(Public!$D$17="End user/Retailer",Public!$D$17="Utilisateur final/Détaillant"),"X","")</f>
        <v/>
      </c>
    </row>
    <row r="11" spans="1:6" x14ac:dyDescent="0.35">
      <c r="A11" s="154"/>
      <c r="B11" s="151"/>
      <c r="C11" s="151"/>
      <c r="D11" s="151"/>
      <c r="E11" s="152"/>
      <c r="F11" s="140"/>
    </row>
    <row r="12" spans="1:6" x14ac:dyDescent="0.35">
      <c r="A12" s="145" t="s">
        <v>499</v>
      </c>
      <c r="B12" s="146" t="s">
        <v>500</v>
      </c>
      <c r="C12" s="146"/>
      <c r="D12" s="147"/>
      <c r="E12" s="148"/>
      <c r="F12" s="140"/>
    </row>
    <row r="13" spans="1:6" x14ac:dyDescent="0.35">
      <c r="A13" s="153"/>
      <c r="B13" s="155" t="s">
        <v>501</v>
      </c>
      <c r="C13" s="156"/>
      <c r="D13" s="156"/>
      <c r="E13" s="157"/>
      <c r="F13" s="140" t="str">
        <f>IF($F$9="X",Public!$D$56,"")</f>
        <v/>
      </c>
    </row>
    <row r="14" spans="1:6" x14ac:dyDescent="0.35">
      <c r="A14" s="153"/>
      <c r="B14" s="155" t="s">
        <v>502</v>
      </c>
      <c r="C14" s="156"/>
      <c r="D14" s="156"/>
      <c r="E14" s="157"/>
      <c r="F14" s="140" t="str">
        <f>IF($F$9="X",Public!$D$61,"")</f>
        <v/>
      </c>
    </row>
    <row r="15" spans="1:6" x14ac:dyDescent="0.35">
      <c r="A15" s="153"/>
      <c r="B15" s="155" t="s">
        <v>503</v>
      </c>
      <c r="C15" s="156"/>
      <c r="D15" s="156"/>
      <c r="E15" s="157"/>
      <c r="F15" s="140" t="str">
        <f>IF($F$9="X",Public!$D$66,"")</f>
        <v/>
      </c>
    </row>
    <row r="16" spans="1:6" x14ac:dyDescent="0.35">
      <c r="A16" s="145" t="s">
        <v>499</v>
      </c>
      <c r="B16" s="146" t="s">
        <v>504</v>
      </c>
      <c r="C16" s="146"/>
      <c r="D16" s="147"/>
      <c r="E16" s="148"/>
      <c r="F16" s="140"/>
    </row>
    <row r="17" spans="1:6" x14ac:dyDescent="0.35">
      <c r="A17" s="153"/>
      <c r="B17" s="155" t="s">
        <v>501</v>
      </c>
      <c r="C17" s="156"/>
      <c r="D17" s="156"/>
      <c r="E17" s="157"/>
      <c r="F17" s="140" t="str">
        <f>IF($F$10="X",Public!$D$56,"")</f>
        <v/>
      </c>
    </row>
    <row r="18" spans="1:6" x14ac:dyDescent="0.35">
      <c r="A18" s="153"/>
      <c r="B18" s="155" t="s">
        <v>502</v>
      </c>
      <c r="C18" s="156"/>
      <c r="D18" s="156"/>
      <c r="E18" s="157"/>
      <c r="F18" s="140" t="str">
        <f>IF($F$10="X",Public!$D$61,"")</f>
        <v/>
      </c>
    </row>
    <row r="19" spans="1:6" x14ac:dyDescent="0.35">
      <c r="A19" s="153"/>
      <c r="B19" s="155" t="s">
        <v>503</v>
      </c>
      <c r="C19" s="156"/>
      <c r="D19" s="156"/>
      <c r="E19" s="157"/>
      <c r="F19" s="140" t="str">
        <f>IF($F$10="X",Public!$D$66,"")</f>
        <v/>
      </c>
    </row>
    <row r="20" spans="1:6" x14ac:dyDescent="0.35">
      <c r="A20" s="153"/>
      <c r="B20" s="156"/>
      <c r="C20" s="156"/>
      <c r="D20" s="156"/>
      <c r="E20" s="157"/>
      <c r="F20" s="140"/>
    </row>
    <row r="21" spans="1:6" ht="26.5" x14ac:dyDescent="0.35">
      <c r="A21" s="145" t="s">
        <v>505</v>
      </c>
      <c r="B21" s="158" t="s">
        <v>506</v>
      </c>
      <c r="C21" s="146"/>
      <c r="D21" s="158"/>
      <c r="E21" s="159"/>
      <c r="F21" s="140"/>
    </row>
    <row r="22" spans="1:6" x14ac:dyDescent="0.35">
      <c r="A22" s="160" t="s">
        <v>507</v>
      </c>
      <c r="B22" s="161" t="s">
        <v>508</v>
      </c>
      <c r="C22" s="151"/>
      <c r="D22" s="161"/>
      <c r="E22" s="162"/>
      <c r="F22" s="140" t="str">
        <f>IF(OR(Public!$F$166="Always",Public!$F$166="Toujours"),"X","")</f>
        <v/>
      </c>
    </row>
    <row r="23" spans="1:6" x14ac:dyDescent="0.35">
      <c r="A23" s="154"/>
      <c r="B23" s="161" t="s">
        <v>509</v>
      </c>
      <c r="C23" s="151"/>
      <c r="D23" s="161"/>
      <c r="E23" s="162"/>
      <c r="F23" s="140" t="str">
        <f>IF(OR(Public!$F$166="Usually",Public!$F$166="Généralement"),"X","")</f>
        <v/>
      </c>
    </row>
    <row r="24" spans="1:6" x14ac:dyDescent="0.35">
      <c r="A24" s="154"/>
      <c r="B24" s="161" t="s">
        <v>510</v>
      </c>
      <c r="C24" s="151"/>
      <c r="D24" s="161"/>
      <c r="E24" s="162"/>
      <c r="F24" s="140" t="str">
        <f>IF(OR(Public!$F$166="Sometimes",Public!$F$166="Parfois"),"X","")</f>
        <v/>
      </c>
    </row>
    <row r="25" spans="1:6" x14ac:dyDescent="0.35">
      <c r="A25" s="154"/>
      <c r="B25" s="161" t="s">
        <v>511</v>
      </c>
      <c r="C25" s="151"/>
      <c r="D25" s="161"/>
      <c r="E25" s="162"/>
      <c r="F25" s="140" t="str">
        <f>IF(OR(Public!$F$166="Never",Public!$F$166="Jamais"),"X","")</f>
        <v/>
      </c>
    </row>
    <row r="26" spans="1:6" x14ac:dyDescent="0.35">
      <c r="A26" s="154"/>
      <c r="B26" s="161"/>
      <c r="C26" s="151"/>
      <c r="D26" s="161"/>
      <c r="E26" s="162"/>
      <c r="F26" s="140"/>
    </row>
    <row r="27" spans="1:6" x14ac:dyDescent="0.35">
      <c r="A27" s="154"/>
      <c r="B27" s="161" t="s">
        <v>512</v>
      </c>
      <c r="C27" s="151"/>
      <c r="D27" s="161"/>
      <c r="E27" s="162"/>
      <c r="F27" s="140" t="str">
        <f>IF(Public!$B$168&lt;&gt;0,Public!$B$168,"")</f>
        <v/>
      </c>
    </row>
    <row r="28" spans="1:6" x14ac:dyDescent="0.35">
      <c r="A28" s="154"/>
      <c r="B28" s="151"/>
      <c r="C28" s="151"/>
      <c r="D28" s="151"/>
      <c r="E28" s="152"/>
      <c r="F28" s="140"/>
    </row>
    <row r="29" spans="1:6" ht="26.5" x14ac:dyDescent="0.35">
      <c r="A29" s="163" t="s">
        <v>513</v>
      </c>
      <c r="B29" s="164" t="s">
        <v>514</v>
      </c>
      <c r="C29" s="165"/>
      <c r="D29" s="166"/>
      <c r="E29" s="167"/>
      <c r="F29" s="168"/>
    </row>
    <row r="30" spans="1:6" x14ac:dyDescent="0.35">
      <c r="A30" s="169"/>
      <c r="B30" s="170" t="s">
        <v>515</v>
      </c>
      <c r="C30" s="171"/>
      <c r="D30" s="166"/>
      <c r="E30" s="167"/>
      <c r="F30" s="168" t="str">
        <f>IF(OR(Public!$D$181="Yes",Public!$D$181="Oui"),"X","")</f>
        <v/>
      </c>
    </row>
    <row r="31" spans="1:6" x14ac:dyDescent="0.35">
      <c r="A31" s="169"/>
      <c r="B31" s="170" t="s">
        <v>516</v>
      </c>
      <c r="C31" s="171"/>
      <c r="D31" s="166"/>
      <c r="E31" s="167"/>
      <c r="F31" s="168" t="str">
        <f>IF(OR(Public!$D$181="No",Public!$D$181="Non"),"X","")</f>
        <v/>
      </c>
    </row>
    <row r="32" spans="1:6" x14ac:dyDescent="0.35">
      <c r="A32" s="169"/>
      <c r="B32" s="172"/>
      <c r="C32" s="173"/>
      <c r="D32"/>
      <c r="E32" s="167"/>
      <c r="F32" s="168"/>
    </row>
    <row r="33" spans="1:6" x14ac:dyDescent="0.35">
      <c r="A33" s="163"/>
      <c r="B33" s="164" t="s">
        <v>72</v>
      </c>
      <c r="C33" s="165"/>
      <c r="D33" s="166"/>
      <c r="E33" s="167"/>
      <c r="F33" s="168" t="str">
        <f>IF(Public!$F$183&lt;&gt;0,Public!$F$183,"")</f>
        <v/>
      </c>
    </row>
    <row r="34" spans="1:6" x14ac:dyDescent="0.35">
      <c r="A34" s="154"/>
      <c r="B34" s="151"/>
      <c r="C34" s="151"/>
      <c r="D34" s="151"/>
      <c r="E34" s="152"/>
      <c r="F34" s="140"/>
    </row>
    <row r="35" spans="1:6" ht="26.5" x14ac:dyDescent="0.35">
      <c r="A35" s="145" t="s">
        <v>517</v>
      </c>
      <c r="B35" s="158" t="s">
        <v>518</v>
      </c>
      <c r="C35" s="146"/>
      <c r="D35" s="158"/>
      <c r="E35" s="159"/>
      <c r="F35" s="140"/>
    </row>
    <row r="36" spans="1:6" x14ac:dyDescent="0.35">
      <c r="A36" s="160" t="s">
        <v>507</v>
      </c>
      <c r="B36" s="170" t="s">
        <v>515</v>
      </c>
      <c r="C36" s="171"/>
      <c r="D36" s="161"/>
      <c r="E36" s="162"/>
      <c r="F36" s="140" t="str">
        <f>IF(OR(Public!$D$246="Yes",Public!$D$246="Oui"),"X","")</f>
        <v/>
      </c>
    </row>
    <row r="37" spans="1:6" x14ac:dyDescent="0.35">
      <c r="A37" s="154"/>
      <c r="B37" s="170" t="s">
        <v>516</v>
      </c>
      <c r="C37" s="171"/>
      <c r="D37" s="161"/>
      <c r="E37" s="162"/>
      <c r="F37" s="140" t="str">
        <f>IF(OR(Public!$D$246="No",Public!$D$246="Non"),"X","")</f>
        <v/>
      </c>
    </row>
    <row r="38" spans="1:6" x14ac:dyDescent="0.35">
      <c r="A38" s="154"/>
      <c r="B38" s="151"/>
      <c r="C38" s="151"/>
      <c r="D38" s="151"/>
      <c r="E38" s="152"/>
      <c r="F38" s="140"/>
    </row>
    <row r="39" spans="1:6" x14ac:dyDescent="0.35">
      <c r="A39" s="154"/>
      <c r="B39" s="151"/>
      <c r="C39" s="151"/>
      <c r="D39" s="151"/>
      <c r="E39" s="152"/>
      <c r="F39" s="140"/>
    </row>
    <row r="40" spans="1:6" ht="15" thickBot="1" x14ac:dyDescent="0.4">
      <c r="A40" s="145" t="s">
        <v>519</v>
      </c>
      <c r="B40" s="593" t="s">
        <v>520</v>
      </c>
      <c r="C40" s="593"/>
      <c r="D40" s="158"/>
      <c r="E40" s="159"/>
      <c r="F40" s="140"/>
    </row>
    <row r="41" spans="1:6" ht="15" thickBot="1" x14ac:dyDescent="0.4">
      <c r="A41" s="160" t="s">
        <v>521</v>
      </c>
      <c r="B41" s="174" t="s">
        <v>522</v>
      </c>
      <c r="C41" s="146"/>
      <c r="D41" s="158"/>
      <c r="E41" s="159"/>
      <c r="F41" s="140"/>
    </row>
    <row r="42" spans="1:6" x14ac:dyDescent="0.35">
      <c r="B42" s="161" t="s">
        <v>67</v>
      </c>
      <c r="C42" s="151"/>
      <c r="D42" s="161"/>
      <c r="E42" s="162"/>
      <c r="F42" s="140" t="str">
        <f>IF(OR(Public!$F225="Very Important",Public!$F225="Très Important"),"V",IF(OR(Public!$F225="Somewhat Important",Public!$F225="Assez Important"),"S",IF(OR(Public!$F225="Not Important",Public!$F225="Pas Important"),"N","")))</f>
        <v/>
      </c>
    </row>
    <row r="43" spans="1:6" x14ac:dyDescent="0.35">
      <c r="A43" s="154"/>
      <c r="B43" s="161" t="s">
        <v>54</v>
      </c>
      <c r="C43" s="151"/>
      <c r="D43" s="161"/>
      <c r="E43" s="162"/>
      <c r="F43" s="140" t="str">
        <f>IF(OR(Public!$F226="Very Important",Public!$F226="Très Important"),"V",IF(OR(Public!$F226="Somewhat Important",Public!$F226="Assez Important"),"S",IF(OR(Public!$F226="Not Important",Public!$F226="Pas Important"),"N","")))</f>
        <v/>
      </c>
    </row>
    <row r="44" spans="1:6" x14ac:dyDescent="0.35">
      <c r="A44" s="154"/>
      <c r="B44" s="161" t="s">
        <v>75</v>
      </c>
      <c r="C44" s="151"/>
      <c r="D44" s="161"/>
      <c r="E44" s="162"/>
      <c r="F44" s="140" t="str">
        <f>IF(OR(Public!$F227="Very Important",Public!$F227="Très Important"),"V",IF(OR(Public!$F227="Somewhat Important",Public!$F227="Assez Important"),"S",IF(OR(Public!$F227="Not Important",Public!$F227="Pas Important"),"N","")))</f>
        <v/>
      </c>
    </row>
    <row r="45" spans="1:6" x14ac:dyDescent="0.35">
      <c r="A45" s="154"/>
      <c r="B45" s="161" t="s">
        <v>68</v>
      </c>
      <c r="C45" s="151"/>
      <c r="D45" s="161"/>
      <c r="E45" s="162"/>
      <c r="F45" s="140" t="str">
        <f>IF(OR(Public!$F228="Very Important",Public!$F228="Très Important"),"V",IF(OR(Public!$F228="Somewhat Important",Public!$F228="Assez Important"),"S",IF(OR(Public!$F228="Not Important",Public!$F228="Pas Important"),"N","")))</f>
        <v/>
      </c>
    </row>
    <row r="46" spans="1:6" x14ac:dyDescent="0.35">
      <c r="A46" s="154"/>
      <c r="B46" s="161" t="s">
        <v>76</v>
      </c>
      <c r="C46" s="151"/>
      <c r="D46" s="161"/>
      <c r="E46" s="162"/>
      <c r="F46" s="140" t="str">
        <f>IF(OR(Public!$F229="Very Important",Public!$F229="Très Important"),"V",IF(OR(Public!$F229="Somewhat Important",Public!$F229="Assez Important"),"S",IF(OR(Public!$F229="Not Important",Public!$F229="Pas Important"),"N","")))</f>
        <v/>
      </c>
    </row>
    <row r="47" spans="1:6" x14ac:dyDescent="0.35">
      <c r="A47" s="154"/>
      <c r="B47" s="161" t="s">
        <v>61</v>
      </c>
      <c r="C47" s="151"/>
      <c r="D47" s="161"/>
      <c r="E47" s="162"/>
      <c r="F47" s="140" t="str">
        <f>IF(OR(Public!$F230="Very Important",Public!$F230="Très Important"),"V",IF(OR(Public!$F230="Somewhat Important",Public!$F230="Assez Important"),"S",IF(OR(Public!$F230="Not Important",Public!$F230="Pas Important"),"N","")))</f>
        <v/>
      </c>
    </row>
    <row r="48" spans="1:6" x14ac:dyDescent="0.35">
      <c r="A48" s="154"/>
      <c r="B48" s="161" t="s">
        <v>69</v>
      </c>
      <c r="C48" s="151"/>
      <c r="D48" s="161"/>
      <c r="E48" s="162"/>
      <c r="F48" s="140" t="str">
        <f>IF(OR(Public!$F231="Very Important",Public!$F231="Très Important"),"V",IF(OR(Public!$F231="Somewhat Important",Public!$F231="Assez Important"),"S",IF(OR(Public!$F231="Not Important",Public!$F231="Pas Important"),"N","")))</f>
        <v/>
      </c>
    </row>
    <row r="49" spans="1:6" x14ac:dyDescent="0.35">
      <c r="A49" s="154"/>
      <c r="B49" s="161" t="s">
        <v>70</v>
      </c>
      <c r="C49" s="151"/>
      <c r="D49" s="161"/>
      <c r="E49" s="162"/>
      <c r="F49" s="140" t="str">
        <f>IF(OR(Public!$F232="Very Important",Public!$F232="Très Important"),"V",IF(OR(Public!$F232="Somewhat Important",Public!$F232="Assez Important"),"S",IF(OR(Public!$F232="Not Important",Public!$F232="Pas Important"),"N","")))</f>
        <v/>
      </c>
    </row>
    <row r="50" spans="1:6" x14ac:dyDescent="0.35">
      <c r="A50" s="154"/>
      <c r="B50" s="161" t="s">
        <v>87</v>
      </c>
      <c r="C50" s="151"/>
      <c r="D50" s="161"/>
      <c r="E50" s="162"/>
      <c r="F50" s="140" t="str">
        <f>IF(OR(Public!$F233="Very Important",Public!$F233="Très Important"),"V",IF(OR(Public!$F233="Somewhat Important",Public!$F233="Assez Important"),"S",IF(OR(Public!$F233="Not Important",Public!$F233="Pas Important"),"N","")))</f>
        <v/>
      </c>
    </row>
    <row r="51" spans="1:6" x14ac:dyDescent="0.35">
      <c r="A51" s="154"/>
      <c r="B51" s="161" t="s">
        <v>77</v>
      </c>
      <c r="C51" s="151"/>
      <c r="D51" s="161"/>
      <c r="E51" s="162"/>
      <c r="F51" s="140" t="str">
        <f>IF(OR(Public!$F234="Very Important",Public!$F234="Très Important"),"V",IF(OR(Public!$F234="Somewhat Important",Public!$F234="Assez Important"),"S",IF(OR(Public!$F234="Not Important",Public!$F234="Pas Important"),"N","")))</f>
        <v/>
      </c>
    </row>
    <row r="52" spans="1:6" x14ac:dyDescent="0.35">
      <c r="A52" s="154"/>
      <c r="B52" s="161" t="s">
        <v>71</v>
      </c>
      <c r="C52" s="151"/>
      <c r="D52" s="161"/>
      <c r="E52" s="162"/>
      <c r="F52" s="140" t="str">
        <f>IF(OR(Public!$F235="Very Important",Public!$F235="Très Important"),"V",IF(OR(Public!$F235="Somewhat Important",Public!$F235="Assez Important"),"S",IF(OR(Public!$F235="Not Important",Public!$F235="Pas Important"),"N","")))</f>
        <v/>
      </c>
    </row>
    <row r="53" spans="1:6" x14ac:dyDescent="0.35">
      <c r="B53" s="161" t="s">
        <v>275</v>
      </c>
      <c r="C53" s="151"/>
      <c r="D53" s="161"/>
      <c r="E53" s="162"/>
      <c r="F53" s="140" t="str">
        <f>IF(OR(Public!$F236="Very Important",Public!$F236="Très Important"),"V",IF(OR(Public!$F236="Somewhat Important",Public!$F236="Assez Important"),"S",IF(OR(Public!$F236="Not Important",Public!$F236="Pas Important"),"N","")))</f>
        <v/>
      </c>
    </row>
    <row r="54" spans="1:6" x14ac:dyDescent="0.35">
      <c r="A54" s="154"/>
      <c r="B54" s="161" t="s">
        <v>56</v>
      </c>
      <c r="C54" s="151"/>
      <c r="D54" s="161"/>
      <c r="E54" s="162"/>
      <c r="F54" s="140" t="str">
        <f>IF(OR(Public!$F237="Very Important",Public!$F237="Très Important"),"V",IF(OR(Public!$F237="Somewhat Important",Public!$F237="Assez Important"),"S",IF(OR(Public!$F237="Not Important",Public!$F237="Pas Important"),"N","")))</f>
        <v/>
      </c>
    </row>
    <row r="55" spans="1:6" x14ac:dyDescent="0.35">
      <c r="A55" s="154"/>
      <c r="B55" s="161" t="s">
        <v>55</v>
      </c>
      <c r="C55" s="151"/>
      <c r="D55" s="161"/>
      <c r="E55" s="162"/>
      <c r="F55" s="140" t="str">
        <f>IF(OR(Public!$F238="Very Important",Public!$F238="Très Important"),"V",IF(OR(Public!$F238="Somewhat Important",Public!$F238="Assez Important"),"S",IF(OR(Public!$F238="Not Important",Public!$F238="Pas Important"),"N","")))</f>
        <v/>
      </c>
    </row>
    <row r="56" spans="1:6" ht="15" thickBot="1" x14ac:dyDescent="0.4">
      <c r="B56" s="176" t="s">
        <v>378</v>
      </c>
      <c r="C56" s="151"/>
      <c r="D56" s="161"/>
      <c r="E56" s="162"/>
      <c r="F56" s="140" t="str">
        <f>IF(Public!$F$239&lt;&gt;0,"V","")</f>
        <v/>
      </c>
    </row>
    <row r="57" spans="1:6" ht="15" thickBot="1" x14ac:dyDescent="0.4">
      <c r="A57" s="174" t="s">
        <v>523</v>
      </c>
      <c r="B57" s="176" t="s">
        <v>378</v>
      </c>
      <c r="C57" s="151"/>
      <c r="D57" s="161"/>
      <c r="E57" s="162"/>
      <c r="F57" s="140"/>
    </row>
    <row r="58" spans="1:6" ht="15" thickBot="1" x14ac:dyDescent="0.4">
      <c r="A58" s="154"/>
      <c r="B58" s="176" t="s">
        <v>379</v>
      </c>
      <c r="C58" s="151"/>
      <c r="D58" s="161"/>
      <c r="E58" s="162"/>
      <c r="F58" s="140"/>
    </row>
    <row r="59" spans="1:6" ht="15" thickBot="1" x14ac:dyDescent="0.4">
      <c r="A59" s="174" t="s">
        <v>523</v>
      </c>
      <c r="B59" s="176" t="s">
        <v>379</v>
      </c>
      <c r="C59" s="151"/>
      <c r="D59" s="161"/>
      <c r="E59" s="162"/>
      <c r="F59" s="140"/>
    </row>
    <row r="60" spans="1:6" x14ac:dyDescent="0.35">
      <c r="A60" s="154"/>
      <c r="B60" s="161"/>
      <c r="C60" s="151"/>
      <c r="D60" s="161"/>
      <c r="E60" s="162"/>
      <c r="F60" s="140"/>
    </row>
    <row r="61" spans="1:6" x14ac:dyDescent="0.35">
      <c r="A61" s="145" t="s">
        <v>524</v>
      </c>
      <c r="B61" s="158" t="s">
        <v>525</v>
      </c>
      <c r="C61" s="146"/>
      <c r="D61" s="158"/>
      <c r="E61" s="159"/>
      <c r="F61" s="140"/>
    </row>
    <row r="62" spans="1:6" x14ac:dyDescent="0.35">
      <c r="A62" s="177" t="s">
        <v>526</v>
      </c>
      <c r="B62" s="178" t="s">
        <v>527</v>
      </c>
      <c r="C62" s="156"/>
      <c r="D62" s="178"/>
      <c r="E62" s="179"/>
      <c r="F62" s="140"/>
    </row>
    <row r="63" spans="1:6" x14ac:dyDescent="0.35">
      <c r="A63" s="154"/>
      <c r="B63" s="161" t="s">
        <v>528</v>
      </c>
      <c r="C63" s="151"/>
      <c r="D63" s="161"/>
      <c r="E63" s="162"/>
      <c r="F63" s="140" t="str">
        <f>IF(Public!$C$85&lt;&gt;0,Public!$C$85,"")</f>
        <v/>
      </c>
    </row>
    <row r="64" spans="1:6" x14ac:dyDescent="0.35">
      <c r="A64" s="154"/>
      <c r="B64" s="161" t="s">
        <v>529</v>
      </c>
      <c r="C64" s="151"/>
      <c r="D64" s="161"/>
      <c r="E64" s="162"/>
      <c r="F64" s="140" t="str">
        <f>IF(Public!$F$85&lt;&gt;0,Public!$F$85,"")</f>
        <v/>
      </c>
    </row>
    <row r="65" spans="1:6" x14ac:dyDescent="0.35">
      <c r="A65" s="154"/>
      <c r="B65" s="161" t="s">
        <v>530</v>
      </c>
      <c r="C65" s="151"/>
      <c r="D65" s="161"/>
      <c r="E65" s="162"/>
      <c r="F65" s="140" t="str">
        <f>IF(Public!$I$85&lt;&gt;0,Public!$I$85,"")</f>
        <v/>
      </c>
    </row>
    <row r="66" spans="1:6" x14ac:dyDescent="0.35">
      <c r="A66" s="154"/>
      <c r="B66" s="161" t="s">
        <v>531</v>
      </c>
      <c r="C66" s="151"/>
      <c r="D66" s="161"/>
      <c r="E66" s="162"/>
      <c r="F66" s="140" t="str">
        <f>IF(Public!$K$85&lt;&gt;0,Public!$K$85,"")</f>
        <v/>
      </c>
    </row>
    <row r="67" spans="1:6" x14ac:dyDescent="0.35">
      <c r="A67" s="177" t="s">
        <v>532</v>
      </c>
      <c r="B67" s="178" t="s">
        <v>527</v>
      </c>
      <c r="C67" s="156"/>
      <c r="D67" s="178"/>
      <c r="E67" s="179"/>
      <c r="F67" s="140"/>
    </row>
    <row r="68" spans="1:6" x14ac:dyDescent="0.35">
      <c r="A68" s="154"/>
      <c r="B68" s="161" t="s">
        <v>528</v>
      </c>
      <c r="C68" s="151"/>
      <c r="D68" s="161"/>
      <c r="E68" s="162"/>
      <c r="F68" s="140" t="str">
        <f>IF(Public!$C$90&lt;&gt;0,Public!$C$90,"")</f>
        <v/>
      </c>
    </row>
    <row r="69" spans="1:6" x14ac:dyDescent="0.35">
      <c r="A69" s="154"/>
      <c r="B69" s="161" t="s">
        <v>529</v>
      </c>
      <c r="C69" s="151"/>
      <c r="D69" s="161"/>
      <c r="E69" s="162"/>
      <c r="F69" s="140" t="str">
        <f>IF(Public!$F$90&lt;&gt;0,Public!$F$90,"")</f>
        <v/>
      </c>
    </row>
    <row r="70" spans="1:6" x14ac:dyDescent="0.35">
      <c r="A70" s="154"/>
      <c r="B70" s="161" t="s">
        <v>530</v>
      </c>
      <c r="C70" s="151"/>
      <c r="D70" s="161"/>
      <c r="E70" s="162"/>
      <c r="F70" s="140" t="str">
        <f>IF(Public!$I$90&lt;&gt;0,Public!$I$90,"")</f>
        <v/>
      </c>
    </row>
    <row r="71" spans="1:6" x14ac:dyDescent="0.35">
      <c r="A71" s="154"/>
      <c r="B71" s="161" t="s">
        <v>531</v>
      </c>
      <c r="C71" s="151"/>
      <c r="D71" s="161"/>
      <c r="E71" s="162"/>
      <c r="F71" s="140" t="str">
        <f>IF(Public!$K$90&lt;&gt;0,Public!$K$90,"")</f>
        <v/>
      </c>
    </row>
    <row r="72" spans="1:6" x14ac:dyDescent="0.35">
      <c r="A72" s="177" t="s">
        <v>533</v>
      </c>
      <c r="B72" s="178" t="s">
        <v>527</v>
      </c>
      <c r="C72" s="156"/>
      <c r="D72" s="178"/>
      <c r="E72" s="179"/>
      <c r="F72" s="140"/>
    </row>
    <row r="73" spans="1:6" x14ac:dyDescent="0.35">
      <c r="A73" s="154"/>
      <c r="B73" s="161" t="s">
        <v>528</v>
      </c>
      <c r="C73" s="151"/>
      <c r="D73" s="161"/>
      <c r="E73" s="162"/>
      <c r="F73" s="140" t="str">
        <f>IF(Public!$C$95&lt;&gt;0,Public!$C$95,"")</f>
        <v/>
      </c>
    </row>
    <row r="74" spans="1:6" x14ac:dyDescent="0.35">
      <c r="A74" s="154"/>
      <c r="B74" s="161" t="s">
        <v>529</v>
      </c>
      <c r="C74" s="151"/>
      <c r="D74" s="161"/>
      <c r="E74" s="162"/>
      <c r="F74" s="140" t="str">
        <f>IF(Public!$F$95&lt;&gt;0,Public!$F$95,"")</f>
        <v/>
      </c>
    </row>
    <row r="75" spans="1:6" x14ac:dyDescent="0.35">
      <c r="A75" s="154"/>
      <c r="B75" s="161" t="s">
        <v>530</v>
      </c>
      <c r="C75" s="151"/>
      <c r="D75" s="161"/>
      <c r="E75" s="162"/>
      <c r="F75" s="140" t="str">
        <f>IF(Public!$I$95&lt;&gt;0,Public!$I$95,"")</f>
        <v/>
      </c>
    </row>
    <row r="76" spans="1:6" x14ac:dyDescent="0.35">
      <c r="A76" s="154"/>
      <c r="B76" s="161" t="s">
        <v>531</v>
      </c>
      <c r="C76" s="151"/>
      <c r="D76" s="161"/>
      <c r="E76" s="162"/>
      <c r="F76" s="140" t="str">
        <f>IF(Public!$K$95&lt;&gt;0,Public!$K$95,"")</f>
        <v/>
      </c>
    </row>
    <row r="77" spans="1:6" x14ac:dyDescent="0.35">
      <c r="A77" s="177" t="s">
        <v>534</v>
      </c>
      <c r="B77" s="178" t="s">
        <v>527</v>
      </c>
      <c r="C77" s="156"/>
      <c r="D77" s="178"/>
      <c r="E77" s="179"/>
      <c r="F77" s="140"/>
    </row>
    <row r="78" spans="1:6" x14ac:dyDescent="0.35">
      <c r="A78" s="154"/>
      <c r="B78" s="161" t="s">
        <v>528</v>
      </c>
      <c r="C78" s="151"/>
      <c r="D78" s="161"/>
      <c r="E78" s="162"/>
      <c r="F78" s="140" t="str">
        <f>IF(Public!$C$100&lt;&gt;0,Public!$C$100,"")</f>
        <v/>
      </c>
    </row>
    <row r="79" spans="1:6" x14ac:dyDescent="0.35">
      <c r="A79" s="154"/>
      <c r="B79" s="161" t="s">
        <v>529</v>
      </c>
      <c r="C79" s="151"/>
      <c r="D79" s="161"/>
      <c r="E79" s="162"/>
      <c r="F79" s="140" t="str">
        <f>IF(Public!$F$100&lt;&gt;0,Public!$F$100,"")</f>
        <v/>
      </c>
    </row>
    <row r="80" spans="1:6" x14ac:dyDescent="0.35">
      <c r="A80" s="154"/>
      <c r="B80" s="161" t="s">
        <v>530</v>
      </c>
      <c r="C80" s="151"/>
      <c r="D80" s="161"/>
      <c r="E80" s="162"/>
      <c r="F80" s="140" t="str">
        <f>IF(Public!$I$100&lt;&gt;0,Public!$I$100,"")</f>
        <v/>
      </c>
    </row>
    <row r="81" spans="1:6" x14ac:dyDescent="0.35">
      <c r="A81" s="154"/>
      <c r="B81" s="161" t="s">
        <v>531</v>
      </c>
      <c r="C81" s="151"/>
      <c r="D81" s="161"/>
      <c r="E81" s="162"/>
      <c r="F81" s="140" t="str">
        <f>IF(Public!$K$100&lt;&gt;0,Public!$K$100,"")</f>
        <v/>
      </c>
    </row>
    <row r="82" spans="1:6" x14ac:dyDescent="0.35">
      <c r="A82" s="177" t="s">
        <v>535</v>
      </c>
      <c r="B82" s="178" t="s">
        <v>527</v>
      </c>
      <c r="C82" s="156"/>
      <c r="D82" s="178"/>
      <c r="E82" s="179"/>
      <c r="F82" s="140"/>
    </row>
    <row r="83" spans="1:6" x14ac:dyDescent="0.35">
      <c r="A83" s="154"/>
      <c r="B83" s="161" t="s">
        <v>528</v>
      </c>
      <c r="C83" s="151"/>
      <c r="D83" s="161"/>
      <c r="E83" s="162"/>
      <c r="F83" s="140" t="str">
        <f>IF(Public!$C$105&lt;&gt;0,Public!$C$105,"")</f>
        <v/>
      </c>
    </row>
    <row r="84" spans="1:6" x14ac:dyDescent="0.35">
      <c r="A84" s="154"/>
      <c r="B84" s="161" t="s">
        <v>529</v>
      </c>
      <c r="C84" s="151"/>
      <c r="D84" s="161"/>
      <c r="E84" s="162"/>
      <c r="F84" s="140" t="str">
        <f>IF(Public!$F$105&lt;&gt;0,Public!$F$105,"")</f>
        <v/>
      </c>
    </row>
    <row r="85" spans="1:6" x14ac:dyDescent="0.35">
      <c r="A85" s="154"/>
      <c r="B85" s="161" t="s">
        <v>530</v>
      </c>
      <c r="C85" s="151"/>
      <c r="D85" s="161"/>
      <c r="E85" s="162"/>
      <c r="F85" s="140" t="str">
        <f>IF(Public!$I$105&lt;&gt;0,Public!$I$105,"")</f>
        <v/>
      </c>
    </row>
    <row r="86" spans="1:6" x14ac:dyDescent="0.35">
      <c r="A86" s="154"/>
      <c r="B86" s="161" t="s">
        <v>531</v>
      </c>
      <c r="C86" s="151"/>
      <c r="D86" s="161"/>
      <c r="E86" s="162"/>
      <c r="F86" s="140" t="str">
        <f>IF(Public!$K$105&lt;&gt;0,Public!$K$105,"")</f>
        <v/>
      </c>
    </row>
    <row r="87" spans="1:6" x14ac:dyDescent="0.35">
      <c r="A87" s="177" t="s">
        <v>536</v>
      </c>
      <c r="B87" s="161" t="s">
        <v>527</v>
      </c>
      <c r="C87" s="151"/>
      <c r="D87" s="161"/>
      <c r="E87" s="162"/>
      <c r="F87" s="140"/>
    </row>
    <row r="88" spans="1:6" x14ac:dyDescent="0.35">
      <c r="A88" s="153"/>
      <c r="B88" s="161" t="s">
        <v>528</v>
      </c>
      <c r="C88" s="151"/>
      <c r="D88" s="161"/>
      <c r="E88" s="162"/>
      <c r="F88" s="140" t="str">
        <f>IF(Public!$C$110&lt;&gt;0,Public!$C$110,"")</f>
        <v/>
      </c>
    </row>
    <row r="89" spans="1:6" x14ac:dyDescent="0.35">
      <c r="A89" s="153"/>
      <c r="B89" s="161" t="s">
        <v>529</v>
      </c>
      <c r="C89" s="151"/>
      <c r="D89" s="161"/>
      <c r="E89" s="162"/>
      <c r="F89" s="140" t="str">
        <f>IF(Public!$F$110&lt;&gt;0,Public!$F$110,"")</f>
        <v/>
      </c>
    </row>
    <row r="90" spans="1:6" x14ac:dyDescent="0.35">
      <c r="A90" s="153"/>
      <c r="B90" s="161" t="s">
        <v>530</v>
      </c>
      <c r="C90" s="151"/>
      <c r="D90" s="161"/>
      <c r="E90" s="162"/>
      <c r="F90" s="140" t="str">
        <f>IF(Public!$I$110&lt;&gt;0,Public!$I$110,"")</f>
        <v/>
      </c>
    </row>
    <row r="91" spans="1:6" x14ac:dyDescent="0.35">
      <c r="A91" s="153"/>
      <c r="B91" s="161" t="s">
        <v>531</v>
      </c>
      <c r="C91" s="151"/>
      <c r="D91" s="161"/>
      <c r="E91" s="162"/>
      <c r="F91" s="140" t="str">
        <f>IF(Public!$K$110&lt;&gt;0,Public!$K$110,"")</f>
        <v/>
      </c>
    </row>
    <row r="92" spans="1:6" x14ac:dyDescent="0.35">
      <c r="A92" s="177" t="s">
        <v>537</v>
      </c>
      <c r="B92" s="161" t="s">
        <v>527</v>
      </c>
      <c r="C92" s="151"/>
      <c r="D92" s="161"/>
      <c r="E92" s="162"/>
      <c r="F92" s="140"/>
    </row>
    <row r="93" spans="1:6" x14ac:dyDescent="0.35">
      <c r="A93" s="153"/>
      <c r="B93" s="161" t="s">
        <v>528</v>
      </c>
      <c r="C93" s="151"/>
      <c r="D93" s="161"/>
      <c r="E93" s="162"/>
      <c r="F93" s="140" t="str">
        <f>IF(Public!$C$115&lt;&gt;0,Public!$C$115,"")</f>
        <v/>
      </c>
    </row>
    <row r="94" spans="1:6" x14ac:dyDescent="0.35">
      <c r="A94" s="153"/>
      <c r="B94" s="161" t="s">
        <v>529</v>
      </c>
      <c r="C94" s="151"/>
      <c r="D94" s="161"/>
      <c r="E94" s="162"/>
      <c r="F94" s="140" t="str">
        <f>IF(Public!$F$115&lt;&gt;0,Public!$F$115,"")</f>
        <v/>
      </c>
    </row>
    <row r="95" spans="1:6" x14ac:dyDescent="0.35">
      <c r="A95" s="153"/>
      <c r="B95" s="161" t="s">
        <v>530</v>
      </c>
      <c r="C95" s="151"/>
      <c r="D95" s="161"/>
      <c r="E95" s="162"/>
      <c r="F95" s="140" t="str">
        <f>IF(Public!$I$115&lt;&gt;0,Public!$I$115,"")</f>
        <v/>
      </c>
    </row>
    <row r="96" spans="1:6" x14ac:dyDescent="0.35">
      <c r="A96" s="153"/>
      <c r="B96" s="161" t="s">
        <v>531</v>
      </c>
      <c r="C96" s="151"/>
      <c r="D96" s="161"/>
      <c r="E96" s="162"/>
      <c r="F96" s="140" t="str">
        <f>IF(Public!$K$115&lt;&gt;0,Public!$K$115,"")</f>
        <v/>
      </c>
    </row>
    <row r="97" spans="1:6" x14ac:dyDescent="0.35">
      <c r="A97" s="177" t="s">
        <v>538</v>
      </c>
      <c r="B97" s="161" t="s">
        <v>527</v>
      </c>
      <c r="C97" s="151"/>
      <c r="D97" s="161"/>
      <c r="E97" s="162"/>
      <c r="F97" s="140"/>
    </row>
    <row r="98" spans="1:6" x14ac:dyDescent="0.35">
      <c r="A98" s="153"/>
      <c r="B98" s="161" t="s">
        <v>528</v>
      </c>
      <c r="C98" s="151"/>
      <c r="D98" s="161"/>
      <c r="E98" s="162"/>
      <c r="F98" s="140" t="str">
        <f>IF(Public!$C$120&lt;&gt;0,Public!$C$120,"")</f>
        <v/>
      </c>
    </row>
    <row r="99" spans="1:6" x14ac:dyDescent="0.35">
      <c r="A99" s="153"/>
      <c r="B99" s="161" t="s">
        <v>529</v>
      </c>
      <c r="C99" s="151"/>
      <c r="D99" s="161"/>
      <c r="E99" s="162"/>
      <c r="F99" s="140" t="str">
        <f>IF(Public!$F$120&lt;&gt;0,Public!$F$120,"")</f>
        <v/>
      </c>
    </row>
    <row r="100" spans="1:6" x14ac:dyDescent="0.35">
      <c r="A100" s="153"/>
      <c r="B100" s="161" t="s">
        <v>530</v>
      </c>
      <c r="C100" s="151"/>
      <c r="D100" s="161"/>
      <c r="E100" s="162"/>
      <c r="F100" s="140" t="str">
        <f>IF(Public!$I$120&lt;&gt;0,Public!$I$120,"")</f>
        <v/>
      </c>
    </row>
    <row r="101" spans="1:6" x14ac:dyDescent="0.35">
      <c r="A101" s="153"/>
      <c r="B101" s="161" t="s">
        <v>531</v>
      </c>
      <c r="C101" s="151"/>
      <c r="D101" s="161"/>
      <c r="E101" s="162"/>
      <c r="F101" s="140" t="str">
        <f>IF(Public!$K$120&lt;&gt;0,Public!$K$120,"")</f>
        <v/>
      </c>
    </row>
    <row r="102" spans="1:6" x14ac:dyDescent="0.35">
      <c r="A102" s="177" t="s">
        <v>539</v>
      </c>
      <c r="B102" s="161" t="s">
        <v>527</v>
      </c>
      <c r="C102" s="151"/>
      <c r="D102" s="161"/>
      <c r="E102" s="162"/>
      <c r="F102" s="140"/>
    </row>
    <row r="103" spans="1:6" x14ac:dyDescent="0.35">
      <c r="A103" s="153"/>
      <c r="B103" s="161" t="s">
        <v>528</v>
      </c>
      <c r="C103" s="151"/>
      <c r="D103" s="161"/>
      <c r="E103" s="162"/>
      <c r="F103" s="140" t="str">
        <f>IF(Public!$C$125&lt;&gt;0,Public!$C$125,"")</f>
        <v/>
      </c>
    </row>
    <row r="104" spans="1:6" x14ac:dyDescent="0.35">
      <c r="A104" s="153"/>
      <c r="B104" s="161" t="s">
        <v>529</v>
      </c>
      <c r="C104" s="151"/>
      <c r="D104" s="161"/>
      <c r="E104" s="162"/>
      <c r="F104" s="140" t="str">
        <f>IF(Public!$F$125&lt;&gt;0,Public!$F$125,"")</f>
        <v/>
      </c>
    </row>
    <row r="105" spans="1:6" x14ac:dyDescent="0.35">
      <c r="A105" s="153"/>
      <c r="B105" s="161" t="s">
        <v>530</v>
      </c>
      <c r="C105" s="151"/>
      <c r="D105" s="161"/>
      <c r="E105" s="162"/>
      <c r="F105" s="140" t="str">
        <f>IF(Public!$I$125&lt;&gt;0,Public!$I$125,"")</f>
        <v/>
      </c>
    </row>
    <row r="106" spans="1:6" x14ac:dyDescent="0.35">
      <c r="A106" s="153"/>
      <c r="B106" s="161" t="s">
        <v>531</v>
      </c>
      <c r="C106" s="151"/>
      <c r="D106" s="161"/>
      <c r="E106" s="162"/>
      <c r="F106" s="140" t="str">
        <f>IF(Public!$K$125&lt;&gt;0,Public!$K$125,"")</f>
        <v/>
      </c>
    </row>
    <row r="107" spans="1:6" x14ac:dyDescent="0.35">
      <c r="A107" s="177" t="s">
        <v>540</v>
      </c>
      <c r="B107" s="161" t="s">
        <v>527</v>
      </c>
      <c r="C107" s="151"/>
      <c r="D107" s="161"/>
      <c r="E107" s="162"/>
      <c r="F107" s="140"/>
    </row>
    <row r="108" spans="1:6" x14ac:dyDescent="0.35">
      <c r="A108" s="154"/>
      <c r="B108" s="161" t="s">
        <v>528</v>
      </c>
      <c r="C108" s="151"/>
      <c r="D108" s="161"/>
      <c r="E108" s="162"/>
      <c r="F108" s="140" t="str">
        <f>IF(Public!$C$130&lt;&gt;0,Public!$C$130,"")</f>
        <v/>
      </c>
    </row>
    <row r="109" spans="1:6" x14ac:dyDescent="0.35">
      <c r="A109" s="154"/>
      <c r="B109" s="161" t="s">
        <v>529</v>
      </c>
      <c r="C109" s="151"/>
      <c r="D109" s="161"/>
      <c r="E109" s="162"/>
      <c r="F109" s="140" t="str">
        <f>IF(Public!$F$130&lt;&gt;0,Public!$F$130,"")</f>
        <v/>
      </c>
    </row>
    <row r="110" spans="1:6" x14ac:dyDescent="0.35">
      <c r="A110" s="154"/>
      <c r="B110" s="161" t="s">
        <v>530</v>
      </c>
      <c r="C110" s="151"/>
      <c r="D110" s="161"/>
      <c r="E110" s="162"/>
      <c r="F110" s="140" t="str">
        <f>IF(Public!$I$130&lt;&gt;0,Public!$I$130,"")</f>
        <v/>
      </c>
    </row>
    <row r="111" spans="1:6" x14ac:dyDescent="0.35">
      <c r="A111" s="154"/>
      <c r="B111" s="161" t="s">
        <v>531</v>
      </c>
      <c r="C111" s="151"/>
      <c r="D111" s="161"/>
      <c r="E111" s="162"/>
      <c r="F111" s="140" t="str">
        <f>IF(Public!$K$130&lt;&gt;0,Public!$K$130,"")</f>
        <v/>
      </c>
    </row>
    <row r="112" spans="1:6" x14ac:dyDescent="0.35">
      <c r="A112" s="154"/>
      <c r="B112" s="161"/>
      <c r="C112" s="151"/>
      <c r="D112" s="161"/>
      <c r="E112" s="162"/>
      <c r="F112" s="140"/>
    </row>
    <row r="113" spans="1:6" x14ac:dyDescent="0.35">
      <c r="A113" s="141" t="s">
        <v>492</v>
      </c>
      <c r="B113" s="142" t="s">
        <v>541</v>
      </c>
      <c r="C113" s="142"/>
      <c r="D113" s="142"/>
      <c r="E113" s="143"/>
      <c r="F113" s="144"/>
    </row>
    <row r="114" spans="1:6" x14ac:dyDescent="0.35">
      <c r="A114" s="154"/>
      <c r="B114" s="151"/>
      <c r="C114" s="151"/>
      <c r="D114" s="151"/>
      <c r="E114" s="152"/>
      <c r="F114" s="140"/>
    </row>
    <row r="115" spans="1:6" x14ac:dyDescent="0.35">
      <c r="A115" s="145" t="s">
        <v>542</v>
      </c>
      <c r="B115" s="180" t="s">
        <v>543</v>
      </c>
      <c r="C115" s="180"/>
      <c r="D115" s="180"/>
      <c r="E115" s="181"/>
      <c r="F115" s="140"/>
    </row>
    <row r="116" spans="1:6" x14ac:dyDescent="0.35">
      <c r="A116" s="182" t="s">
        <v>544</v>
      </c>
      <c r="B116" s="180"/>
      <c r="C116" s="180"/>
      <c r="D116" s="180"/>
      <c r="E116" s="181"/>
      <c r="F116" s="140"/>
    </row>
    <row r="117" spans="1:6" x14ac:dyDescent="0.35">
      <c r="A117" s="154"/>
      <c r="B117" s="183">
        <v>2023</v>
      </c>
      <c r="C117" s="183"/>
      <c r="D117" s="183"/>
      <c r="E117" s="184"/>
      <c r="F117" s="140"/>
    </row>
    <row r="118" spans="1:6" x14ac:dyDescent="0.35">
      <c r="A118" s="154"/>
      <c r="B118" s="185" t="s">
        <v>545</v>
      </c>
      <c r="C118" s="185"/>
      <c r="D118" s="185"/>
      <c r="E118" s="186"/>
      <c r="F118" s="140"/>
    </row>
    <row r="119" spans="1:6" x14ac:dyDescent="0.35">
      <c r="A119" s="154"/>
      <c r="B119" s="176" t="s">
        <v>546</v>
      </c>
      <c r="C119" s="151"/>
      <c r="D119" s="187"/>
      <c r="E119" s="188"/>
      <c r="F119" s="189" t="str">
        <f>Confirm!$E$34</f>
        <v>-</v>
      </c>
    </row>
    <row r="120" spans="1:6" x14ac:dyDescent="0.35">
      <c r="A120" s="154"/>
      <c r="B120" s="190" t="s">
        <v>547</v>
      </c>
      <c r="C120" s="191"/>
      <c r="D120" s="147"/>
      <c r="E120" s="148"/>
      <c r="F120" s="140"/>
    </row>
    <row r="121" spans="1:6" x14ac:dyDescent="0.35">
      <c r="A121" s="154"/>
      <c r="B121" s="176" t="s">
        <v>548</v>
      </c>
      <c r="C121" s="151"/>
      <c r="D121" s="176"/>
      <c r="E121" s="192"/>
      <c r="F121" s="189" t="str">
        <f>Confirm!$E$35</f>
        <v>-</v>
      </c>
    </row>
    <row r="122" spans="1:6" x14ac:dyDescent="0.35">
      <c r="A122" s="154"/>
      <c r="B122" s="176"/>
      <c r="C122" s="151"/>
      <c r="D122" s="176"/>
      <c r="E122" s="192"/>
      <c r="F122" s="140"/>
    </row>
    <row r="123" spans="1:6" x14ac:dyDescent="0.35">
      <c r="A123" s="154"/>
      <c r="B123" s="190" t="s">
        <v>549</v>
      </c>
      <c r="C123" s="191"/>
      <c r="D123" s="147"/>
      <c r="E123" s="148"/>
      <c r="F123" s="140"/>
    </row>
    <row r="124" spans="1:6" x14ac:dyDescent="0.35">
      <c r="A124" s="154"/>
      <c r="B124" s="176" t="s">
        <v>550</v>
      </c>
      <c r="C124" s="151"/>
      <c r="D124" s="176"/>
      <c r="E124" s="192"/>
      <c r="F124" s="189" t="str">
        <f>Confirm!$E$36</f>
        <v>-</v>
      </c>
    </row>
    <row r="125" spans="1:6" x14ac:dyDescent="0.35">
      <c r="A125" s="154"/>
      <c r="B125" s="176" t="s">
        <v>551</v>
      </c>
      <c r="C125" s="151"/>
      <c r="D125" s="176"/>
      <c r="E125" s="192"/>
      <c r="F125" s="189" t="str">
        <f>Confirm!$E$37</f>
        <v>-</v>
      </c>
    </row>
    <row r="126" spans="1:6" x14ac:dyDescent="0.35">
      <c r="A126" s="154"/>
      <c r="B126" s="193" t="s">
        <v>552</v>
      </c>
      <c r="C126" s="151"/>
      <c r="D126" s="176"/>
      <c r="E126" s="192"/>
      <c r="F126" s="189" t="str">
        <f>Confirm!$E$38</f>
        <v>-</v>
      </c>
    </row>
    <row r="127" spans="1:6" x14ac:dyDescent="0.35">
      <c r="A127" s="154"/>
      <c r="B127" s="151"/>
      <c r="C127" s="151"/>
      <c r="D127" s="151"/>
      <c r="E127" s="152"/>
      <c r="F127" s="140"/>
    </row>
    <row r="128" spans="1:6" x14ac:dyDescent="0.35">
      <c r="A128" s="154"/>
      <c r="B128" s="185" t="s">
        <v>553</v>
      </c>
      <c r="C128" s="185"/>
      <c r="D128" s="185"/>
      <c r="E128" s="186"/>
      <c r="F128" s="140"/>
    </row>
    <row r="129" spans="1:6" x14ac:dyDescent="0.35">
      <c r="A129" s="154"/>
      <c r="B129" s="150" t="s">
        <v>554</v>
      </c>
      <c r="C129" s="151"/>
      <c r="D129" s="150"/>
      <c r="E129" s="194"/>
      <c r="F129" s="189" t="str">
        <f>Confirm!$E$42</f>
        <v>-</v>
      </c>
    </row>
    <row r="130" spans="1:6" x14ac:dyDescent="0.35">
      <c r="A130" s="154"/>
      <c r="B130" s="150" t="s">
        <v>555</v>
      </c>
      <c r="C130" s="151"/>
      <c r="D130" s="150"/>
      <c r="E130" s="194"/>
      <c r="F130" s="189" t="str">
        <f>Confirm!$E$44</f>
        <v>-</v>
      </c>
    </row>
    <row r="131" spans="1:6" x14ac:dyDescent="0.35">
      <c r="A131" s="145"/>
      <c r="B131" s="180"/>
      <c r="C131" s="180"/>
      <c r="D131" s="180"/>
      <c r="E131" s="181"/>
      <c r="F131" s="140"/>
    </row>
    <row r="132" spans="1:6" x14ac:dyDescent="0.35">
      <c r="A132" s="154"/>
      <c r="B132" s="183">
        <v>2024</v>
      </c>
      <c r="C132" s="183"/>
      <c r="D132" s="183"/>
      <c r="E132" s="184"/>
      <c r="F132" s="140"/>
    </row>
    <row r="133" spans="1:6" x14ac:dyDescent="0.35">
      <c r="A133" s="154"/>
      <c r="B133" s="185" t="s">
        <v>545</v>
      </c>
      <c r="C133" s="185"/>
      <c r="D133" s="185"/>
      <c r="E133" s="186"/>
      <c r="F133" s="140"/>
    </row>
    <row r="134" spans="1:6" x14ac:dyDescent="0.35">
      <c r="A134" s="154"/>
      <c r="B134" s="176" t="s">
        <v>546</v>
      </c>
      <c r="C134" s="151"/>
      <c r="D134" s="187"/>
      <c r="E134" s="188"/>
      <c r="F134" s="189" t="str">
        <f>Confirm!$F$34</f>
        <v>-</v>
      </c>
    </row>
    <row r="135" spans="1:6" x14ac:dyDescent="0.35">
      <c r="A135" s="154"/>
      <c r="B135" s="147" t="s">
        <v>556</v>
      </c>
      <c r="C135" s="146"/>
      <c r="D135" s="147"/>
      <c r="E135" s="148"/>
      <c r="F135" s="140"/>
    </row>
    <row r="136" spans="1:6" x14ac:dyDescent="0.35">
      <c r="A136" s="154"/>
      <c r="B136" s="176" t="s">
        <v>548</v>
      </c>
      <c r="C136" s="151"/>
      <c r="D136" s="176"/>
      <c r="E136" s="192"/>
      <c r="F136" s="189" t="str">
        <f>Confirm!$F$35</f>
        <v>-</v>
      </c>
    </row>
    <row r="137" spans="1:6" x14ac:dyDescent="0.35">
      <c r="A137" s="154"/>
      <c r="B137" s="176"/>
      <c r="C137" s="151"/>
      <c r="D137" s="176"/>
      <c r="E137" s="192"/>
      <c r="F137" s="140"/>
    </row>
    <row r="138" spans="1:6" x14ac:dyDescent="0.35">
      <c r="A138" s="154"/>
      <c r="B138" s="147" t="s">
        <v>557</v>
      </c>
      <c r="C138" s="146"/>
      <c r="D138" s="147"/>
      <c r="E138" s="148"/>
      <c r="F138" s="140"/>
    </row>
    <row r="139" spans="1:6" x14ac:dyDescent="0.35">
      <c r="A139" s="154"/>
      <c r="B139" s="176" t="s">
        <v>550</v>
      </c>
      <c r="C139" s="151"/>
      <c r="D139" s="176"/>
      <c r="E139" s="192"/>
      <c r="F139" s="189" t="str">
        <f>Confirm!$F$36</f>
        <v>-</v>
      </c>
    </row>
    <row r="140" spans="1:6" x14ac:dyDescent="0.35">
      <c r="A140" s="154"/>
      <c r="B140" s="176" t="s">
        <v>551</v>
      </c>
      <c r="C140" s="151"/>
      <c r="D140" s="176"/>
      <c r="E140" s="192"/>
      <c r="F140" s="189" t="str">
        <f>Confirm!$F$37</f>
        <v>-</v>
      </c>
    </row>
    <row r="141" spans="1:6" x14ac:dyDescent="0.35">
      <c r="A141" s="154"/>
      <c r="B141" s="193" t="s">
        <v>552</v>
      </c>
      <c r="C141" s="151"/>
      <c r="D141" s="176"/>
      <c r="E141" s="192"/>
      <c r="F141" s="189" t="str">
        <f>Confirm!$E$38</f>
        <v>-</v>
      </c>
    </row>
    <row r="142" spans="1:6" x14ac:dyDescent="0.35">
      <c r="A142" s="154"/>
      <c r="B142" s="151"/>
      <c r="C142" s="151"/>
      <c r="D142" s="151"/>
      <c r="E142" s="152"/>
      <c r="F142" s="140"/>
    </row>
    <row r="143" spans="1:6" x14ac:dyDescent="0.35">
      <c r="A143" s="154"/>
      <c r="B143" s="185" t="s">
        <v>553</v>
      </c>
      <c r="C143" s="185"/>
      <c r="D143" s="185"/>
      <c r="E143" s="186"/>
      <c r="F143" s="140"/>
    </row>
    <row r="144" spans="1:6" x14ac:dyDescent="0.35">
      <c r="A144" s="154"/>
      <c r="B144" s="150" t="s">
        <v>554</v>
      </c>
      <c r="C144" s="151"/>
      <c r="D144" s="150"/>
      <c r="E144" s="194"/>
      <c r="F144" s="189" t="str">
        <f>Confirm!$F$42</f>
        <v>-</v>
      </c>
    </row>
    <row r="145" spans="1:6" x14ac:dyDescent="0.35">
      <c r="A145" s="154"/>
      <c r="B145" s="150" t="s">
        <v>555</v>
      </c>
      <c r="C145" s="151"/>
      <c r="D145" s="150"/>
      <c r="E145" s="194"/>
      <c r="F145" s="189" t="str">
        <f>Confirm!$F$44</f>
        <v>-</v>
      </c>
    </row>
    <row r="146" spans="1:6" x14ac:dyDescent="0.35">
      <c r="A146" s="154"/>
      <c r="B146" s="151"/>
      <c r="C146" s="151"/>
      <c r="D146" s="151"/>
      <c r="E146" s="152"/>
      <c r="F146" s="140"/>
    </row>
    <row r="147" spans="1:6" x14ac:dyDescent="0.35">
      <c r="A147" s="154"/>
      <c r="B147" s="183">
        <v>2025</v>
      </c>
      <c r="C147" s="183"/>
      <c r="D147" s="183"/>
      <c r="E147" s="184"/>
      <c r="F147" s="140"/>
    </row>
    <row r="148" spans="1:6" x14ac:dyDescent="0.35">
      <c r="A148" s="154"/>
      <c r="B148" s="185" t="s">
        <v>545</v>
      </c>
      <c r="C148" s="185"/>
      <c r="D148" s="185"/>
      <c r="E148" s="186"/>
      <c r="F148" s="140"/>
    </row>
    <row r="149" spans="1:6" x14ac:dyDescent="0.35">
      <c r="A149" s="154"/>
      <c r="B149" s="176" t="s">
        <v>546</v>
      </c>
      <c r="C149" s="151"/>
      <c r="D149" s="187"/>
      <c r="E149" s="188"/>
      <c r="F149" s="189" t="str">
        <f>Confirm!$G$34</f>
        <v>-</v>
      </c>
    </row>
    <row r="150" spans="1:6" x14ac:dyDescent="0.35">
      <c r="A150" s="154"/>
      <c r="B150" s="147" t="s">
        <v>556</v>
      </c>
      <c r="C150" s="146"/>
      <c r="D150" s="147"/>
      <c r="E150" s="148"/>
      <c r="F150" s="140"/>
    </row>
    <row r="151" spans="1:6" x14ac:dyDescent="0.35">
      <c r="A151" s="154"/>
      <c r="B151" s="176" t="s">
        <v>548</v>
      </c>
      <c r="C151" s="151"/>
      <c r="D151" s="176"/>
      <c r="E151" s="192"/>
      <c r="F151" s="189" t="str">
        <f>Confirm!$G$35</f>
        <v>-</v>
      </c>
    </row>
    <row r="152" spans="1:6" x14ac:dyDescent="0.35">
      <c r="A152" s="154"/>
      <c r="B152" s="176"/>
      <c r="C152" s="151"/>
      <c r="D152" s="176"/>
      <c r="E152" s="192"/>
      <c r="F152" s="140"/>
    </row>
    <row r="153" spans="1:6" x14ac:dyDescent="0.35">
      <c r="A153" s="154"/>
      <c r="B153" s="147" t="s">
        <v>557</v>
      </c>
      <c r="C153" s="146"/>
      <c r="D153" s="147"/>
      <c r="E153" s="148"/>
      <c r="F153" s="140"/>
    </row>
    <row r="154" spans="1:6" x14ac:dyDescent="0.35">
      <c r="A154" s="154"/>
      <c r="B154" s="176" t="s">
        <v>550</v>
      </c>
      <c r="C154" s="151"/>
      <c r="D154" s="176"/>
      <c r="E154" s="192"/>
      <c r="F154" s="189" t="str">
        <f>Confirm!$G$36</f>
        <v>-</v>
      </c>
    </row>
    <row r="155" spans="1:6" x14ac:dyDescent="0.35">
      <c r="A155" s="154"/>
      <c r="B155" s="176" t="s">
        <v>551</v>
      </c>
      <c r="C155" s="151"/>
      <c r="D155" s="176"/>
      <c r="E155" s="192"/>
      <c r="F155" s="189" t="str">
        <f>Confirm!$G$37</f>
        <v>-</v>
      </c>
    </row>
    <row r="156" spans="1:6" x14ac:dyDescent="0.35">
      <c r="A156" s="154"/>
      <c r="B156" s="193" t="s">
        <v>552</v>
      </c>
      <c r="C156" s="151"/>
      <c r="D156" s="176"/>
      <c r="E156" s="192"/>
      <c r="F156" s="189" t="str">
        <f>Confirm!$E$38</f>
        <v>-</v>
      </c>
    </row>
    <row r="157" spans="1:6" x14ac:dyDescent="0.35">
      <c r="A157" s="154"/>
      <c r="B157" s="151"/>
      <c r="C157" s="151"/>
      <c r="D157" s="151"/>
      <c r="E157" s="152"/>
      <c r="F157" s="140"/>
    </row>
    <row r="158" spans="1:6" x14ac:dyDescent="0.35">
      <c r="A158" s="154"/>
      <c r="B158" s="185" t="s">
        <v>553</v>
      </c>
      <c r="C158" s="185"/>
      <c r="D158" s="185"/>
      <c r="E158" s="186"/>
      <c r="F158" s="140"/>
    </row>
    <row r="159" spans="1:6" x14ac:dyDescent="0.35">
      <c r="A159" s="154"/>
      <c r="B159" s="150" t="s">
        <v>554</v>
      </c>
      <c r="C159" s="151"/>
      <c r="D159" s="150"/>
      <c r="E159" s="194"/>
      <c r="F159" s="189" t="str">
        <f>Confirm!$G$42</f>
        <v>-</v>
      </c>
    </row>
    <row r="160" spans="1:6" x14ac:dyDescent="0.35">
      <c r="A160" s="154"/>
      <c r="B160" s="150" t="s">
        <v>555</v>
      </c>
      <c r="C160" s="151"/>
      <c r="D160" s="150"/>
      <c r="E160" s="194"/>
      <c r="F160" s="189" t="str">
        <f>Confirm!$G$44</f>
        <v>-</v>
      </c>
    </row>
    <row r="161" spans="1:6" x14ac:dyDescent="0.35">
      <c r="A161" s="145"/>
      <c r="B161" s="180"/>
      <c r="C161" s="180"/>
      <c r="D161" s="180"/>
      <c r="E161" s="181"/>
      <c r="F161" s="140"/>
    </row>
    <row r="162" spans="1:6" x14ac:dyDescent="0.35">
      <c r="A162" s="154"/>
      <c r="B162" s="183" t="s">
        <v>558</v>
      </c>
      <c r="C162" s="183"/>
      <c r="D162" s="183"/>
      <c r="E162" s="184"/>
      <c r="F162" s="140"/>
    </row>
    <row r="163" spans="1:6" x14ac:dyDescent="0.35">
      <c r="A163" s="154"/>
      <c r="B163" s="185" t="s">
        <v>545</v>
      </c>
      <c r="C163" s="185"/>
      <c r="D163" s="185"/>
      <c r="E163" s="186"/>
      <c r="F163" s="140"/>
    </row>
    <row r="164" spans="1:6" x14ac:dyDescent="0.35">
      <c r="A164" s="154"/>
      <c r="B164" s="176" t="s">
        <v>546</v>
      </c>
      <c r="C164" s="151"/>
      <c r="D164" s="187"/>
      <c r="E164" s="188"/>
      <c r="F164" s="189" t="str">
        <f>Confirm!$H$34</f>
        <v>-</v>
      </c>
    </row>
    <row r="165" spans="1:6" x14ac:dyDescent="0.35">
      <c r="A165" s="154"/>
      <c r="B165" s="147" t="s">
        <v>556</v>
      </c>
      <c r="C165" s="146"/>
      <c r="D165" s="147"/>
      <c r="E165" s="148"/>
      <c r="F165" s="140"/>
    </row>
    <row r="166" spans="1:6" x14ac:dyDescent="0.35">
      <c r="A166" s="154"/>
      <c r="B166" s="176" t="s">
        <v>548</v>
      </c>
      <c r="C166" s="151"/>
      <c r="D166" s="176"/>
      <c r="E166" s="192"/>
      <c r="F166" s="189" t="str">
        <f>Confirm!$H$35</f>
        <v>-</v>
      </c>
    </row>
    <row r="167" spans="1:6" x14ac:dyDescent="0.35">
      <c r="A167" s="154"/>
      <c r="B167" s="176"/>
      <c r="C167" s="151"/>
      <c r="D167" s="176"/>
      <c r="E167" s="192"/>
      <c r="F167" s="140"/>
    </row>
    <row r="168" spans="1:6" x14ac:dyDescent="0.35">
      <c r="A168" s="154"/>
      <c r="B168" s="147" t="s">
        <v>557</v>
      </c>
      <c r="C168" s="146"/>
      <c r="D168" s="147"/>
      <c r="E168" s="148"/>
      <c r="F168" s="140"/>
    </row>
    <row r="169" spans="1:6" x14ac:dyDescent="0.35">
      <c r="A169" s="154"/>
      <c r="B169" s="176" t="s">
        <v>550</v>
      </c>
      <c r="C169" s="151"/>
      <c r="D169" s="176"/>
      <c r="E169" s="192"/>
      <c r="F169" s="189" t="str">
        <f>Confirm!$H$36</f>
        <v>-</v>
      </c>
    </row>
    <row r="170" spans="1:6" x14ac:dyDescent="0.35">
      <c r="A170" s="154"/>
      <c r="B170" s="176" t="s">
        <v>551</v>
      </c>
      <c r="C170" s="151"/>
      <c r="D170" s="176"/>
      <c r="E170" s="192"/>
      <c r="F170" s="189" t="str">
        <f>Confirm!$H$37</f>
        <v>-</v>
      </c>
    </row>
    <row r="171" spans="1:6" x14ac:dyDescent="0.35">
      <c r="A171" s="154"/>
      <c r="B171" s="193" t="s">
        <v>552</v>
      </c>
      <c r="C171" s="151"/>
      <c r="D171" s="176"/>
      <c r="E171" s="192"/>
      <c r="F171" s="189" t="str">
        <f>Confirm!$E$38</f>
        <v>-</v>
      </c>
    </row>
    <row r="172" spans="1:6" x14ac:dyDescent="0.35">
      <c r="A172" s="154"/>
      <c r="B172" s="151"/>
      <c r="C172" s="151"/>
      <c r="D172" s="151"/>
      <c r="E172" s="152"/>
      <c r="F172" s="140"/>
    </row>
    <row r="173" spans="1:6" x14ac:dyDescent="0.35">
      <c r="A173" s="154"/>
      <c r="B173" s="185" t="s">
        <v>553</v>
      </c>
      <c r="C173" s="185"/>
      <c r="D173" s="185"/>
      <c r="E173" s="186"/>
      <c r="F173" s="140"/>
    </row>
    <row r="174" spans="1:6" x14ac:dyDescent="0.35">
      <c r="A174" s="154"/>
      <c r="B174" s="150" t="s">
        <v>554</v>
      </c>
      <c r="C174" s="151"/>
      <c r="D174" s="150"/>
      <c r="E174" s="194"/>
      <c r="F174" s="189" t="str">
        <f>Confirm!$H$42</f>
        <v>-</v>
      </c>
    </row>
    <row r="175" spans="1:6" x14ac:dyDescent="0.35">
      <c r="A175" s="154"/>
      <c r="B175" s="150" t="s">
        <v>555</v>
      </c>
      <c r="C175" s="151"/>
      <c r="D175" s="150"/>
      <c r="E175" s="194"/>
      <c r="F175" s="189" t="str">
        <f>Confirm!$H$44</f>
        <v>-</v>
      </c>
    </row>
    <row r="176" spans="1:6" x14ac:dyDescent="0.35">
      <c r="A176" s="145"/>
      <c r="B176" s="180"/>
      <c r="C176" s="180"/>
      <c r="D176" s="180"/>
      <c r="E176" s="181"/>
      <c r="F176" s="140"/>
    </row>
    <row r="177" spans="1:6" x14ac:dyDescent="0.35">
      <c r="A177" s="154"/>
      <c r="B177" s="183" t="s">
        <v>559</v>
      </c>
      <c r="C177" s="183"/>
      <c r="D177" s="183"/>
      <c r="E177" s="184"/>
      <c r="F177" s="140"/>
    </row>
    <row r="178" spans="1:6" x14ac:dyDescent="0.35">
      <c r="A178" s="154"/>
      <c r="B178" s="185" t="s">
        <v>545</v>
      </c>
      <c r="C178" s="185"/>
      <c r="D178" s="185"/>
      <c r="E178" s="186"/>
      <c r="F178" s="140"/>
    </row>
    <row r="179" spans="1:6" x14ac:dyDescent="0.35">
      <c r="A179" s="154"/>
      <c r="B179" s="176" t="s">
        <v>546</v>
      </c>
      <c r="C179" s="151"/>
      <c r="D179" s="187"/>
      <c r="E179" s="188"/>
      <c r="F179" s="189" t="str">
        <f>Confirm!$I$34</f>
        <v>-</v>
      </c>
    </row>
    <row r="180" spans="1:6" x14ac:dyDescent="0.35">
      <c r="A180" s="154"/>
      <c r="B180" s="147" t="s">
        <v>556</v>
      </c>
      <c r="C180" s="146"/>
      <c r="D180" s="147"/>
      <c r="E180" s="148"/>
      <c r="F180" s="140"/>
    </row>
    <row r="181" spans="1:6" x14ac:dyDescent="0.35">
      <c r="A181" s="154"/>
      <c r="B181" s="176" t="s">
        <v>548</v>
      </c>
      <c r="C181" s="151"/>
      <c r="D181" s="176"/>
      <c r="E181" s="192"/>
      <c r="F181" s="189" t="str">
        <f>Confirm!$I$35</f>
        <v>-</v>
      </c>
    </row>
    <row r="182" spans="1:6" x14ac:dyDescent="0.35">
      <c r="A182" s="154"/>
      <c r="B182" s="176"/>
      <c r="C182" s="151"/>
      <c r="D182" s="176"/>
      <c r="E182" s="192"/>
      <c r="F182" s="140"/>
    </row>
    <row r="183" spans="1:6" x14ac:dyDescent="0.35">
      <c r="A183" s="154"/>
      <c r="B183" s="147" t="s">
        <v>557</v>
      </c>
      <c r="C183" s="146"/>
      <c r="D183" s="147"/>
      <c r="E183" s="148"/>
      <c r="F183" s="140"/>
    </row>
    <row r="184" spans="1:6" x14ac:dyDescent="0.35">
      <c r="A184" s="154"/>
      <c r="B184" s="176" t="s">
        <v>550</v>
      </c>
      <c r="C184" s="151"/>
      <c r="D184" s="176"/>
      <c r="E184" s="192"/>
      <c r="F184" s="189" t="str">
        <f>Confirm!$I$36</f>
        <v>-</v>
      </c>
    </row>
    <row r="185" spans="1:6" x14ac:dyDescent="0.35">
      <c r="A185" s="154"/>
      <c r="B185" s="176" t="s">
        <v>551</v>
      </c>
      <c r="C185" s="151"/>
      <c r="D185" s="176"/>
      <c r="E185" s="192"/>
      <c r="F185" s="189" t="str">
        <f>Confirm!$I$37</f>
        <v>-</v>
      </c>
    </row>
    <row r="186" spans="1:6" x14ac:dyDescent="0.35">
      <c r="A186" s="154"/>
      <c r="B186" s="193" t="s">
        <v>552</v>
      </c>
      <c r="C186" s="151"/>
      <c r="D186" s="176"/>
      <c r="E186" s="192"/>
      <c r="F186" s="189" t="str">
        <f>Confirm!$E$38</f>
        <v>-</v>
      </c>
    </row>
    <row r="187" spans="1:6" x14ac:dyDescent="0.35">
      <c r="A187" s="154"/>
      <c r="B187" s="151"/>
      <c r="C187" s="151"/>
      <c r="D187" s="151"/>
      <c r="E187" s="152"/>
      <c r="F187" s="140"/>
    </row>
    <row r="188" spans="1:6" x14ac:dyDescent="0.35">
      <c r="A188" s="154"/>
      <c r="B188" s="185" t="s">
        <v>553</v>
      </c>
      <c r="C188" s="185"/>
      <c r="D188" s="185"/>
      <c r="E188" s="186"/>
      <c r="F188" s="140"/>
    </row>
    <row r="189" spans="1:6" x14ac:dyDescent="0.35">
      <c r="A189" s="154"/>
      <c r="B189" s="150" t="s">
        <v>554</v>
      </c>
      <c r="C189" s="151"/>
      <c r="D189" s="150"/>
      <c r="E189" s="194"/>
      <c r="F189" s="189" t="str">
        <f>Confirm!$I$42</f>
        <v>-</v>
      </c>
    </row>
    <row r="190" spans="1:6" x14ac:dyDescent="0.35">
      <c r="A190" s="154"/>
      <c r="B190" s="150" t="s">
        <v>555</v>
      </c>
      <c r="C190" s="151"/>
      <c r="D190" s="150"/>
      <c r="E190" s="194"/>
      <c r="F190" s="189" t="str">
        <f>Confirm!$I$44</f>
        <v>-</v>
      </c>
    </row>
    <row r="191" spans="1:6" x14ac:dyDescent="0.35">
      <c r="A191" s="154"/>
      <c r="B191" s="150"/>
      <c r="C191" s="151"/>
      <c r="D191" s="150"/>
      <c r="E191" s="194"/>
      <c r="F191" s="140"/>
    </row>
    <row r="192" spans="1:6" x14ac:dyDescent="0.35">
      <c r="A192" s="141" t="s">
        <v>492</v>
      </c>
      <c r="B192" s="142" t="s">
        <v>560</v>
      </c>
      <c r="C192" s="142"/>
      <c r="D192" s="142"/>
      <c r="E192" s="143"/>
      <c r="F192" s="144"/>
    </row>
    <row r="193" spans="1:6" x14ac:dyDescent="0.35">
      <c r="A193" s="154"/>
      <c r="B193" s="151"/>
      <c r="C193" s="151"/>
      <c r="D193" s="151"/>
      <c r="E193" s="152"/>
      <c r="F193" s="140"/>
    </row>
    <row r="194" spans="1:6" x14ac:dyDescent="0.35">
      <c r="A194" s="145" t="s">
        <v>561</v>
      </c>
      <c r="B194" s="180" t="s">
        <v>562</v>
      </c>
      <c r="C194" s="180"/>
      <c r="D194" s="180"/>
      <c r="E194" s="181"/>
      <c r="F194" s="140"/>
    </row>
    <row r="195" spans="1:6" x14ac:dyDescent="0.35">
      <c r="A195" s="160" t="s">
        <v>507</v>
      </c>
      <c r="B195" s="195" t="s">
        <v>508</v>
      </c>
      <c r="C195" s="196"/>
      <c r="D195" s="195"/>
      <c r="E195" s="197"/>
      <c r="F195" s="140"/>
    </row>
    <row r="196" spans="1:6" x14ac:dyDescent="0.35">
      <c r="A196" s="154"/>
      <c r="B196" s="198" t="s">
        <v>548</v>
      </c>
      <c r="C196" s="199"/>
      <c r="D196" s="198"/>
      <c r="E196" s="200"/>
      <c r="F196" s="140" t="str">
        <f>IF(OR(Public!$D$265="Always",Public!$D$265="Toujours"),"X","")</f>
        <v/>
      </c>
    </row>
    <row r="197" spans="1:6" x14ac:dyDescent="0.35">
      <c r="A197" s="154"/>
      <c r="B197" s="198"/>
      <c r="C197" s="199"/>
      <c r="D197" s="198"/>
      <c r="E197" s="200"/>
      <c r="F197" s="140"/>
    </row>
    <row r="198" spans="1:6" x14ac:dyDescent="0.35">
      <c r="A198" s="154"/>
      <c r="B198" s="198" t="s">
        <v>550</v>
      </c>
      <c r="C198" s="199"/>
      <c r="D198" s="198"/>
      <c r="E198" s="200"/>
      <c r="F198" s="140" t="str">
        <f>IF(OR(Public!$D$267="Always",Public!$D$267="Toujours"),"X","")</f>
        <v/>
      </c>
    </row>
    <row r="199" spans="1:6" x14ac:dyDescent="0.35">
      <c r="A199" s="154"/>
      <c r="B199" s="198" t="s">
        <v>551</v>
      </c>
      <c r="C199" s="199"/>
      <c r="D199" s="198"/>
      <c r="E199" s="200"/>
      <c r="F199" s="140" t="str">
        <f>IF(OR(Public!$D$269="Always",Public!$D$269="Toujours"),"X","")</f>
        <v/>
      </c>
    </row>
    <row r="200" spans="1:6" x14ac:dyDescent="0.35">
      <c r="A200" s="154"/>
      <c r="B200" s="161" t="s">
        <v>552</v>
      </c>
      <c r="C200" s="151"/>
      <c r="D200" s="198"/>
      <c r="E200" s="200"/>
      <c r="F200" s="140" t="str">
        <f>IF($F$199="X",Public!$D$271,"")</f>
        <v/>
      </c>
    </row>
    <row r="201" spans="1:6" x14ac:dyDescent="0.35">
      <c r="A201" s="154"/>
      <c r="B201" s="196"/>
      <c r="C201" s="196"/>
      <c r="D201" s="196"/>
      <c r="E201" s="201"/>
      <c r="F201" s="140"/>
    </row>
    <row r="202" spans="1:6" x14ac:dyDescent="0.35">
      <c r="A202" s="154"/>
      <c r="B202" s="195" t="s">
        <v>509</v>
      </c>
      <c r="C202" s="196"/>
      <c r="D202" s="195"/>
      <c r="E202" s="197"/>
      <c r="F202" s="140"/>
    </row>
    <row r="203" spans="1:6" x14ac:dyDescent="0.35">
      <c r="A203" s="154"/>
      <c r="B203" s="202" t="s">
        <v>548</v>
      </c>
      <c r="C203" s="203"/>
      <c r="D203" s="202"/>
      <c r="E203" s="204"/>
      <c r="F203" s="140" t="str">
        <f>IF(OR(Public!$D$265="Usually",Public!$D$265="Généralement"),"X","")</f>
        <v/>
      </c>
    </row>
    <row r="204" spans="1:6" x14ac:dyDescent="0.35">
      <c r="A204" s="154"/>
      <c r="B204" s="202"/>
      <c r="C204" s="203"/>
      <c r="D204" s="202"/>
      <c r="E204" s="204"/>
      <c r="F204" s="140"/>
    </row>
    <row r="205" spans="1:6" x14ac:dyDescent="0.35">
      <c r="A205" s="154"/>
      <c r="B205" s="202" t="s">
        <v>550</v>
      </c>
      <c r="C205" s="203"/>
      <c r="D205" s="202"/>
      <c r="E205" s="204"/>
      <c r="F205" s="140" t="str">
        <f>IF(OR(Public!$D$267="Usually",Public!$D$267="Généralement"),"X","")</f>
        <v/>
      </c>
    </row>
    <row r="206" spans="1:6" x14ac:dyDescent="0.35">
      <c r="A206" s="154"/>
      <c r="B206" s="202" t="s">
        <v>551</v>
      </c>
      <c r="C206" s="203"/>
      <c r="D206" s="202"/>
      <c r="E206" s="204"/>
      <c r="F206" s="140" t="str">
        <f>IF(OR(Public!$D$269="Usually",Public!$D$269="Généralement"),"X","")</f>
        <v/>
      </c>
    </row>
    <row r="207" spans="1:6" x14ac:dyDescent="0.35">
      <c r="A207" s="154"/>
      <c r="B207" s="161" t="s">
        <v>552</v>
      </c>
      <c r="C207" s="151"/>
      <c r="D207" s="202"/>
      <c r="E207" s="204"/>
      <c r="F207" s="140" t="str">
        <f>IF($F$206="X",Public!$D$271,"")</f>
        <v/>
      </c>
    </row>
    <row r="208" spans="1:6" x14ac:dyDescent="0.35">
      <c r="A208" s="154"/>
      <c r="B208" s="202"/>
      <c r="C208" s="203"/>
      <c r="D208" s="202"/>
      <c r="E208" s="204"/>
      <c r="F208" s="140"/>
    </row>
    <row r="209" spans="1:6" x14ac:dyDescent="0.35">
      <c r="A209" s="154"/>
      <c r="B209" s="195" t="s">
        <v>510</v>
      </c>
      <c r="C209" s="196"/>
      <c r="D209" s="195"/>
      <c r="E209" s="197"/>
      <c r="F209" s="140"/>
    </row>
    <row r="210" spans="1:6" x14ac:dyDescent="0.35">
      <c r="A210" s="154"/>
      <c r="B210" s="202" t="s">
        <v>548</v>
      </c>
      <c r="C210" s="203"/>
      <c r="D210" s="202"/>
      <c r="E210" s="204"/>
      <c r="F210" s="140" t="str">
        <f>IF(OR(Public!$D$265="Sometimes",Public!$D$265="Parfois"),"X","")</f>
        <v/>
      </c>
    </row>
    <row r="211" spans="1:6" x14ac:dyDescent="0.35">
      <c r="A211" s="154"/>
      <c r="B211" s="202"/>
      <c r="C211" s="203"/>
      <c r="D211" s="202"/>
      <c r="E211" s="204"/>
      <c r="F211" s="140"/>
    </row>
    <row r="212" spans="1:6" x14ac:dyDescent="0.35">
      <c r="A212" s="154"/>
      <c r="B212" s="202" t="s">
        <v>550</v>
      </c>
      <c r="C212" s="203"/>
      <c r="D212" s="202"/>
      <c r="E212" s="204"/>
      <c r="F212" s="140" t="str">
        <f>IF(OR(Public!$D$267="Sometimes",Public!$D$267="Parfois"),"X","")</f>
        <v/>
      </c>
    </row>
    <row r="213" spans="1:6" x14ac:dyDescent="0.35">
      <c r="A213" s="154"/>
      <c r="B213" s="202" t="s">
        <v>551</v>
      </c>
      <c r="C213" s="203"/>
      <c r="D213" s="202"/>
      <c r="E213" s="204"/>
      <c r="F213" s="140" t="str">
        <f>IF(OR(Public!$D$269="Sometimes",Public!$D$269="Parfois"),"X","")</f>
        <v/>
      </c>
    </row>
    <row r="214" spans="1:6" x14ac:dyDescent="0.35">
      <c r="A214" s="154"/>
      <c r="B214" s="161" t="s">
        <v>552</v>
      </c>
      <c r="C214" s="151"/>
      <c r="D214" s="202"/>
      <c r="E214" s="204"/>
      <c r="F214" s="140" t="str">
        <f>IF($F$213="X",Public!$D$271,"")</f>
        <v/>
      </c>
    </row>
    <row r="215" spans="1:6" x14ac:dyDescent="0.35">
      <c r="A215" s="154"/>
      <c r="B215" s="202"/>
      <c r="C215" s="203"/>
      <c r="D215" s="202"/>
      <c r="E215" s="204"/>
      <c r="F215" s="140"/>
    </row>
    <row r="216" spans="1:6" x14ac:dyDescent="0.35">
      <c r="A216" s="154"/>
      <c r="B216" s="195" t="s">
        <v>511</v>
      </c>
      <c r="C216" s="196"/>
      <c r="D216" s="195"/>
      <c r="E216" s="197"/>
      <c r="F216" s="140"/>
    </row>
    <row r="217" spans="1:6" x14ac:dyDescent="0.35">
      <c r="A217" s="154"/>
      <c r="B217" s="202" t="s">
        <v>548</v>
      </c>
      <c r="C217" s="203"/>
      <c r="D217" s="202"/>
      <c r="E217" s="204"/>
      <c r="F217" s="140" t="str">
        <f>IF(OR(Public!$D$265="Never",Public!$D$265="Jamais"),"X","")</f>
        <v/>
      </c>
    </row>
    <row r="218" spans="1:6" x14ac:dyDescent="0.35">
      <c r="A218" s="154"/>
      <c r="B218" s="202"/>
      <c r="C218" s="203"/>
      <c r="D218" s="202"/>
      <c r="E218" s="204"/>
      <c r="F218" s="140"/>
    </row>
    <row r="219" spans="1:6" x14ac:dyDescent="0.35">
      <c r="A219" s="154"/>
      <c r="B219" s="202" t="s">
        <v>550</v>
      </c>
      <c r="C219" s="203"/>
      <c r="D219" s="202"/>
      <c r="E219" s="204"/>
      <c r="F219" s="140" t="str">
        <f>IF(OR(Public!$D$267="Never",Public!$D$267="Jamais"),"X","")</f>
        <v/>
      </c>
    </row>
    <row r="220" spans="1:6" x14ac:dyDescent="0.35">
      <c r="A220" s="154"/>
      <c r="B220" s="202" t="s">
        <v>551</v>
      </c>
      <c r="C220" s="203"/>
      <c r="D220" s="202"/>
      <c r="E220" s="204"/>
      <c r="F220" s="140" t="str">
        <f>IF(OR(Public!$D$269="Never",Public!$D$269="Jamais"),"X","")</f>
        <v/>
      </c>
    </row>
    <row r="221" spans="1:6" x14ac:dyDescent="0.35">
      <c r="A221" s="154"/>
      <c r="B221" s="161" t="s">
        <v>552</v>
      </c>
      <c r="C221" s="151"/>
      <c r="D221" s="202"/>
      <c r="E221" s="204"/>
      <c r="F221" s="140" t="str">
        <f>IF(F220="X",Public!$D$271,"")</f>
        <v/>
      </c>
    </row>
    <row r="222" spans="1:6" x14ac:dyDescent="0.35">
      <c r="A222" s="154"/>
      <c r="B222" s="202"/>
      <c r="C222" s="203"/>
      <c r="D222" s="202"/>
      <c r="E222" s="204"/>
      <c r="F222" s="140"/>
    </row>
    <row r="223" spans="1:6" x14ac:dyDescent="0.35">
      <c r="A223" s="145" t="s">
        <v>563</v>
      </c>
      <c r="B223" s="180" t="s">
        <v>564</v>
      </c>
      <c r="C223" s="180"/>
      <c r="D223" s="180"/>
      <c r="E223" s="181"/>
      <c r="F223" s="140"/>
    </row>
    <row r="224" spans="1:6" x14ac:dyDescent="0.35">
      <c r="A224" s="160" t="s">
        <v>507</v>
      </c>
      <c r="B224" s="202"/>
      <c r="C224" s="203"/>
      <c r="D224" s="202"/>
      <c r="E224" s="204"/>
      <c r="F224" s="140"/>
    </row>
    <row r="225" spans="1:6" x14ac:dyDescent="0.35">
      <c r="A225" s="154"/>
      <c r="B225" s="183" t="s">
        <v>565</v>
      </c>
      <c r="C225" s="183"/>
      <c r="D225" s="183"/>
      <c r="E225" s="184"/>
      <c r="F225" s="140"/>
    </row>
    <row r="226" spans="1:6" x14ac:dyDescent="0.35">
      <c r="A226" s="154"/>
      <c r="B226" s="205" t="s">
        <v>566</v>
      </c>
      <c r="C226" s="205"/>
      <c r="D226" s="205"/>
      <c r="E226" s="206"/>
      <c r="F226" s="140"/>
    </row>
    <row r="227" spans="1:6" x14ac:dyDescent="0.35">
      <c r="A227" s="154"/>
      <c r="B227" s="207" t="s">
        <v>567</v>
      </c>
      <c r="C227" s="199"/>
      <c r="D227" s="207"/>
      <c r="E227" s="208"/>
      <c r="F227" s="140" t="str">
        <f>IF(Public!$F$278&lt;&gt;0,Public!$F$278,"")</f>
        <v/>
      </c>
    </row>
    <row r="228" spans="1:6" x14ac:dyDescent="0.35">
      <c r="A228" s="154"/>
      <c r="B228" s="207" t="s">
        <v>568</v>
      </c>
      <c r="C228" s="199"/>
      <c r="D228" s="207"/>
      <c r="E228" s="208"/>
      <c r="F228" s="140" t="str">
        <f>IF(Public!$F$279&lt;&gt;0,Public!$F$279,"")</f>
        <v/>
      </c>
    </row>
    <row r="229" spans="1:6" x14ac:dyDescent="0.35">
      <c r="A229" s="154"/>
      <c r="B229" s="207"/>
      <c r="C229" s="199"/>
      <c r="D229" s="207"/>
      <c r="E229" s="208"/>
      <c r="F229" s="140"/>
    </row>
    <row r="230" spans="1:6" x14ac:dyDescent="0.35">
      <c r="A230" s="154"/>
      <c r="B230" s="209" t="s">
        <v>569</v>
      </c>
      <c r="C230" s="209"/>
      <c r="D230" s="209"/>
      <c r="E230" s="210"/>
      <c r="F230" s="140"/>
    </row>
    <row r="231" spans="1:6" x14ac:dyDescent="0.35">
      <c r="A231" s="154"/>
      <c r="B231" s="211" t="s">
        <v>547</v>
      </c>
      <c r="C231" s="212"/>
      <c r="D231" s="209"/>
      <c r="E231" s="210"/>
      <c r="F231" s="140"/>
    </row>
    <row r="232" spans="1:6" x14ac:dyDescent="0.35">
      <c r="A232" s="154"/>
      <c r="B232" s="207" t="s">
        <v>548</v>
      </c>
      <c r="C232" s="199"/>
      <c r="D232" s="207"/>
      <c r="E232" s="208"/>
      <c r="F232" s="140" t="str">
        <f>IF(Public!$F$281&lt;&gt;0,Public!$F$281,"")</f>
        <v/>
      </c>
    </row>
    <row r="233" spans="1:6" x14ac:dyDescent="0.35">
      <c r="A233" s="154"/>
      <c r="B233" s="207"/>
      <c r="C233" s="199"/>
      <c r="D233" s="207"/>
      <c r="E233" s="208"/>
      <c r="F233" s="140"/>
    </row>
    <row r="234" spans="1:6" x14ac:dyDescent="0.35">
      <c r="A234" s="154"/>
      <c r="B234" s="211" t="s">
        <v>549</v>
      </c>
      <c r="C234" s="212"/>
      <c r="D234" s="207"/>
      <c r="E234" s="208"/>
      <c r="F234" s="140"/>
    </row>
    <row r="235" spans="1:6" x14ac:dyDescent="0.35">
      <c r="A235" s="154"/>
      <c r="B235" s="207" t="s">
        <v>550</v>
      </c>
      <c r="C235" s="199"/>
      <c r="D235" s="207"/>
      <c r="E235" s="208"/>
      <c r="F235" s="140" t="str">
        <f>IF(Public!$F$282&lt;&gt;0,Public!$F$282,"")</f>
        <v/>
      </c>
    </row>
    <row r="236" spans="1:6" x14ac:dyDescent="0.35">
      <c r="A236" s="154"/>
      <c r="B236" s="207" t="s">
        <v>551</v>
      </c>
      <c r="C236" s="199"/>
      <c r="D236" s="207"/>
      <c r="E236" s="208"/>
      <c r="F236" s="140" t="str">
        <f>IF(Public!$F$283&lt;&gt;0,Public!$F$283,"")</f>
        <v/>
      </c>
    </row>
    <row r="237" spans="1:6" x14ac:dyDescent="0.35">
      <c r="A237" s="154"/>
      <c r="B237" s="213" t="s">
        <v>552</v>
      </c>
      <c r="C237" s="199"/>
      <c r="D237" s="207"/>
      <c r="E237" s="208"/>
      <c r="F237" s="140" t="str">
        <f>IF(Public!$F$284&lt;&gt;0,Public!$F$284,"")</f>
        <v/>
      </c>
    </row>
    <row r="238" spans="1:6" x14ac:dyDescent="0.35">
      <c r="A238" s="154"/>
      <c r="B238" s="207"/>
      <c r="C238" s="199"/>
      <c r="D238" s="207"/>
      <c r="E238" s="208"/>
      <c r="F238" s="140"/>
    </row>
    <row r="239" spans="1:6" x14ac:dyDescent="0.35">
      <c r="A239" s="154"/>
      <c r="B239" s="209" t="s">
        <v>570</v>
      </c>
      <c r="C239" s="209"/>
      <c r="D239" s="209"/>
      <c r="E239" s="210"/>
      <c r="F239" s="140"/>
    </row>
    <row r="240" spans="1:6" x14ac:dyDescent="0.35">
      <c r="A240" s="154"/>
      <c r="B240" s="211" t="s">
        <v>547</v>
      </c>
      <c r="C240" s="212"/>
      <c r="D240" s="209"/>
      <c r="E240" s="210"/>
      <c r="F240" s="140"/>
    </row>
    <row r="241" spans="1:6" x14ac:dyDescent="0.35">
      <c r="A241" s="154"/>
      <c r="B241" s="207" t="s">
        <v>548</v>
      </c>
      <c r="C241" s="199"/>
      <c r="D241" s="198"/>
      <c r="E241" s="200"/>
      <c r="F241" s="140" t="str">
        <f>IF(Public!$F$286&lt;&gt;0,Public!$F$286,"")</f>
        <v/>
      </c>
    </row>
    <row r="242" spans="1:6" x14ac:dyDescent="0.35">
      <c r="A242" s="154"/>
      <c r="B242" s="207"/>
      <c r="C242" s="199"/>
      <c r="D242" s="198"/>
      <c r="E242" s="200"/>
      <c r="F242" s="140"/>
    </row>
    <row r="243" spans="1:6" x14ac:dyDescent="0.35">
      <c r="A243" s="154"/>
      <c r="B243" s="211" t="s">
        <v>549</v>
      </c>
      <c r="C243" s="212"/>
      <c r="D243" s="198"/>
      <c r="E243" s="200"/>
      <c r="F243" s="140"/>
    </row>
    <row r="244" spans="1:6" x14ac:dyDescent="0.35">
      <c r="A244" s="154"/>
      <c r="B244" s="207" t="s">
        <v>550</v>
      </c>
      <c r="C244" s="199"/>
      <c r="D244" s="198"/>
      <c r="E244" s="200"/>
      <c r="F244" s="140" t="str">
        <f>IF(Public!$F$287&lt;&gt;0,Public!$F$287,"")</f>
        <v/>
      </c>
    </row>
    <row r="245" spans="1:6" x14ac:dyDescent="0.35">
      <c r="A245" s="154"/>
      <c r="B245" s="207" t="s">
        <v>551</v>
      </c>
      <c r="C245" s="199"/>
      <c r="D245" s="198"/>
      <c r="E245" s="200"/>
      <c r="F245" s="140" t="str">
        <f>IF(Public!$F$288&lt;&gt;0,Public!$F$288,"")</f>
        <v/>
      </c>
    </row>
    <row r="246" spans="1:6" x14ac:dyDescent="0.35">
      <c r="A246" s="154"/>
      <c r="B246" s="213" t="s">
        <v>552</v>
      </c>
      <c r="C246" s="199"/>
      <c r="D246" s="198"/>
      <c r="E246" s="200"/>
      <c r="F246" s="140" t="str">
        <f>IF(Public!$F$289&lt;&gt;0,Public!$F$289,"")</f>
        <v/>
      </c>
    </row>
    <row r="247" spans="1:6" x14ac:dyDescent="0.35">
      <c r="A247" s="154"/>
      <c r="B247" s="203"/>
      <c r="C247" s="203"/>
      <c r="D247" s="203"/>
      <c r="E247" s="214"/>
      <c r="F247" s="140"/>
    </row>
    <row r="248" spans="1:6" x14ac:dyDescent="0.35">
      <c r="A248" s="154"/>
      <c r="B248" s="183" t="s">
        <v>571</v>
      </c>
      <c r="C248" s="183"/>
      <c r="D248" s="183"/>
      <c r="E248" s="184"/>
      <c r="F248" s="140"/>
    </row>
    <row r="249" spans="1:6" x14ac:dyDescent="0.35">
      <c r="A249" s="154"/>
      <c r="B249" s="205" t="s">
        <v>566</v>
      </c>
      <c r="C249" s="205"/>
      <c r="D249" s="205"/>
      <c r="E249" s="206"/>
      <c r="F249" s="140"/>
    </row>
    <row r="250" spans="1:6" x14ac:dyDescent="0.35">
      <c r="A250" s="154"/>
      <c r="B250" s="207" t="s">
        <v>567</v>
      </c>
      <c r="C250" s="199"/>
      <c r="D250" s="207"/>
      <c r="E250" s="208"/>
      <c r="F250" s="140" t="str">
        <f>IF(Public!$H$278&lt;&gt;0,Public!$H$278,"")</f>
        <v/>
      </c>
    </row>
    <row r="251" spans="1:6" x14ac:dyDescent="0.35">
      <c r="A251" s="154"/>
      <c r="B251" s="207" t="s">
        <v>568</v>
      </c>
      <c r="C251" s="199"/>
      <c r="D251" s="207"/>
      <c r="E251" s="208"/>
      <c r="F251" s="140" t="str">
        <f>IF(Public!$H$279&lt;&gt;0,Public!$H$279,"")</f>
        <v/>
      </c>
    </row>
    <row r="252" spans="1:6" x14ac:dyDescent="0.35">
      <c r="A252" s="154"/>
      <c r="B252" s="207"/>
      <c r="C252" s="199"/>
      <c r="D252" s="207"/>
      <c r="E252" s="208"/>
      <c r="F252" s="140"/>
    </row>
    <row r="253" spans="1:6" x14ac:dyDescent="0.35">
      <c r="A253" s="154"/>
      <c r="B253" s="209" t="s">
        <v>569</v>
      </c>
      <c r="C253" s="209"/>
      <c r="D253" s="209"/>
      <c r="E253" s="210"/>
      <c r="F253" s="140"/>
    </row>
    <row r="254" spans="1:6" x14ac:dyDescent="0.35">
      <c r="A254" s="154"/>
      <c r="B254" s="211" t="s">
        <v>547</v>
      </c>
      <c r="C254" s="212"/>
      <c r="D254" s="209"/>
      <c r="E254" s="210"/>
      <c r="F254" s="140"/>
    </row>
    <row r="255" spans="1:6" x14ac:dyDescent="0.35">
      <c r="A255" s="154"/>
      <c r="B255" s="207" t="s">
        <v>548</v>
      </c>
      <c r="C255" s="199"/>
      <c r="D255" s="198"/>
      <c r="E255" s="200"/>
      <c r="F255" s="140" t="str">
        <f>IF(Public!$H$281&lt;&gt;0,Public!$H$281,"")</f>
        <v/>
      </c>
    </row>
    <row r="256" spans="1:6" x14ac:dyDescent="0.35">
      <c r="A256" s="154"/>
      <c r="B256" s="207"/>
      <c r="C256" s="199"/>
      <c r="D256" s="198"/>
      <c r="E256" s="200"/>
      <c r="F256" s="140"/>
    </row>
    <row r="257" spans="1:6" x14ac:dyDescent="0.35">
      <c r="A257" s="154"/>
      <c r="B257" s="211" t="s">
        <v>549</v>
      </c>
      <c r="C257" s="212"/>
      <c r="D257" s="198"/>
      <c r="E257" s="200"/>
      <c r="F257" s="140"/>
    </row>
    <row r="258" spans="1:6" x14ac:dyDescent="0.35">
      <c r="A258" s="154"/>
      <c r="B258" s="207" t="s">
        <v>550</v>
      </c>
      <c r="C258" s="199"/>
      <c r="D258" s="198"/>
      <c r="E258" s="200"/>
      <c r="F258" s="140" t="str">
        <f>IF(Public!$H$282&lt;&gt;0,Public!$H$282,"")</f>
        <v/>
      </c>
    </row>
    <row r="259" spans="1:6" x14ac:dyDescent="0.35">
      <c r="A259" s="154"/>
      <c r="B259" s="207" t="s">
        <v>551</v>
      </c>
      <c r="C259" s="199"/>
      <c r="D259" s="198"/>
      <c r="E259" s="200"/>
      <c r="F259" s="140" t="str">
        <f>IF(Public!$H$283&lt;&gt;0,Public!$H$283,"")</f>
        <v/>
      </c>
    </row>
    <row r="260" spans="1:6" x14ac:dyDescent="0.35">
      <c r="A260" s="154"/>
      <c r="B260" s="213" t="s">
        <v>552</v>
      </c>
      <c r="C260" s="199"/>
      <c r="D260" s="198"/>
      <c r="E260" s="200"/>
      <c r="F260" s="140" t="str">
        <f>IF(Public!$F$284&lt;&gt;0,Public!$F$284,"")</f>
        <v/>
      </c>
    </row>
    <row r="261" spans="1:6" x14ac:dyDescent="0.35">
      <c r="A261" s="154"/>
      <c r="B261" s="199"/>
      <c r="C261" s="199"/>
      <c r="D261" s="199"/>
      <c r="E261" s="215"/>
      <c r="F261" s="140"/>
    </row>
    <row r="262" spans="1:6" x14ac:dyDescent="0.35">
      <c r="A262" s="154"/>
      <c r="B262" s="209" t="s">
        <v>570</v>
      </c>
      <c r="C262" s="209"/>
      <c r="D262" s="209"/>
      <c r="E262" s="210"/>
      <c r="F262" s="140"/>
    </row>
    <row r="263" spans="1:6" x14ac:dyDescent="0.35">
      <c r="A263" s="154"/>
      <c r="B263" s="211" t="s">
        <v>547</v>
      </c>
      <c r="C263" s="212"/>
      <c r="D263" s="209"/>
      <c r="E263" s="210"/>
      <c r="F263" s="140"/>
    </row>
    <row r="264" spans="1:6" x14ac:dyDescent="0.35">
      <c r="A264" s="154"/>
      <c r="B264" s="207" t="s">
        <v>548</v>
      </c>
      <c r="C264" s="199"/>
      <c r="D264" s="198"/>
      <c r="E264" s="200"/>
      <c r="F264" s="140" t="str">
        <f>IF(Public!$H$286&lt;&gt;0,Public!$H$286,"")</f>
        <v/>
      </c>
    </row>
    <row r="265" spans="1:6" x14ac:dyDescent="0.35">
      <c r="A265" s="154"/>
      <c r="B265" s="207"/>
      <c r="C265" s="199"/>
      <c r="D265" s="198"/>
      <c r="E265" s="200"/>
      <c r="F265" s="140"/>
    </row>
    <row r="266" spans="1:6" x14ac:dyDescent="0.35">
      <c r="A266" s="154"/>
      <c r="B266" s="211" t="s">
        <v>549</v>
      </c>
      <c r="C266" s="212"/>
      <c r="D266" s="198"/>
      <c r="E266" s="200"/>
      <c r="F266" s="140"/>
    </row>
    <row r="267" spans="1:6" x14ac:dyDescent="0.35">
      <c r="A267" s="154"/>
      <c r="B267" s="207" t="s">
        <v>550</v>
      </c>
      <c r="C267" s="199"/>
      <c r="D267" s="198"/>
      <c r="E267" s="200"/>
      <c r="F267" s="140" t="str">
        <f>IF(Public!$H$287&lt;&gt;0,Public!$H$287,"")</f>
        <v/>
      </c>
    </row>
    <row r="268" spans="1:6" x14ac:dyDescent="0.35">
      <c r="A268" s="154"/>
      <c r="B268" s="207" t="s">
        <v>551</v>
      </c>
      <c r="C268" s="199"/>
      <c r="D268" s="198"/>
      <c r="E268" s="200"/>
      <c r="F268" s="140" t="str">
        <f>IF(Public!$H$288&lt;&gt;0,Public!$H$288,"")</f>
        <v/>
      </c>
    </row>
    <row r="269" spans="1:6" x14ac:dyDescent="0.35">
      <c r="A269" s="154"/>
      <c r="B269" s="213" t="s">
        <v>552</v>
      </c>
      <c r="C269" s="199"/>
      <c r="D269" s="198"/>
      <c r="E269" s="200"/>
      <c r="F269" s="140" t="str">
        <f>IF(Public!$F$289&lt;&gt;0,Public!$F$289,"")</f>
        <v/>
      </c>
    </row>
    <row r="270" spans="1:6" x14ac:dyDescent="0.35">
      <c r="A270" s="154"/>
      <c r="B270" s="196"/>
      <c r="C270" s="196"/>
      <c r="D270" s="196"/>
      <c r="E270" s="201"/>
      <c r="F270" s="140"/>
    </row>
    <row r="271" spans="1:6" x14ac:dyDescent="0.35">
      <c r="A271" s="141" t="s">
        <v>492</v>
      </c>
      <c r="B271" s="142" t="s">
        <v>572</v>
      </c>
      <c r="C271" s="142"/>
      <c r="D271" s="142"/>
      <c r="E271" s="143"/>
      <c r="F271" s="144"/>
    </row>
    <row r="272" spans="1:6" x14ac:dyDescent="0.35">
      <c r="A272" s="154"/>
      <c r="B272" s="151"/>
      <c r="C272" s="151"/>
      <c r="D272" s="151"/>
      <c r="E272" s="152"/>
      <c r="F272" s="140"/>
    </row>
    <row r="273" spans="1:6" x14ac:dyDescent="0.35">
      <c r="A273" s="145" t="s">
        <v>573</v>
      </c>
      <c r="B273" s="180" t="s">
        <v>574</v>
      </c>
      <c r="C273" s="180"/>
      <c r="D273" s="180"/>
      <c r="E273" s="181"/>
      <c r="F273" s="140"/>
    </row>
    <row r="274" spans="1:6" x14ac:dyDescent="0.35">
      <c r="A274" s="154"/>
      <c r="B274" s="216" t="s">
        <v>67</v>
      </c>
      <c r="C274" s="217"/>
      <c r="D274" s="216"/>
      <c r="E274" s="218"/>
      <c r="F274" s="140">
        <f>Pro!$E$113</f>
        <v>0</v>
      </c>
    </row>
    <row r="275" spans="1:6" x14ac:dyDescent="0.35">
      <c r="A275" s="154"/>
      <c r="B275" s="219" t="s">
        <v>54</v>
      </c>
      <c r="C275" s="220"/>
      <c r="D275" s="219"/>
      <c r="E275" s="221"/>
      <c r="F275" s="140">
        <f>Pro!$E$114</f>
        <v>0</v>
      </c>
    </row>
    <row r="276" spans="1:6" x14ac:dyDescent="0.35">
      <c r="A276" s="154"/>
      <c r="B276" s="222" t="s">
        <v>75</v>
      </c>
      <c r="C276" s="217"/>
      <c r="D276" s="216"/>
      <c r="E276" s="218"/>
      <c r="F276" s="140">
        <f>Pro!$E$115</f>
        <v>0</v>
      </c>
    </row>
    <row r="277" spans="1:6" x14ac:dyDescent="0.35">
      <c r="A277" s="154"/>
      <c r="B277" s="216" t="s">
        <v>68</v>
      </c>
      <c r="C277" s="217"/>
      <c r="D277" s="216"/>
      <c r="E277" s="218"/>
      <c r="F277" s="140">
        <f>Pro!$E$116</f>
        <v>0</v>
      </c>
    </row>
    <row r="278" spans="1:6" x14ac:dyDescent="0.35">
      <c r="A278" s="154"/>
      <c r="B278" s="222" t="s">
        <v>61</v>
      </c>
      <c r="C278" s="217"/>
      <c r="D278" s="216"/>
      <c r="E278" s="218"/>
      <c r="F278" s="140">
        <f>Pro!$E$117</f>
        <v>0</v>
      </c>
    </row>
    <row r="279" spans="1:6" x14ac:dyDescent="0.35">
      <c r="A279" s="154"/>
      <c r="B279" s="216" t="s">
        <v>69</v>
      </c>
      <c r="C279" s="217"/>
      <c r="D279" s="216"/>
      <c r="E279" s="218"/>
      <c r="F279" s="140">
        <f>Pro!$E$118</f>
        <v>0</v>
      </c>
    </row>
    <row r="280" spans="1:6" x14ac:dyDescent="0.35">
      <c r="A280" s="154"/>
      <c r="B280" s="216" t="s">
        <v>70</v>
      </c>
      <c r="C280" s="217"/>
      <c r="D280" s="216"/>
      <c r="E280" s="218"/>
      <c r="F280" s="140">
        <f>Pro!$E$119</f>
        <v>0</v>
      </c>
    </row>
    <row r="281" spans="1:6" x14ac:dyDescent="0.35">
      <c r="A281" s="154"/>
      <c r="B281" s="216" t="s">
        <v>87</v>
      </c>
      <c r="C281" s="217"/>
      <c r="D281" s="216"/>
      <c r="E281" s="218"/>
      <c r="F281" s="140">
        <f>Pro!$E$120</f>
        <v>0</v>
      </c>
    </row>
    <row r="282" spans="1:6" x14ac:dyDescent="0.35">
      <c r="A282" s="154"/>
      <c r="B282" s="216" t="s">
        <v>77</v>
      </c>
      <c r="C282" s="217"/>
      <c r="D282" s="216"/>
      <c r="E282" s="218"/>
      <c r="F282" s="140">
        <f>Pro!$E$121</f>
        <v>0</v>
      </c>
    </row>
    <row r="283" spans="1:6" x14ac:dyDescent="0.35">
      <c r="A283" s="154"/>
      <c r="B283" s="216" t="s">
        <v>71</v>
      </c>
      <c r="C283" s="217"/>
      <c r="D283" s="216"/>
      <c r="E283" s="218"/>
      <c r="F283" s="140">
        <f>Pro!$E$122</f>
        <v>0</v>
      </c>
    </row>
    <row r="284" spans="1:6" x14ac:dyDescent="0.35">
      <c r="A284" s="154"/>
      <c r="B284" s="216" t="s">
        <v>275</v>
      </c>
      <c r="C284" s="217"/>
      <c r="D284" s="216"/>
      <c r="E284" s="218"/>
      <c r="F284" s="140">
        <f>Pro!$E$123</f>
        <v>0</v>
      </c>
    </row>
    <row r="285" spans="1:6" x14ac:dyDescent="0.35">
      <c r="A285" s="154"/>
      <c r="B285" s="216" t="s">
        <v>56</v>
      </c>
      <c r="C285" s="217"/>
      <c r="D285" s="216"/>
      <c r="E285" s="218"/>
      <c r="F285" s="140">
        <f>Pro!$E$124</f>
        <v>0</v>
      </c>
    </row>
    <row r="286" spans="1:6" x14ac:dyDescent="0.35">
      <c r="A286" s="154"/>
      <c r="B286" s="216" t="s">
        <v>55</v>
      </c>
      <c r="C286" s="217"/>
      <c r="D286" s="216"/>
      <c r="E286" s="218"/>
      <c r="F286" s="140">
        <f>Pro!$E$125</f>
        <v>0</v>
      </c>
    </row>
    <row r="287" spans="1:6" ht="15" thickBot="1" x14ac:dyDescent="0.4">
      <c r="B287" s="216" t="s">
        <v>575</v>
      </c>
      <c r="C287" s="217" t="s">
        <v>576</v>
      </c>
      <c r="D287" s="217"/>
      <c r="E287" s="223"/>
      <c r="F287" s="140">
        <f>IF(Pro!$E$126&lt;&gt;0,"X",0)</f>
        <v>0</v>
      </c>
    </row>
    <row r="288" spans="1:6" ht="15" thickBot="1" x14ac:dyDescent="0.4">
      <c r="A288" s="174" t="s">
        <v>523</v>
      </c>
      <c r="B288" s="224" t="s">
        <v>577</v>
      </c>
      <c r="C288" s="217"/>
      <c r="D288" s="216"/>
      <c r="E288" s="218"/>
      <c r="F288" s="140" t="str">
        <f>IF(Pro!$E$126&lt;&gt;0,CHAR(34)&amp;Pro!$E$126&amp;CHAR(34),"")</f>
        <v/>
      </c>
    </row>
    <row r="289" spans="1:6" x14ac:dyDescent="0.35">
      <c r="A289" s="154"/>
      <c r="B289" s="225"/>
      <c r="C289" s="171"/>
      <c r="D289" s="225"/>
      <c r="E289" s="226"/>
      <c r="F289" s="140"/>
    </row>
    <row r="290" spans="1:6" x14ac:dyDescent="0.35">
      <c r="A290" s="154"/>
      <c r="B290" s="196"/>
      <c r="C290" s="196"/>
      <c r="D290" s="196"/>
      <c r="E290" s="201"/>
      <c r="F290" s="140"/>
    </row>
    <row r="291" spans="1:6" x14ac:dyDescent="0.35">
      <c r="A291" s="141" t="s">
        <v>492</v>
      </c>
      <c r="B291" s="142" t="s">
        <v>560</v>
      </c>
      <c r="C291" s="142"/>
      <c r="D291" s="142"/>
      <c r="E291" s="143"/>
      <c r="F291" s="144"/>
    </row>
    <row r="292" spans="1:6" ht="15" thickBot="1" x14ac:dyDescent="0.4">
      <c r="A292" s="154"/>
      <c r="B292" s="151"/>
      <c r="C292" s="151"/>
      <c r="D292" s="151"/>
      <c r="E292" s="152"/>
      <c r="F292" s="140"/>
    </row>
    <row r="293" spans="1:6" ht="15" thickBot="1" x14ac:dyDescent="0.4">
      <c r="A293" s="154"/>
      <c r="B293" s="227" t="s">
        <v>578</v>
      </c>
      <c r="C293" s="228"/>
      <c r="D293" s="228"/>
      <c r="E293" s="229"/>
      <c r="F293" s="140"/>
    </row>
    <row r="294" spans="1:6" x14ac:dyDescent="0.35">
      <c r="A294" s="154"/>
      <c r="B294" s="151"/>
      <c r="C294" s="151"/>
      <c r="D294" s="151"/>
      <c r="E294" s="152"/>
      <c r="F294" s="140"/>
    </row>
    <row r="295" spans="1:6" x14ac:dyDescent="0.35">
      <c r="A295" s="145" t="s">
        <v>579</v>
      </c>
      <c r="B295" s="230" t="s">
        <v>580</v>
      </c>
      <c r="C295" s="231"/>
      <c r="D295" s="230"/>
      <c r="E295" s="232"/>
      <c r="F295" s="140"/>
    </row>
    <row r="296" spans="1:6" x14ac:dyDescent="0.35">
      <c r="A296" s="160" t="s">
        <v>581</v>
      </c>
      <c r="B296" s="216" t="s">
        <v>67</v>
      </c>
      <c r="C296" s="217"/>
      <c r="D296" s="216"/>
      <c r="E296" s="218"/>
      <c r="F296" s="140" t="str">
        <f>IF(Public!$E$296="Comparable","C",IF(COUNTIF(Public!$E$296,"*Canada"),"A",IF(OR(COUNTIF(Public!$E$296,"*China"),COUNTIF(Public!$E$296,"*Chine")),"B","")))</f>
        <v/>
      </c>
    </row>
    <row r="297" spans="1:6" x14ac:dyDescent="0.35">
      <c r="A297" s="154"/>
      <c r="B297" s="219" t="s">
        <v>54</v>
      </c>
      <c r="C297" s="220"/>
      <c r="D297" s="219"/>
      <c r="E297" s="221"/>
      <c r="F297" s="140" t="str">
        <f>IF(Public!$E$297="Comparable","C",IF(COUNTIF(Public!$E$297,"*Canada"),"A",IF(OR(COUNTIF(Public!$E$297,"*China"),COUNTIF(Public!$E$297,"*Chine")),"B","")))</f>
        <v/>
      </c>
    </row>
    <row r="298" spans="1:6" x14ac:dyDescent="0.35">
      <c r="A298" s="154"/>
      <c r="B298" s="222" t="s">
        <v>75</v>
      </c>
      <c r="C298" s="217"/>
      <c r="D298" s="216"/>
      <c r="E298" s="218"/>
      <c r="F298" s="140" t="str">
        <f>IF(Public!$E$298="Comparable","C",IF(COUNTIF(Public!$E$298,"*Canada"),"A",IF(OR(COUNTIF(Public!$E$298,"*China"),COUNTIF(Public!$E$298,"*Chine")),"B","")))</f>
        <v/>
      </c>
    </row>
    <row r="299" spans="1:6" x14ac:dyDescent="0.35">
      <c r="A299" s="154"/>
      <c r="B299" s="216" t="s">
        <v>68</v>
      </c>
      <c r="C299" s="217"/>
      <c r="D299" s="216"/>
      <c r="E299" s="218"/>
      <c r="F299" s="140" t="str">
        <f>IF(Public!$E$299="Comparable","C",IF(COUNTIF(Public!$E$299,"*Canada"),"A",IF(OR(COUNTIF(Public!$E$299,"*China"),COUNTIF(Public!$E$299,"*Chine")),"B","")))</f>
        <v/>
      </c>
    </row>
    <row r="300" spans="1:6" x14ac:dyDescent="0.35">
      <c r="A300" s="154"/>
      <c r="B300" s="222" t="s">
        <v>76</v>
      </c>
      <c r="C300" s="217"/>
      <c r="D300" s="216"/>
      <c r="E300" s="218"/>
      <c r="F300" s="140" t="str">
        <f>IF(Public!$E$300="Comparable","C",IF(COUNTIF(Public!$E$300,"*Canada"),"A",IF(OR(COUNTIF(Public!$E$300,"*China"),COUNTIF(Public!$E$300,"*Chine")),"B","")))</f>
        <v/>
      </c>
    </row>
    <row r="301" spans="1:6" x14ac:dyDescent="0.35">
      <c r="A301" s="154"/>
      <c r="B301" s="216" t="s">
        <v>61</v>
      </c>
      <c r="C301" s="217"/>
      <c r="D301" s="216"/>
      <c r="E301" s="218"/>
      <c r="F301" s="140" t="str">
        <f>IF(Public!$E$301="Comparable","C",IF(COUNTIF(Public!$E$301,"*Canada"),"A",IF(OR(COUNTIF(Public!$E$301,"*China"),COUNTIF(Public!$E$301,"*Chine")),"B","")))</f>
        <v/>
      </c>
    </row>
    <row r="302" spans="1:6" x14ac:dyDescent="0.35">
      <c r="A302" s="154"/>
      <c r="B302" s="216" t="s">
        <v>69</v>
      </c>
      <c r="C302" s="217"/>
      <c r="D302" s="216"/>
      <c r="E302" s="218"/>
      <c r="F302" s="140" t="str">
        <f>IF(Public!$E$302="Comparable","C",IF(COUNTIF(Public!$E$302,"*Canada"),"A",IF(OR(COUNTIF(Public!$E$302,"*China"),COUNTIF(Public!$E$302,"*Chine")),"B","")))</f>
        <v/>
      </c>
    </row>
    <row r="303" spans="1:6" x14ac:dyDescent="0.35">
      <c r="A303" s="154"/>
      <c r="B303" s="216" t="s">
        <v>70</v>
      </c>
      <c r="C303" s="217"/>
      <c r="D303" s="216"/>
      <c r="E303" s="218"/>
      <c r="F303" s="140" t="str">
        <f>IF(Public!$E$303="Comparable","C",IF(COUNTIF(Public!$E$303,"*Canada"),"A",IF(OR(COUNTIF(Public!$E$303,"*China"),COUNTIF(Public!$E$303,"*Chine")),"B","")))</f>
        <v/>
      </c>
    </row>
    <row r="304" spans="1:6" x14ac:dyDescent="0.35">
      <c r="A304" s="154"/>
      <c r="B304" s="216" t="s">
        <v>87</v>
      </c>
      <c r="C304" s="217"/>
      <c r="D304" s="216"/>
      <c r="E304" s="218"/>
      <c r="F304" s="140" t="str">
        <f>IF(Public!$E$304="Comparable","C",IF(COUNTIF(Public!$E$304,"*Canada"),"A",IF(OR(COUNTIF(Public!$E$304,"*China"),COUNTIF(Public!$E$304,"*Chine")),"B","")))</f>
        <v/>
      </c>
    </row>
    <row r="305" spans="1:6" x14ac:dyDescent="0.35">
      <c r="A305" s="154"/>
      <c r="B305" s="216" t="s">
        <v>77</v>
      </c>
      <c r="C305" s="217"/>
      <c r="D305" s="216"/>
      <c r="E305" s="218"/>
      <c r="F305" s="140" t="str">
        <f>IF(Public!$E$305="Comparable","C",IF(COUNTIF(Public!$E$305,"*Canada"),"A",IF(OR(COUNTIF(Public!$E$305,"*China"),COUNTIF(Public!$E$305,"*Chine")),"B","")))</f>
        <v/>
      </c>
    </row>
    <row r="306" spans="1:6" x14ac:dyDescent="0.35">
      <c r="A306" s="154"/>
      <c r="B306" s="216" t="s">
        <v>71</v>
      </c>
      <c r="C306" s="217"/>
      <c r="D306" s="216"/>
      <c r="E306" s="218"/>
      <c r="F306" s="140" t="str">
        <f>IF(Public!$E$306="Comparable","C",IF(COUNTIF(Public!$E$306,"*Canada"),"A",IF(OR(COUNTIF(Public!$E$306,"*China"),COUNTIF(Public!$E$306,"*Chine")),"B","")))</f>
        <v/>
      </c>
    </row>
    <row r="307" spans="1:6" x14ac:dyDescent="0.35">
      <c r="A307" s="154"/>
      <c r="B307" s="216" t="s">
        <v>275</v>
      </c>
      <c r="C307" s="217"/>
      <c r="D307" s="216"/>
      <c r="E307" s="218"/>
      <c r="F307" s="140" t="str">
        <f>IF(Public!$E$307="Comparable","C",IF(COUNTIF(Public!$E$307,"*Canada"),"A",IF(OR(COUNTIF(Public!$E$307,"*China"),COUNTIF(Public!$E$307,"*Chine")),"B","")))</f>
        <v/>
      </c>
    </row>
    <row r="308" spans="1:6" x14ac:dyDescent="0.35">
      <c r="A308" s="154"/>
      <c r="B308" s="216" t="s">
        <v>56</v>
      </c>
      <c r="C308" s="217"/>
      <c r="D308" s="216"/>
      <c r="E308" s="218"/>
      <c r="F308" s="140" t="str">
        <f>IF(Public!$E$308="Comparable","C",IF(COUNTIF(Public!$E$308,"*Canada"),"A",IF(OR(COUNTIF(Public!$E$308,"*China"),COUNTIF(Public!$E$308,"*Chine")),"B","")))</f>
        <v/>
      </c>
    </row>
    <row r="309" spans="1:6" x14ac:dyDescent="0.35">
      <c r="A309" s="154"/>
      <c r="B309" s="216" t="s">
        <v>55</v>
      </c>
      <c r="C309" s="217"/>
      <c r="D309" s="216"/>
      <c r="E309" s="218"/>
      <c r="F309" s="140" t="str">
        <f>IF(Public!$E$309="Comparable","C",IF(COUNTIF(Public!$E$309,"*Canada"),"A",IF(OR(COUNTIF(Public!$E$309,"*China"),COUNTIF(Public!$E$309,"*Chine")),"B","")))</f>
        <v/>
      </c>
    </row>
    <row r="310" spans="1:6" ht="15" thickBot="1" x14ac:dyDescent="0.4">
      <c r="A310" s="154"/>
      <c r="B310" s="216" t="s">
        <v>582</v>
      </c>
      <c r="C310" s="217"/>
      <c r="D310" s="216"/>
      <c r="E310" s="218"/>
      <c r="F310" s="140" t="str">
        <f>IF(Public!$E$310&lt;&gt;0,"C","")</f>
        <v/>
      </c>
    </row>
    <row r="311" spans="1:6" ht="15" thickBot="1" x14ac:dyDescent="0.4">
      <c r="A311" s="174" t="s">
        <v>523</v>
      </c>
      <c r="B311" s="224" t="s">
        <v>582</v>
      </c>
      <c r="C311" s="217"/>
      <c r="D311" s="216"/>
      <c r="E311" s="218"/>
      <c r="F311" s="140" t="str">
        <f>IF(Public!$E$310&lt;&gt;0,CHAR(34)&amp;Public!$E$310&amp;CHAR(34),"")</f>
        <v/>
      </c>
    </row>
    <row r="312" spans="1:6" ht="15" thickBot="1" x14ac:dyDescent="0.4">
      <c r="A312" s="154"/>
      <c r="B312" s="222" t="s">
        <v>296</v>
      </c>
      <c r="C312" s="217"/>
      <c r="D312" s="216"/>
      <c r="E312" s="218"/>
      <c r="F312" s="140" t="str">
        <f>IF(Public!$E$312&lt;&gt;0,"A","")</f>
        <v/>
      </c>
    </row>
    <row r="313" spans="1:6" ht="15" thickBot="1" x14ac:dyDescent="0.4">
      <c r="A313" s="174" t="s">
        <v>523</v>
      </c>
      <c r="B313" s="224" t="s">
        <v>296</v>
      </c>
      <c r="C313" s="217"/>
      <c r="D313" s="217"/>
      <c r="E313" s="223"/>
      <c r="F313" s="140" t="str">
        <f>IF(Public!$E$312&lt;&gt;0,CHAR(34)&amp;Public!$E$312&amp;CHAR(34),"")</f>
        <v/>
      </c>
    </row>
    <row r="314" spans="1:6" ht="15" thickBot="1" x14ac:dyDescent="0.4">
      <c r="A314" s="154"/>
      <c r="B314" s="216" t="s">
        <v>583</v>
      </c>
      <c r="C314" s="217"/>
      <c r="D314" s="216"/>
      <c r="E314" s="218"/>
      <c r="F314" s="140" t="str">
        <f>IF(Public!$E$314&lt;&gt;0,"B","")</f>
        <v/>
      </c>
    </row>
    <row r="315" spans="1:6" ht="15" thickBot="1" x14ac:dyDescent="0.4">
      <c r="A315" s="174" t="s">
        <v>523</v>
      </c>
      <c r="B315" s="224" t="s">
        <v>583</v>
      </c>
      <c r="C315" s="217"/>
      <c r="D315" s="216"/>
      <c r="E315" s="218"/>
      <c r="F315" s="140" t="str">
        <f>IF(Public!$E$314&lt;&gt;0,CHAR(34)&amp;Public!$E$314&amp;CHAR(34),"")</f>
        <v/>
      </c>
    </row>
    <row r="316" spans="1:6" x14ac:dyDescent="0.35">
      <c r="A316" s="154"/>
      <c r="B316" s="233"/>
      <c r="C316" s="234"/>
      <c r="D316" s="233"/>
      <c r="E316" s="235"/>
      <c r="F316" s="140"/>
    </row>
    <row r="317" spans="1:6" x14ac:dyDescent="0.35">
      <c r="A317" s="154"/>
      <c r="B317" s="216"/>
      <c r="C317" s="217"/>
      <c r="D317" s="216"/>
      <c r="E317" s="218"/>
      <c r="F317" s="140"/>
    </row>
    <row r="318" spans="1:6" x14ac:dyDescent="0.35">
      <c r="A318" s="141" t="s">
        <v>492</v>
      </c>
      <c r="B318" s="142" t="s">
        <v>572</v>
      </c>
      <c r="C318" s="142"/>
      <c r="D318" s="142"/>
      <c r="E318" s="143"/>
      <c r="F318" s="144"/>
    </row>
    <row r="319" spans="1:6" x14ac:dyDescent="0.35">
      <c r="A319" s="154"/>
      <c r="B319" s="151"/>
      <c r="C319" s="151"/>
      <c r="D319" s="151"/>
      <c r="E319" s="152"/>
      <c r="F319" s="140"/>
    </row>
    <row r="320" spans="1:6" x14ac:dyDescent="0.35">
      <c r="A320" s="145" t="s">
        <v>584</v>
      </c>
      <c r="B320" s="230" t="s">
        <v>585</v>
      </c>
      <c r="C320" s="231"/>
      <c r="D320" s="230"/>
      <c r="E320" s="232"/>
      <c r="F320" s="140"/>
    </row>
    <row r="321" spans="1:6" x14ac:dyDescent="0.35">
      <c r="A321" s="160" t="s">
        <v>521</v>
      </c>
      <c r="B321" s="236">
        <v>1</v>
      </c>
      <c r="C321" s="237"/>
      <c r="D321" s="236"/>
      <c r="E321" s="238"/>
      <c r="F321" s="140" t="str">
        <f>IF(Pro!$E$107=1,"X","")</f>
        <v/>
      </c>
    </row>
    <row r="322" spans="1:6" x14ac:dyDescent="0.35">
      <c r="A322" s="153"/>
      <c r="B322" s="170">
        <v>2</v>
      </c>
      <c r="C322" s="171"/>
      <c r="D322" s="170"/>
      <c r="E322" s="239"/>
      <c r="F322" s="140" t="str">
        <f>IF(Pro!$E$107=2,"X","")</f>
        <v/>
      </c>
    </row>
    <row r="323" spans="1:6" x14ac:dyDescent="0.35">
      <c r="A323" s="153"/>
      <c r="B323" s="224">
        <v>3</v>
      </c>
      <c r="C323" s="217"/>
      <c r="D323" s="224"/>
      <c r="E323" s="240"/>
      <c r="F323" s="140" t="str">
        <f>IF(Pro!$E$107=3,"X","")</f>
        <v/>
      </c>
    </row>
    <row r="324" spans="1:6" x14ac:dyDescent="0.35">
      <c r="A324" s="153"/>
      <c r="B324" s="224" t="s">
        <v>586</v>
      </c>
      <c r="C324" s="217"/>
      <c r="D324" s="224"/>
      <c r="E324" s="240"/>
      <c r="F324" s="140" t="str">
        <f>IF(OR(Pro!$E$107="More than 3",Pro!$E$107="Plus de 3"),"X","")</f>
        <v/>
      </c>
    </row>
    <row r="325" spans="1:6" x14ac:dyDescent="0.35">
      <c r="A325" s="153"/>
      <c r="B325" s="217"/>
      <c r="C325" s="217"/>
      <c r="D325" s="217"/>
      <c r="E325" s="223"/>
      <c r="F325" s="140"/>
    </row>
    <row r="326" spans="1:6" x14ac:dyDescent="0.35">
      <c r="A326" s="145" t="s">
        <v>587</v>
      </c>
      <c r="B326" s="230" t="s">
        <v>588</v>
      </c>
      <c r="C326" s="231"/>
      <c r="D326" s="230"/>
      <c r="E326" s="232"/>
      <c r="F326" s="140"/>
    </row>
    <row r="327" spans="1:6" x14ac:dyDescent="0.35">
      <c r="A327" s="160" t="s">
        <v>521</v>
      </c>
      <c r="B327" s="241" t="s">
        <v>44</v>
      </c>
      <c r="C327" s="242" t="s">
        <v>49</v>
      </c>
      <c r="D327" s="236"/>
      <c r="E327" s="238"/>
      <c r="F327" s="140">
        <f>Pro!$E$135</f>
        <v>0</v>
      </c>
    </row>
    <row r="328" spans="1:6" x14ac:dyDescent="0.35">
      <c r="A328" s="153"/>
      <c r="B328" s="241" t="s">
        <v>45</v>
      </c>
      <c r="C328" s="242" t="s">
        <v>50</v>
      </c>
      <c r="D328" s="236"/>
      <c r="E328" s="238"/>
      <c r="F328" s="140">
        <f>Pro!$E$136</f>
        <v>0</v>
      </c>
    </row>
    <row r="329" spans="1:6" ht="15" customHeight="1" x14ac:dyDescent="0.35">
      <c r="A329" s="153"/>
      <c r="B329" s="241" t="s">
        <v>46</v>
      </c>
      <c r="C329" s="242" t="s">
        <v>51</v>
      </c>
      <c r="D329" s="236"/>
      <c r="E329" s="238"/>
      <c r="F329" s="140">
        <f>Pro!$E$137</f>
        <v>0</v>
      </c>
    </row>
    <row r="330" spans="1:6" x14ac:dyDescent="0.35">
      <c r="A330" s="153"/>
      <c r="B330" s="241" t="s">
        <v>47</v>
      </c>
      <c r="C330" s="242" t="s">
        <v>52</v>
      </c>
      <c r="D330" s="236"/>
      <c r="E330" s="238"/>
      <c r="F330" s="140">
        <f>Pro!$E$139</f>
        <v>0</v>
      </c>
    </row>
    <row r="331" spans="1:6" x14ac:dyDescent="0.35">
      <c r="A331" s="153"/>
      <c r="B331" s="241" t="s">
        <v>48</v>
      </c>
      <c r="C331" s="242" t="s">
        <v>53</v>
      </c>
      <c r="D331" s="236"/>
      <c r="E331" s="238"/>
      <c r="F331" s="140">
        <f>Pro!$E$141</f>
        <v>0</v>
      </c>
    </row>
    <row r="332" spans="1:6" ht="15" thickBot="1" x14ac:dyDescent="0.4">
      <c r="B332" s="177" t="s">
        <v>589</v>
      </c>
      <c r="C332" s="237"/>
      <c r="D332" s="236"/>
      <c r="E332" s="238"/>
      <c r="F332" s="140">
        <f>IF(Pro!$E$142&lt;&gt;0,"X",0)</f>
        <v>0</v>
      </c>
    </row>
    <row r="333" spans="1:6" ht="15" thickBot="1" x14ac:dyDescent="0.4">
      <c r="A333" s="174" t="s">
        <v>523</v>
      </c>
      <c r="B333" s="224" t="s">
        <v>577</v>
      </c>
      <c r="C333" s="217"/>
      <c r="D333" s="243"/>
      <c r="E333" s="244"/>
      <c r="F333" s="140" t="str">
        <f>IF(Pro!$E$142&lt;&gt;0,CHAR(34)&amp;Pro!$E$142&amp;CHAR(34),"")</f>
        <v/>
      </c>
    </row>
    <row r="334" spans="1:6" x14ac:dyDescent="0.35">
      <c r="A334" s="153"/>
      <c r="B334" s="243"/>
      <c r="C334" s="217"/>
      <c r="D334" s="243"/>
      <c r="E334" s="244"/>
      <c r="F334" s="140"/>
    </row>
    <row r="335" spans="1:6" x14ac:dyDescent="0.35">
      <c r="A335" s="153"/>
      <c r="B335" s="217"/>
      <c r="C335" s="217"/>
      <c r="D335" s="217"/>
      <c r="E335" s="223"/>
      <c r="F335" s="140"/>
    </row>
    <row r="336" spans="1:6" x14ac:dyDescent="0.35">
      <c r="A336" s="145" t="s">
        <v>590</v>
      </c>
      <c r="B336" s="230" t="s">
        <v>591</v>
      </c>
      <c r="C336" s="231"/>
      <c r="D336" s="230"/>
      <c r="E336" s="232"/>
      <c r="F336" s="140"/>
    </row>
    <row r="337" spans="1:6" x14ac:dyDescent="0.35">
      <c r="A337" s="160" t="s">
        <v>592</v>
      </c>
      <c r="B337" s="161" t="s">
        <v>508</v>
      </c>
      <c r="C337" s="151"/>
      <c r="D337" s="236"/>
      <c r="E337" s="238"/>
      <c r="F337" s="140" t="str">
        <f>IF(OR(Pro!$H$152="Always",Pro!$H$152="Toujours"),"X","")</f>
        <v/>
      </c>
    </row>
    <row r="338" spans="1:6" x14ac:dyDescent="0.35">
      <c r="A338" s="153"/>
      <c r="B338" s="161" t="s">
        <v>509</v>
      </c>
      <c r="C338" s="151"/>
      <c r="D338" s="236"/>
      <c r="E338" s="238"/>
      <c r="F338" s="140" t="str">
        <f>IF(OR(Pro!$H$152="Usually",Pro!$H$152="Généralement"),"X","")</f>
        <v/>
      </c>
    </row>
    <row r="339" spans="1:6" x14ac:dyDescent="0.35">
      <c r="A339" s="153"/>
      <c r="B339" s="161" t="s">
        <v>510</v>
      </c>
      <c r="C339" s="151"/>
      <c r="D339" s="236"/>
      <c r="E339" s="238"/>
      <c r="F339" s="140" t="str">
        <f>IF(OR(Pro!$H$152="Sometimes",Pro!$H$152="Parfois"),"X","")</f>
        <v/>
      </c>
    </row>
    <row r="340" spans="1:6" x14ac:dyDescent="0.35">
      <c r="A340" s="153"/>
      <c r="B340" s="161" t="s">
        <v>511</v>
      </c>
      <c r="C340" s="151"/>
      <c r="D340" s="236"/>
      <c r="E340" s="238"/>
      <c r="F340" s="140" t="str">
        <f>IF(OR(Pro!$H$152="Never",Pro!$H$152="Jamais"),"X","")</f>
        <v/>
      </c>
    </row>
    <row r="341" spans="1:6" x14ac:dyDescent="0.35">
      <c r="A341" s="153"/>
      <c r="B341" s="217"/>
      <c r="C341" s="217"/>
      <c r="D341" s="217"/>
      <c r="E341" s="223"/>
      <c r="F341" s="140"/>
    </row>
    <row r="342" spans="1:6" x14ac:dyDescent="0.35">
      <c r="A342" s="145" t="s">
        <v>593</v>
      </c>
      <c r="B342" s="230" t="s">
        <v>594</v>
      </c>
      <c r="C342" s="231"/>
      <c r="D342" s="230"/>
      <c r="E342" s="232"/>
      <c r="F342" s="140"/>
    </row>
    <row r="343" spans="1:6" x14ac:dyDescent="0.35">
      <c r="A343" s="160" t="s">
        <v>592</v>
      </c>
      <c r="B343" s="161" t="s">
        <v>595</v>
      </c>
      <c r="C343" s="151"/>
      <c r="D343" s="161"/>
      <c r="E343" s="162"/>
      <c r="F343" s="140" t="str">
        <f>IF(OR(Pro!$H$159="0 to 5%",Pro!$H$159="De 0 à 5 %"),"X","")</f>
        <v/>
      </c>
    </row>
    <row r="344" spans="1:6" x14ac:dyDescent="0.35">
      <c r="A344" s="153"/>
      <c r="B344" s="161" t="s">
        <v>596</v>
      </c>
      <c r="C344" s="151"/>
      <c r="D344" s="161"/>
      <c r="E344" s="162"/>
      <c r="F344" s="140" t="str">
        <f>IF(OR(Pro!$H$159="6 to 10%",Pro!$H$159="De 6 à 10 %"),"X","")</f>
        <v/>
      </c>
    </row>
    <row r="345" spans="1:6" x14ac:dyDescent="0.35">
      <c r="A345" s="153"/>
      <c r="B345" s="161" t="s">
        <v>597</v>
      </c>
      <c r="C345" s="151"/>
      <c r="D345" s="161"/>
      <c r="E345" s="162"/>
      <c r="F345" s="140" t="str">
        <f>IF(OR(Pro!$H$159="11 to 15%",Pro!$H$159="De 11 à 15 %"),"X","")</f>
        <v/>
      </c>
    </row>
    <row r="346" spans="1:6" x14ac:dyDescent="0.35">
      <c r="A346" s="153"/>
      <c r="B346" s="161" t="s">
        <v>598</v>
      </c>
      <c r="C346" s="151"/>
      <c r="D346" s="161"/>
      <c r="E346" s="162"/>
      <c r="F346" s="140" t="str">
        <f>IF(OR(Pro!$H$159="16 to 20%",Pro!$H$159="De 16 à 20 %"),"X","")</f>
        <v/>
      </c>
    </row>
    <row r="347" spans="1:6" x14ac:dyDescent="0.35">
      <c r="A347" s="153"/>
      <c r="B347" s="161" t="s">
        <v>599</v>
      </c>
      <c r="C347" s="151"/>
      <c r="D347" s="161"/>
      <c r="E347" s="162"/>
      <c r="F347" s="140" t="str">
        <f>IF(OR(Pro!$H$159="21 to 25%",Pro!$H$159="De 21 à 25 %"),"X","")</f>
        <v/>
      </c>
    </row>
    <row r="348" spans="1:6" x14ac:dyDescent="0.35">
      <c r="A348" s="153"/>
      <c r="B348" s="161" t="s">
        <v>600</v>
      </c>
      <c r="C348" s="151"/>
      <c r="D348" s="161"/>
      <c r="E348" s="162"/>
      <c r="F348" s="140" t="str">
        <f>IF(OR(Pro!$H$159="More than 25%",Pro!$H$159="Plus de 25 %"),"X","")</f>
        <v/>
      </c>
    </row>
    <row r="349" spans="1:6" x14ac:dyDescent="0.35">
      <c r="A349" s="153"/>
      <c r="B349" s="217"/>
      <c r="C349" s="217"/>
      <c r="D349" s="217"/>
      <c r="E349" s="223"/>
      <c r="F349" s="140"/>
    </row>
    <row r="350" spans="1:6" ht="26.5" x14ac:dyDescent="0.35">
      <c r="A350" s="153"/>
      <c r="B350" s="245" t="s">
        <v>601</v>
      </c>
      <c r="C350" s="237"/>
      <c r="D350" s="236"/>
      <c r="E350" s="238"/>
      <c r="F350" s="140" t="str">
        <f>IF(OR(Pro!$H$159="Price would never be the primary factor",Pro!$H$159="Le prix ne sera jamais le facteur principal"),"X","")</f>
        <v/>
      </c>
    </row>
    <row r="351" spans="1:6" x14ac:dyDescent="0.35">
      <c r="A351" s="153"/>
      <c r="B351" s="237"/>
      <c r="C351" s="237"/>
      <c r="D351" s="237"/>
      <c r="E351" s="246"/>
      <c r="F351" s="140"/>
    </row>
    <row r="352" spans="1:6" x14ac:dyDescent="0.35">
      <c r="A352" s="145" t="s">
        <v>602</v>
      </c>
      <c r="B352" s="230" t="s">
        <v>603</v>
      </c>
      <c r="C352" s="231"/>
      <c r="D352" s="230"/>
      <c r="E352" s="232"/>
      <c r="F352" s="140"/>
    </row>
    <row r="353" spans="1:6" x14ac:dyDescent="0.35">
      <c r="A353" s="153"/>
      <c r="B353" s="170" t="s">
        <v>548</v>
      </c>
      <c r="C353" s="171"/>
      <c r="D353" s="170"/>
      <c r="E353" s="239"/>
      <c r="F353" s="140" t="str">
        <f>IF(OR(Pro!$H$166="China",Pro!$H$166="la Chine"),"X","")</f>
        <v/>
      </c>
    </row>
    <row r="354" spans="1:6" x14ac:dyDescent="0.35">
      <c r="A354" s="153"/>
      <c r="B354" s="170"/>
      <c r="C354" s="171"/>
      <c r="D354" s="170"/>
      <c r="E354" s="239"/>
      <c r="F354" s="140"/>
    </row>
    <row r="355" spans="1:6" x14ac:dyDescent="0.35">
      <c r="A355" s="153"/>
      <c r="B355" s="170" t="s">
        <v>550</v>
      </c>
      <c r="C355" s="171"/>
      <c r="D355" s="170"/>
      <c r="E355" s="239"/>
      <c r="F355" s="140" t="str">
        <f>IF(OR(Pro!$H$166="United States",Pro!$H$166="États-Unis"),"X","")</f>
        <v/>
      </c>
    </row>
    <row r="356" spans="1:6" x14ac:dyDescent="0.35">
      <c r="A356" s="153"/>
      <c r="B356" s="170" t="s">
        <v>551</v>
      </c>
      <c r="C356" s="171"/>
      <c r="D356" s="170"/>
      <c r="E356" s="239"/>
      <c r="F356" s="140" t="str">
        <f>IF(OR(Pro!$H$166="Other Countries",Pro!$H$166="Autres pays"),"X","")</f>
        <v/>
      </c>
    </row>
    <row r="357" spans="1:6" x14ac:dyDescent="0.35">
      <c r="A357" s="153"/>
      <c r="B357" s="247" t="s">
        <v>551</v>
      </c>
      <c r="C357" s="171"/>
      <c r="D357" s="170"/>
      <c r="E357" s="239"/>
      <c r="F357" s="140" t="str">
        <f>IF(OR(F356="X",Pro!H168&lt;&gt;0),Pro!H168,"")</f>
        <v/>
      </c>
    </row>
    <row r="358" spans="1:6" x14ac:dyDescent="0.35">
      <c r="A358" s="153"/>
      <c r="B358" s="171"/>
      <c r="C358" s="171"/>
      <c r="D358" s="171"/>
      <c r="E358" s="248"/>
      <c r="F358" s="140"/>
    </row>
    <row r="359" spans="1:6" x14ac:dyDescent="0.35">
      <c r="A359" s="145" t="s">
        <v>604</v>
      </c>
      <c r="B359" s="230" t="s">
        <v>605</v>
      </c>
      <c r="C359" s="231"/>
      <c r="D359" s="230"/>
      <c r="E359" s="232"/>
    </row>
    <row r="360" spans="1:6" x14ac:dyDescent="0.35">
      <c r="A360" s="160" t="s">
        <v>606</v>
      </c>
      <c r="B360" s="230">
        <v>2023</v>
      </c>
      <c r="C360" s="231"/>
      <c r="D360" s="230"/>
      <c r="E360" s="232"/>
    </row>
    <row r="361" spans="1:6" x14ac:dyDescent="0.35">
      <c r="A361" s="145"/>
      <c r="B361" s="170" t="s">
        <v>607</v>
      </c>
      <c r="C361" s="171"/>
      <c r="D361" s="170"/>
      <c r="E361" s="239"/>
      <c r="F361" s="250">
        <f>SUM(Pro!$H$23,Pro!$H$26,Pro!$H$29,Pro!$H$32,Pro!$H$35,Pro!$H$38)</f>
        <v>0</v>
      </c>
    </row>
    <row r="362" spans="1:6" x14ac:dyDescent="0.35">
      <c r="A362" s="145"/>
      <c r="B362" s="161" t="s">
        <v>608</v>
      </c>
      <c r="C362" s="151"/>
      <c r="D362" s="161"/>
      <c r="E362" s="162"/>
      <c r="F362" s="250">
        <f>SUM(Pro!$H$24,Pro!$H$27,Pro!$H$30,Pro!$H$33,Pro!$H$36,Pro!$H$39)</f>
        <v>0</v>
      </c>
    </row>
    <row r="363" spans="1:6" x14ac:dyDescent="0.35">
      <c r="A363" s="145"/>
      <c r="B363" s="251" t="s">
        <v>609</v>
      </c>
      <c r="C363" s="146"/>
      <c r="D363" s="251"/>
      <c r="E363" s="252"/>
      <c r="F363" s="253">
        <f>IFERROR($F$362/$F$361,0)</f>
        <v>0</v>
      </c>
    </row>
    <row r="364" spans="1:6" x14ac:dyDescent="0.35">
      <c r="F364" s="138"/>
    </row>
    <row r="365" spans="1:6" x14ac:dyDescent="0.35">
      <c r="B365" s="230">
        <v>2024</v>
      </c>
      <c r="C365" s="231"/>
      <c r="D365" s="230"/>
      <c r="E365" s="232"/>
    </row>
    <row r="366" spans="1:6" x14ac:dyDescent="0.35">
      <c r="B366" s="170" t="s">
        <v>607</v>
      </c>
      <c r="C366" s="171"/>
      <c r="D366" s="170"/>
      <c r="E366" s="239"/>
      <c r="F366" s="250">
        <f>SUM(Pro!$I$23,Pro!$I$26,Pro!$I$29,Pro!$I$32,Pro!$I$35,Pro!$I$38)</f>
        <v>0</v>
      </c>
    </row>
    <row r="367" spans="1:6" x14ac:dyDescent="0.35">
      <c r="B367" s="161" t="s">
        <v>608</v>
      </c>
      <c r="C367" s="151"/>
      <c r="D367" s="161"/>
      <c r="E367" s="162"/>
      <c r="F367" s="250">
        <f>SUM(Pro!$I$24,Pro!$I$27,Pro!$I$30,Pro!$I$33,Pro!$I$36,Pro!$I$39)</f>
        <v>0</v>
      </c>
    </row>
    <row r="368" spans="1:6" x14ac:dyDescent="0.35">
      <c r="B368" s="251" t="s">
        <v>609</v>
      </c>
      <c r="C368" s="146"/>
      <c r="D368" s="251"/>
      <c r="E368" s="252"/>
      <c r="F368" s="253">
        <f>IFERROR($F$367/$F$366,0)</f>
        <v>0</v>
      </c>
    </row>
    <row r="369" spans="2:6" x14ac:dyDescent="0.35">
      <c r="F369" s="138"/>
    </row>
    <row r="370" spans="2:6" x14ac:dyDescent="0.35">
      <c r="B370" s="230">
        <v>2025</v>
      </c>
      <c r="C370" s="231"/>
      <c r="D370" s="230"/>
      <c r="E370" s="232"/>
    </row>
    <row r="371" spans="2:6" x14ac:dyDescent="0.35">
      <c r="B371" s="170" t="s">
        <v>607</v>
      </c>
      <c r="C371" s="171"/>
      <c r="D371" s="170"/>
      <c r="E371" s="239"/>
      <c r="F371" s="250">
        <f>SUM(Pro!$J$23,Pro!$J$26,Pro!$J$29,Pro!$J$32,Pro!$J$35,Pro!$J$38)</f>
        <v>0</v>
      </c>
    </row>
    <row r="372" spans="2:6" x14ac:dyDescent="0.35">
      <c r="B372" s="161" t="s">
        <v>608</v>
      </c>
      <c r="C372" s="151"/>
      <c r="D372" s="161"/>
      <c r="E372" s="162"/>
      <c r="F372" s="250">
        <f>SUM(Pro!$J$24,Pro!$J$27,Pro!$J$30,Pro!$J$33,Pro!$J$36,Pro!$J$39)</f>
        <v>0</v>
      </c>
    </row>
    <row r="373" spans="2:6" x14ac:dyDescent="0.35">
      <c r="B373" s="251" t="s">
        <v>609</v>
      </c>
      <c r="C373" s="146"/>
      <c r="D373" s="251"/>
      <c r="E373" s="252"/>
      <c r="F373" s="253">
        <f>IFERROR($F$372/$F$371,0)</f>
        <v>0</v>
      </c>
    </row>
    <row r="374" spans="2:6" x14ac:dyDescent="0.35">
      <c r="B374" s="255"/>
      <c r="C374" s="146"/>
      <c r="D374" s="255"/>
      <c r="E374" s="256"/>
      <c r="F374" s="257"/>
    </row>
    <row r="375" spans="2:6" x14ac:dyDescent="0.35">
      <c r="B375" s="230" t="s">
        <v>610</v>
      </c>
      <c r="C375" s="231"/>
      <c r="D375" s="230"/>
      <c r="E375" s="232"/>
      <c r="F375" s="168"/>
    </row>
    <row r="376" spans="2:6" x14ac:dyDescent="0.35">
      <c r="B376" s="170" t="s">
        <v>607</v>
      </c>
      <c r="C376" s="171"/>
      <c r="D376" s="170"/>
      <c r="E376" s="239"/>
      <c r="F376" s="250">
        <f>SUM(Pro!$K$23,Pro!$K$26,Pro!$K$29,Pro!$K$32,Pro!$K$35,Pro!$K$38)</f>
        <v>0</v>
      </c>
    </row>
    <row r="377" spans="2:6" x14ac:dyDescent="0.35">
      <c r="B377" s="161" t="s">
        <v>608</v>
      </c>
      <c r="C377" s="151"/>
      <c r="D377" s="161"/>
      <c r="E377" s="162"/>
      <c r="F377" s="250">
        <f>SUM(Pro!$K$24,Pro!$K$27,Pro!$K$30,Pro!$K$33,Pro!$K$36,Pro!$K$39)</f>
        <v>0</v>
      </c>
    </row>
    <row r="378" spans="2:6" x14ac:dyDescent="0.35">
      <c r="B378" s="251" t="s">
        <v>609</v>
      </c>
      <c r="C378" s="146"/>
      <c r="D378" s="251"/>
      <c r="E378" s="252"/>
      <c r="F378" s="253">
        <f>IFERROR($F$377/$F$376,0)</f>
        <v>0</v>
      </c>
    </row>
    <row r="379" spans="2:6" x14ac:dyDescent="0.35">
      <c r="B379" s="255"/>
      <c r="C379" s="146"/>
      <c r="D379" s="255"/>
      <c r="E379" s="256"/>
      <c r="F379" s="257"/>
    </row>
    <row r="380" spans="2:6" x14ac:dyDescent="0.35">
      <c r="B380" s="230" t="s">
        <v>611</v>
      </c>
      <c r="C380" s="231"/>
      <c r="D380" s="230"/>
      <c r="E380" s="232"/>
    </row>
    <row r="381" spans="2:6" x14ac:dyDescent="0.35">
      <c r="B381" s="170" t="s">
        <v>607</v>
      </c>
      <c r="C381" s="171"/>
      <c r="D381" s="170"/>
      <c r="E381" s="239"/>
      <c r="F381" s="250">
        <f>SUM(Pro!$L$23,Pro!$L$26,Pro!$L$29,Pro!$L$32,Pro!$L$35,Pro!$L$38)</f>
        <v>0</v>
      </c>
    </row>
    <row r="382" spans="2:6" x14ac:dyDescent="0.35">
      <c r="B382" s="161" t="s">
        <v>608</v>
      </c>
      <c r="C382" s="151"/>
      <c r="D382" s="161"/>
      <c r="E382" s="162"/>
      <c r="F382" s="250">
        <f>SUM(Pro!$L$24,Pro!$L$27,Pro!$L$30,Pro!$L$33,Pro!$L$36,Pro!$L$39)</f>
        <v>0</v>
      </c>
    </row>
    <row r="383" spans="2:6" x14ac:dyDescent="0.35">
      <c r="B383" s="251" t="s">
        <v>609</v>
      </c>
      <c r="C383" s="146"/>
      <c r="D383" s="251"/>
      <c r="E383" s="252"/>
      <c r="F383" s="253">
        <f>IFERROR($F$382/$F$381,0)</f>
        <v>0</v>
      </c>
    </row>
    <row r="384" spans="2:6" x14ac:dyDescent="0.35">
      <c r="B384" s="255"/>
      <c r="C384" s="146"/>
      <c r="D384" s="255"/>
      <c r="E384" s="256"/>
      <c r="F384" s="257"/>
    </row>
    <row r="385" spans="1:6" x14ac:dyDescent="0.35">
      <c r="A385" s="145" t="s">
        <v>604</v>
      </c>
      <c r="B385" s="230" t="s">
        <v>612</v>
      </c>
      <c r="C385" s="231"/>
      <c r="D385" s="230"/>
      <c r="E385" s="232"/>
      <c r="F385" s="138"/>
    </row>
    <row r="386" spans="1:6" x14ac:dyDescent="0.35">
      <c r="A386" s="160" t="s">
        <v>606</v>
      </c>
      <c r="B386" s="161" t="s">
        <v>546</v>
      </c>
      <c r="C386" s="151"/>
      <c r="D386" s="170"/>
      <c r="E386" s="239"/>
      <c r="F386" s="258">
        <f>IFERROR(Pro!$H$23/$F$361,0)</f>
        <v>0</v>
      </c>
    </row>
    <row r="387" spans="1:6" x14ac:dyDescent="0.35">
      <c r="B387" s="170" t="s">
        <v>548</v>
      </c>
      <c r="C387" s="171"/>
      <c r="D387" s="170"/>
      <c r="E387" s="239"/>
      <c r="F387" s="258">
        <f>IFERROR(Pro!$H$26/$F$361,0)</f>
        <v>0</v>
      </c>
    </row>
    <row r="388" spans="1:6" x14ac:dyDescent="0.35">
      <c r="B388" s="170" t="s">
        <v>550</v>
      </c>
      <c r="C388" s="171"/>
      <c r="D388" s="170"/>
      <c r="E388" s="239"/>
      <c r="F388" s="258">
        <f>IFERROR(Pro!$H$29/$F$361,0)</f>
        <v>0</v>
      </c>
    </row>
    <row r="389" spans="1:6" x14ac:dyDescent="0.35">
      <c r="B389" s="247" t="s">
        <v>552</v>
      </c>
      <c r="C389" s="171"/>
      <c r="D389" s="170"/>
      <c r="E389" s="239"/>
      <c r="F389" s="258">
        <f>IFERROR(Pro!$H$32/$F$361,0)</f>
        <v>0</v>
      </c>
    </row>
    <row r="390" spans="1:6" x14ac:dyDescent="0.35">
      <c r="B390" s="259" t="s">
        <v>613</v>
      </c>
      <c r="C390" s="171"/>
      <c r="D390" s="170"/>
      <c r="E390" s="239"/>
      <c r="F390" s="258" t="str">
        <f>IF(Pro!$B$33&lt;&gt;0,Pro!$B$33,"")</f>
        <v/>
      </c>
    </row>
    <row r="391" spans="1:6" x14ac:dyDescent="0.35">
      <c r="B391" s="170" t="s">
        <v>614</v>
      </c>
      <c r="C391" s="171"/>
      <c r="D391" s="170"/>
      <c r="E391" s="239"/>
      <c r="F391" s="258">
        <f>IFERROR(SUM(Pro!$H$35,Pro!$H$38)/$F$361,0)</f>
        <v>0</v>
      </c>
    </row>
    <row r="392" spans="1:6" x14ac:dyDescent="0.35">
      <c r="B392" s="170"/>
      <c r="C392" s="171"/>
      <c r="D392" s="170"/>
      <c r="E392" s="239"/>
      <c r="F392" s="258"/>
    </row>
    <row r="393" spans="1:6" x14ac:dyDescent="0.35">
      <c r="B393" s="230" t="s">
        <v>615</v>
      </c>
      <c r="C393" s="171"/>
      <c r="D393" s="170"/>
      <c r="E393" s="239"/>
    </row>
    <row r="394" spans="1:6" x14ac:dyDescent="0.35">
      <c r="B394" s="161" t="s">
        <v>546</v>
      </c>
      <c r="C394" s="171"/>
      <c r="D394" s="170"/>
      <c r="E394" s="239"/>
      <c r="F394" s="258">
        <f>IFERROR(Pro!$I$23/$F$366,0)</f>
        <v>0</v>
      </c>
    </row>
    <row r="395" spans="1:6" x14ac:dyDescent="0.35">
      <c r="B395" s="170" t="s">
        <v>548</v>
      </c>
      <c r="C395" s="171"/>
      <c r="D395" s="170"/>
      <c r="E395" s="239"/>
      <c r="F395" s="258">
        <f>IFERROR(Pro!$I$26/$F$366,0)</f>
        <v>0</v>
      </c>
    </row>
    <row r="396" spans="1:6" x14ac:dyDescent="0.35">
      <c r="B396" s="170" t="s">
        <v>550</v>
      </c>
      <c r="C396" s="171"/>
      <c r="D396" s="170"/>
      <c r="E396" s="239"/>
      <c r="F396" s="258">
        <f>IFERROR(Pro!$I$29/$F$366,0)</f>
        <v>0</v>
      </c>
    </row>
    <row r="397" spans="1:6" x14ac:dyDescent="0.35">
      <c r="B397" s="247" t="s">
        <v>552</v>
      </c>
      <c r="C397" s="171"/>
      <c r="D397" s="170"/>
      <c r="E397" s="239"/>
      <c r="F397" s="258">
        <f>IFERROR(Pro!$I$32/$F$366,0)</f>
        <v>0</v>
      </c>
    </row>
    <row r="398" spans="1:6" x14ac:dyDescent="0.35">
      <c r="B398" s="259" t="s">
        <v>613</v>
      </c>
      <c r="C398" s="171"/>
      <c r="D398" s="170"/>
      <c r="E398" s="239"/>
      <c r="F398" s="258" t="str">
        <f>IF(Pro!$B$33&lt;&gt;0,Pro!$B$33,"")</f>
        <v/>
      </c>
    </row>
    <row r="399" spans="1:6" x14ac:dyDescent="0.35">
      <c r="B399" s="170" t="s">
        <v>614</v>
      </c>
      <c r="C399" s="171"/>
      <c r="D399" s="170"/>
      <c r="E399" s="239"/>
      <c r="F399" s="258">
        <f>IFERROR(SUM(Pro!$I$35,Pro!$I$38)/$F$366,0)</f>
        <v>0</v>
      </c>
    </row>
    <row r="400" spans="1:6" x14ac:dyDescent="0.35">
      <c r="B400" s="170"/>
      <c r="C400" s="171"/>
      <c r="D400" s="170"/>
      <c r="E400" s="239"/>
      <c r="F400" s="258"/>
    </row>
    <row r="401" spans="2:6" x14ac:dyDescent="0.35">
      <c r="B401" s="230" t="s">
        <v>616</v>
      </c>
      <c r="C401" s="171"/>
      <c r="D401" s="170"/>
      <c r="E401" s="239"/>
    </row>
    <row r="402" spans="2:6" x14ac:dyDescent="0.35">
      <c r="B402" s="161" t="s">
        <v>546</v>
      </c>
      <c r="C402" s="171"/>
      <c r="D402" s="170"/>
      <c r="E402" s="239"/>
      <c r="F402" s="258">
        <f>IFERROR(Pro!$J$23/$F$371,0)</f>
        <v>0</v>
      </c>
    </row>
    <row r="403" spans="2:6" x14ac:dyDescent="0.35">
      <c r="B403" s="170" t="s">
        <v>548</v>
      </c>
      <c r="C403" s="171"/>
      <c r="D403" s="170"/>
      <c r="E403" s="239"/>
      <c r="F403" s="258">
        <f>IFERROR(Pro!$J$26/$F$371,0)</f>
        <v>0</v>
      </c>
    </row>
    <row r="404" spans="2:6" x14ac:dyDescent="0.35">
      <c r="B404" s="170" t="s">
        <v>550</v>
      </c>
      <c r="C404" s="171"/>
      <c r="D404" s="170"/>
      <c r="E404" s="239"/>
      <c r="F404" s="258">
        <f>IFERROR(Pro!$J$29/$F$371,0)</f>
        <v>0</v>
      </c>
    </row>
    <row r="405" spans="2:6" x14ac:dyDescent="0.35">
      <c r="B405" s="247" t="s">
        <v>552</v>
      </c>
      <c r="C405" s="171"/>
      <c r="D405" s="170"/>
      <c r="E405" s="239"/>
      <c r="F405" s="258">
        <f>IFERROR(Pro!$J$32/$F$371,0)</f>
        <v>0</v>
      </c>
    </row>
    <row r="406" spans="2:6" x14ac:dyDescent="0.35">
      <c r="B406" s="259" t="s">
        <v>613</v>
      </c>
      <c r="C406" s="171"/>
      <c r="D406" s="170"/>
      <c r="E406" s="239"/>
      <c r="F406" s="258" t="str">
        <f>IF(Pro!$B$33&lt;&gt;0,Pro!$B$33,"")</f>
        <v/>
      </c>
    </row>
    <row r="407" spans="2:6" x14ac:dyDescent="0.35">
      <c r="B407" s="170" t="s">
        <v>614</v>
      </c>
      <c r="C407" s="171"/>
      <c r="D407" s="170"/>
      <c r="E407" s="239"/>
      <c r="F407" s="258">
        <f>IFERROR(SUM(Pro!$J$35,Pro!$J$38)/$F$371,0)</f>
        <v>0</v>
      </c>
    </row>
    <row r="408" spans="2:6" x14ac:dyDescent="0.35">
      <c r="B408" s="170"/>
      <c r="C408" s="171"/>
      <c r="D408" s="170"/>
      <c r="E408" s="239"/>
      <c r="F408" s="258"/>
    </row>
    <row r="409" spans="2:6" x14ac:dyDescent="0.35">
      <c r="B409" s="230" t="s">
        <v>617</v>
      </c>
      <c r="C409" s="171"/>
      <c r="D409" s="170"/>
      <c r="E409" s="239"/>
    </row>
    <row r="410" spans="2:6" x14ac:dyDescent="0.35">
      <c r="B410" s="161" t="s">
        <v>546</v>
      </c>
      <c r="C410" s="171"/>
      <c r="D410" s="170"/>
      <c r="E410" s="239"/>
      <c r="F410" s="258">
        <f>IFERROR(Pro!$K$23/$F$376,0)</f>
        <v>0</v>
      </c>
    </row>
    <row r="411" spans="2:6" x14ac:dyDescent="0.35">
      <c r="B411" s="170" t="s">
        <v>548</v>
      </c>
      <c r="C411" s="171"/>
      <c r="D411" s="170"/>
      <c r="E411" s="239"/>
      <c r="F411" s="258">
        <f>IFERROR(Pro!$K$26/$F$376,0)</f>
        <v>0</v>
      </c>
    </row>
    <row r="412" spans="2:6" x14ac:dyDescent="0.35">
      <c r="B412" s="170" t="s">
        <v>550</v>
      </c>
      <c r="C412" s="171"/>
      <c r="D412" s="170"/>
      <c r="E412" s="239"/>
      <c r="F412" s="258">
        <f>IFERROR(Pro!$K$29/$F$376,0)</f>
        <v>0</v>
      </c>
    </row>
    <row r="413" spans="2:6" x14ac:dyDescent="0.35">
      <c r="B413" s="247" t="s">
        <v>552</v>
      </c>
      <c r="C413" s="171"/>
      <c r="D413" s="170"/>
      <c r="E413" s="239"/>
      <c r="F413" s="258">
        <f>IFERROR(Pro!$K$32/$F$376,0)</f>
        <v>0</v>
      </c>
    </row>
    <row r="414" spans="2:6" x14ac:dyDescent="0.35">
      <c r="B414" s="259" t="s">
        <v>613</v>
      </c>
      <c r="C414" s="171"/>
      <c r="D414" s="170"/>
      <c r="E414" s="239"/>
      <c r="F414" s="258" t="str">
        <f>IF(Pro!$B$33&lt;&gt;0,Pro!$B$33,"")</f>
        <v/>
      </c>
    </row>
    <row r="415" spans="2:6" x14ac:dyDescent="0.35">
      <c r="B415" s="170" t="s">
        <v>614</v>
      </c>
      <c r="C415" s="171"/>
      <c r="D415" s="170"/>
      <c r="E415" s="239"/>
      <c r="F415" s="258">
        <f>IFERROR(SUM(Pro!$K$35,Pro!$K$38)/$F$376,0)</f>
        <v>0</v>
      </c>
    </row>
    <row r="416" spans="2:6" x14ac:dyDescent="0.35">
      <c r="B416" s="170"/>
      <c r="C416" s="171"/>
      <c r="D416" s="170"/>
      <c r="E416" s="239"/>
      <c r="F416" s="258"/>
    </row>
    <row r="417" spans="1:6" x14ac:dyDescent="0.35">
      <c r="B417" s="230" t="s">
        <v>618</v>
      </c>
      <c r="C417" s="231"/>
      <c r="D417" s="230"/>
      <c r="E417" s="232"/>
    </row>
    <row r="418" spans="1:6" x14ac:dyDescent="0.35">
      <c r="A418" s="145"/>
      <c r="B418" s="161" t="s">
        <v>546</v>
      </c>
      <c r="C418" s="171"/>
      <c r="D418" s="170"/>
      <c r="E418" s="239"/>
      <c r="F418" s="258">
        <f>IFERROR(Pro!$L$23/$F$381,0)</f>
        <v>0</v>
      </c>
    </row>
    <row r="419" spans="1:6" x14ac:dyDescent="0.35">
      <c r="A419" s="153"/>
      <c r="B419" s="170" t="s">
        <v>548</v>
      </c>
      <c r="C419" s="171"/>
      <c r="D419" s="170"/>
      <c r="E419" s="239"/>
      <c r="F419" s="258">
        <f>IFERROR(Pro!$L$26/$F$381,0)</f>
        <v>0</v>
      </c>
    </row>
    <row r="420" spans="1:6" x14ac:dyDescent="0.35">
      <c r="B420" s="170" t="s">
        <v>550</v>
      </c>
      <c r="C420" s="171"/>
      <c r="D420" s="170"/>
      <c r="E420" s="239"/>
      <c r="F420" s="258">
        <f>IFERROR(Pro!$L$29/$F$381,0)</f>
        <v>0</v>
      </c>
    </row>
    <row r="421" spans="1:6" x14ac:dyDescent="0.35">
      <c r="B421" s="247" t="s">
        <v>552</v>
      </c>
      <c r="C421" s="171"/>
      <c r="D421" s="170"/>
      <c r="E421" s="239"/>
      <c r="F421" s="258">
        <f>IFERROR(Pro!$L$32/$F$381,0)</f>
        <v>0</v>
      </c>
    </row>
    <row r="422" spans="1:6" x14ac:dyDescent="0.35">
      <c r="B422" s="259" t="s">
        <v>613</v>
      </c>
      <c r="C422" s="171"/>
      <c r="D422" s="170"/>
      <c r="E422" s="239"/>
      <c r="F422" s="258" t="str">
        <f>IF(Pro!$B$33&lt;&gt;0,Pro!$B$33,"")</f>
        <v/>
      </c>
    </row>
    <row r="423" spans="1:6" x14ac:dyDescent="0.35">
      <c r="B423" s="170" t="s">
        <v>614</v>
      </c>
      <c r="C423" s="171"/>
      <c r="D423" s="170"/>
      <c r="E423" s="239"/>
      <c r="F423" s="258">
        <f>IFERROR(SUM(Pro!$L$35,Pro!$L$38)/$F$381,0)</f>
        <v>0</v>
      </c>
    </row>
    <row r="424" spans="1:6" x14ac:dyDescent="0.35">
      <c r="F424" s="138"/>
    </row>
    <row r="425" spans="1:6" x14ac:dyDescent="0.35">
      <c r="A425" s="145" t="s">
        <v>619</v>
      </c>
      <c r="B425" s="230" t="s">
        <v>620</v>
      </c>
      <c r="C425" s="231"/>
      <c r="D425" s="230"/>
      <c r="E425" s="232"/>
      <c r="F425" s="138"/>
    </row>
    <row r="426" spans="1:6" x14ac:dyDescent="0.35">
      <c r="A426" s="160" t="s">
        <v>606</v>
      </c>
      <c r="B426" s="170" t="s">
        <v>515</v>
      </c>
      <c r="C426" s="171"/>
      <c r="D426" s="170"/>
      <c r="E426" s="239"/>
      <c r="F426" s="138" t="str">
        <f>IF(OR(Pro!$E$78="X",Pro!$E$79="X",Pro!$E$80="X",Pro!$E$81="X",Pro!$E$82="X"),"X","")</f>
        <v/>
      </c>
    </row>
    <row r="427" spans="1:6" x14ac:dyDescent="0.35">
      <c r="A427" s="153"/>
      <c r="B427" s="170" t="s">
        <v>516</v>
      </c>
      <c r="C427" s="171"/>
      <c r="D427" s="170"/>
      <c r="E427" s="239"/>
      <c r="F427" s="138" t="str">
        <f>IF($F$426="X","","X")</f>
        <v>X</v>
      </c>
    </row>
    <row r="428" spans="1:6" x14ac:dyDescent="0.35">
      <c r="B428" s="170"/>
      <c r="C428" s="171"/>
      <c r="D428" s="170"/>
      <c r="E428" s="239"/>
      <c r="F428" s="138"/>
    </row>
    <row r="429" spans="1:6" x14ac:dyDescent="0.35">
      <c r="B429" s="170" t="s">
        <v>546</v>
      </c>
      <c r="C429" s="171"/>
      <c r="D429" s="170"/>
      <c r="E429" s="239"/>
      <c r="F429" s="138">
        <f>Pro!$E$79</f>
        <v>0</v>
      </c>
    </row>
    <row r="430" spans="1:6" x14ac:dyDescent="0.35">
      <c r="B430" s="170" t="s">
        <v>548</v>
      </c>
      <c r="C430" s="171"/>
      <c r="D430" s="170"/>
      <c r="E430" s="239"/>
      <c r="F430" s="138">
        <f>Pro!$E$80</f>
        <v>0</v>
      </c>
    </row>
    <row r="431" spans="1:6" x14ac:dyDescent="0.35">
      <c r="B431" s="170" t="s">
        <v>550</v>
      </c>
      <c r="C431" s="171"/>
      <c r="D431" s="170"/>
      <c r="E431" s="239"/>
      <c r="F431" s="138">
        <f>Pro!$E$81</f>
        <v>0</v>
      </c>
    </row>
    <row r="432" spans="1:6" x14ac:dyDescent="0.35">
      <c r="B432" s="170"/>
      <c r="C432" s="171"/>
      <c r="D432" s="170"/>
      <c r="E432" s="239"/>
      <c r="F432" s="138"/>
    </row>
    <row r="433" spans="1:6" x14ac:dyDescent="0.35">
      <c r="B433" s="247" t="s">
        <v>552</v>
      </c>
      <c r="C433" s="171"/>
      <c r="D433" s="170"/>
      <c r="E433" s="239"/>
      <c r="F433" s="138">
        <f>Pro!$E$82</f>
        <v>0</v>
      </c>
    </row>
    <row r="434" spans="1:6" x14ac:dyDescent="0.35">
      <c r="B434" s="170"/>
      <c r="C434" s="171"/>
      <c r="D434" s="170"/>
      <c r="E434" s="239"/>
      <c r="F434" s="138"/>
    </row>
    <row r="435" spans="1:6" x14ac:dyDescent="0.35">
      <c r="A435" s="145" t="s">
        <v>619</v>
      </c>
      <c r="B435" s="230" t="s">
        <v>621</v>
      </c>
      <c r="C435" s="231"/>
      <c r="D435" s="230"/>
      <c r="E435" s="232"/>
      <c r="F435" s="138"/>
    </row>
    <row r="436" spans="1:6" x14ac:dyDescent="0.35">
      <c r="A436" s="160" t="s">
        <v>606</v>
      </c>
      <c r="B436" s="170" t="s">
        <v>515</v>
      </c>
      <c r="C436" s="171"/>
      <c r="D436" s="170"/>
      <c r="E436" s="239"/>
      <c r="F436" s="138" t="str">
        <f>IF(OR(Pro!$G$78="X",Pro!$G$79="X",Pro!$G$80="X",Pro!$G$81="X",Pro!$G$82="X"),"X","")</f>
        <v/>
      </c>
    </row>
    <row r="437" spans="1:6" x14ac:dyDescent="0.35">
      <c r="A437" s="153"/>
      <c r="B437" s="170" t="s">
        <v>516</v>
      </c>
      <c r="C437" s="171"/>
      <c r="D437" s="170"/>
      <c r="E437" s="239"/>
      <c r="F437" s="138" t="str">
        <f>IF($F$436="X","","X")</f>
        <v>X</v>
      </c>
    </row>
    <row r="438" spans="1:6" x14ac:dyDescent="0.35">
      <c r="B438" s="170"/>
      <c r="C438" s="171"/>
      <c r="D438" s="170"/>
      <c r="E438" s="239"/>
      <c r="F438" s="138"/>
    </row>
    <row r="439" spans="1:6" x14ac:dyDescent="0.35">
      <c r="B439" s="170" t="s">
        <v>546</v>
      </c>
      <c r="C439" s="171"/>
      <c r="D439" s="170"/>
      <c r="E439" s="239"/>
      <c r="F439" s="138">
        <f>Pro!$G$79</f>
        <v>0</v>
      </c>
    </row>
    <row r="440" spans="1:6" x14ac:dyDescent="0.35">
      <c r="B440" s="170" t="s">
        <v>548</v>
      </c>
      <c r="C440" s="171"/>
      <c r="D440" s="170"/>
      <c r="E440" s="239"/>
      <c r="F440" s="138">
        <f>Pro!$G$80</f>
        <v>0</v>
      </c>
    </row>
    <row r="441" spans="1:6" x14ac:dyDescent="0.35">
      <c r="B441" s="170" t="s">
        <v>550</v>
      </c>
      <c r="C441" s="171"/>
      <c r="D441" s="170"/>
      <c r="E441" s="239"/>
      <c r="F441" s="138">
        <f>Pro!$G$81</f>
        <v>0</v>
      </c>
    </row>
    <row r="442" spans="1:6" x14ac:dyDescent="0.35">
      <c r="B442" s="170"/>
      <c r="C442" s="171"/>
      <c r="D442" s="170"/>
      <c r="E442" s="239"/>
      <c r="F442" s="138"/>
    </row>
    <row r="443" spans="1:6" x14ac:dyDescent="0.35">
      <c r="B443" s="247" t="s">
        <v>552</v>
      </c>
      <c r="C443" s="171"/>
      <c r="D443" s="170"/>
      <c r="E443" s="239"/>
      <c r="F443" s="138">
        <f>Pro!$G$82</f>
        <v>0</v>
      </c>
    </row>
    <row r="444" spans="1:6" x14ac:dyDescent="0.35">
      <c r="B444" s="170"/>
      <c r="C444" s="171"/>
      <c r="D444" s="170"/>
      <c r="E444" s="239"/>
      <c r="F444" s="138"/>
    </row>
    <row r="445" spans="1:6" x14ac:dyDescent="0.35">
      <c r="A445" s="145" t="s">
        <v>622</v>
      </c>
      <c r="B445" s="230" t="s">
        <v>623</v>
      </c>
      <c r="C445" s="231" t="s">
        <v>624</v>
      </c>
      <c r="D445" s="230"/>
      <c r="E445" s="232"/>
      <c r="F445" s="138"/>
    </row>
    <row r="446" spans="1:6" x14ac:dyDescent="0.35">
      <c r="A446" s="160" t="s">
        <v>521</v>
      </c>
      <c r="B446" s="170" t="s">
        <v>515</v>
      </c>
      <c r="C446" s="171"/>
      <c r="D446" s="170"/>
      <c r="E446" s="239"/>
      <c r="F446" s="138" t="str">
        <f>IF(OR(Pro!$D$178="Yes",Pro!$D$178="Oui"),"X","")</f>
        <v/>
      </c>
    </row>
    <row r="447" spans="1:6" x14ac:dyDescent="0.35">
      <c r="A447" s="260"/>
      <c r="B447" s="170" t="s">
        <v>516</v>
      </c>
      <c r="C447" s="171"/>
      <c r="D447" s="170"/>
      <c r="E447" s="239"/>
      <c r="F447" s="138" t="str">
        <f>IF(OR(Pro!$D$178="No",Pro!$D$178="Non"),"X","")</f>
        <v/>
      </c>
    </row>
    <row r="448" spans="1:6" x14ac:dyDescent="0.35">
      <c r="B448" s="170"/>
      <c r="C448" s="171"/>
      <c r="D448" s="170"/>
      <c r="E448" s="239"/>
      <c r="F448" s="138"/>
    </row>
    <row r="449" spans="1:6" x14ac:dyDescent="0.35">
      <c r="A449" s="145" t="s">
        <v>625</v>
      </c>
      <c r="B449" s="230" t="s">
        <v>626</v>
      </c>
      <c r="C449" s="231"/>
      <c r="D449" s="230"/>
      <c r="E449" s="232"/>
      <c r="F449" s="138"/>
    </row>
    <row r="450" spans="1:6" x14ac:dyDescent="0.35">
      <c r="A450" s="153"/>
      <c r="B450" s="261">
        <v>20.25</v>
      </c>
      <c r="C450" s="262"/>
      <c r="D450" s="261"/>
      <c r="E450" s="263"/>
      <c r="F450" s="264">
        <f>Pro!$E$239</f>
        <v>0</v>
      </c>
    </row>
    <row r="451" spans="1:6" x14ac:dyDescent="0.35">
      <c r="A451" s="153"/>
      <c r="B451" s="170"/>
      <c r="C451" s="171"/>
      <c r="D451" s="170"/>
      <c r="E451" s="239"/>
      <c r="F451" s="138"/>
    </row>
    <row r="452" spans="1:6" x14ac:dyDescent="0.35">
      <c r="A452" s="145" t="s">
        <v>627</v>
      </c>
      <c r="B452" s="230" t="s">
        <v>628</v>
      </c>
      <c r="C452" s="231"/>
      <c r="D452" s="230"/>
      <c r="E452" s="232"/>
      <c r="F452" s="138"/>
    </row>
    <row r="453" spans="1:6" x14ac:dyDescent="0.35">
      <c r="A453" s="153"/>
      <c r="B453" s="170" t="s">
        <v>629</v>
      </c>
      <c r="C453" s="171"/>
      <c r="D453" s="170"/>
      <c r="E453" s="239"/>
      <c r="F453" s="265">
        <f>Pro!$E$185</f>
        <v>1</v>
      </c>
    </row>
    <row r="454" spans="1:6" x14ac:dyDescent="0.35">
      <c r="F454" s="138"/>
    </row>
    <row r="455" spans="1:6" x14ac:dyDescent="0.35">
      <c r="A455" s="145" t="s">
        <v>630</v>
      </c>
      <c r="B455" s="230" t="s">
        <v>631</v>
      </c>
      <c r="C455" s="231" t="s">
        <v>632</v>
      </c>
      <c r="D455" s="230"/>
      <c r="E455" s="232"/>
      <c r="F455" s="138"/>
    </row>
    <row r="456" spans="1:6" x14ac:dyDescent="0.35">
      <c r="A456" s="160" t="s">
        <v>521</v>
      </c>
      <c r="B456" s="170" t="s">
        <v>515</v>
      </c>
      <c r="C456" s="171"/>
      <c r="D456" s="170"/>
      <c r="E456" s="239"/>
      <c r="F456" s="138" t="str">
        <f>IF(OR(Pro!$D$246="Yes",Pro!$D$246="Oui"),"X","")</f>
        <v/>
      </c>
    </row>
    <row r="457" spans="1:6" x14ac:dyDescent="0.35">
      <c r="A457" s="260"/>
      <c r="B457" s="170" t="s">
        <v>516</v>
      </c>
      <c r="C457" s="171"/>
      <c r="D457" s="170"/>
      <c r="E457" s="239"/>
      <c r="F457" s="138" t="str">
        <f>IF(OR(Pro!$D$246="No",Pro!$D$246="Non"),"X","")</f>
        <v/>
      </c>
    </row>
    <row r="458" spans="1:6" x14ac:dyDescent="0.35">
      <c r="B458" s="170"/>
      <c r="C458" s="171"/>
      <c r="D458" s="170"/>
      <c r="E458" s="239"/>
      <c r="F458" s="138"/>
    </row>
    <row r="459" spans="1:6" x14ac:dyDescent="0.35">
      <c r="A459" s="145" t="s">
        <v>633</v>
      </c>
      <c r="B459" s="230" t="s">
        <v>634</v>
      </c>
      <c r="C459" s="231"/>
      <c r="D459" s="230"/>
      <c r="E459" s="232"/>
      <c r="F459" s="138"/>
    </row>
    <row r="460" spans="1:6" x14ac:dyDescent="0.35">
      <c r="A460" s="153"/>
      <c r="B460" s="261">
        <v>20.25</v>
      </c>
      <c r="C460" s="262"/>
      <c r="D460" s="261"/>
      <c r="E460" s="263"/>
      <c r="F460" s="264">
        <f>Pro!$E$252</f>
        <v>0</v>
      </c>
    </row>
    <row r="461" spans="1:6" x14ac:dyDescent="0.35">
      <c r="A461" s="153"/>
      <c r="B461" s="170"/>
      <c r="C461" s="171"/>
      <c r="D461" s="170"/>
      <c r="E461" s="239"/>
      <c r="F461" s="138"/>
    </row>
    <row r="462" spans="1:6" x14ac:dyDescent="0.35">
      <c r="A462" s="145" t="s">
        <v>635</v>
      </c>
      <c r="B462" s="230" t="s">
        <v>636</v>
      </c>
      <c r="C462" s="231"/>
      <c r="D462" s="230"/>
      <c r="E462" s="232"/>
      <c r="F462" s="138"/>
    </row>
    <row r="463" spans="1:6" x14ac:dyDescent="0.35">
      <c r="A463" s="153"/>
      <c r="B463" s="170" t="s">
        <v>629</v>
      </c>
      <c r="C463" s="171"/>
      <c r="D463" s="170"/>
      <c r="E463" s="239"/>
      <c r="F463" s="265">
        <f>Pro!$E$272</f>
        <v>0</v>
      </c>
    </row>
    <row r="464" spans="1:6" x14ac:dyDescent="0.35">
      <c r="A464" s="130"/>
      <c r="B464" s="131"/>
      <c r="C464" s="131"/>
      <c r="D464" s="131"/>
      <c r="E464" s="132"/>
      <c r="F464" s="133"/>
    </row>
    <row r="465" spans="6:6" x14ac:dyDescent="0.35">
      <c r="F465" s="138"/>
    </row>
    <row r="466" spans="6:6" x14ac:dyDescent="0.35">
      <c r="F466" s="138"/>
    </row>
    <row r="467" spans="6:6" x14ac:dyDescent="0.35">
      <c r="F467" s="138"/>
    </row>
    <row r="468" spans="6:6" x14ac:dyDescent="0.35">
      <c r="F468" s="138"/>
    </row>
    <row r="469" spans="6:6" x14ac:dyDescent="0.35">
      <c r="F469" s="138"/>
    </row>
    <row r="470" spans="6:6" x14ac:dyDescent="0.35">
      <c r="F470" s="138"/>
    </row>
    <row r="471" spans="6:6" x14ac:dyDescent="0.35">
      <c r="F471" s="138"/>
    </row>
    <row r="472" spans="6:6" x14ac:dyDescent="0.35">
      <c r="F472" s="138"/>
    </row>
    <row r="473" spans="6:6" x14ac:dyDescent="0.35">
      <c r="F473" s="138"/>
    </row>
    <row r="474" spans="6:6" x14ac:dyDescent="0.35">
      <c r="F474" s="138"/>
    </row>
    <row r="475" spans="6:6" x14ac:dyDescent="0.35">
      <c r="F475" s="138"/>
    </row>
    <row r="476" spans="6:6" x14ac:dyDescent="0.35">
      <c r="F476" s="138"/>
    </row>
    <row r="477" spans="6:6" x14ac:dyDescent="0.35">
      <c r="F477" s="138"/>
    </row>
    <row r="478" spans="6:6" x14ac:dyDescent="0.35">
      <c r="F478" s="138"/>
    </row>
    <row r="479" spans="6:6" x14ac:dyDescent="0.35">
      <c r="F479" s="138"/>
    </row>
    <row r="480" spans="6:6" x14ac:dyDescent="0.35">
      <c r="F480" s="138"/>
    </row>
    <row r="481" spans="6:6" x14ac:dyDescent="0.35">
      <c r="F481" s="138"/>
    </row>
    <row r="482" spans="6:6" x14ac:dyDescent="0.35">
      <c r="F482" s="138"/>
    </row>
    <row r="483" spans="6:6" x14ac:dyDescent="0.35">
      <c r="F483" s="138"/>
    </row>
    <row r="484" spans="6:6" x14ac:dyDescent="0.35">
      <c r="F484" s="138"/>
    </row>
    <row r="485" spans="6:6" x14ac:dyDescent="0.35">
      <c r="F485" s="138"/>
    </row>
    <row r="486" spans="6:6" x14ac:dyDescent="0.35">
      <c r="F486" s="138"/>
    </row>
    <row r="487" spans="6:6" x14ac:dyDescent="0.35">
      <c r="F487" s="138"/>
    </row>
    <row r="488" spans="6:6" x14ac:dyDescent="0.35">
      <c r="F488" s="138"/>
    </row>
    <row r="489" spans="6:6" x14ac:dyDescent="0.35">
      <c r="F489" s="138"/>
    </row>
    <row r="490" spans="6:6" x14ac:dyDescent="0.35">
      <c r="F490" s="138"/>
    </row>
    <row r="491" spans="6:6" x14ac:dyDescent="0.35">
      <c r="F491" s="138"/>
    </row>
    <row r="492" spans="6:6" x14ac:dyDescent="0.35">
      <c r="F492" s="138"/>
    </row>
    <row r="493" spans="6:6" x14ac:dyDescent="0.35">
      <c r="F493" s="138"/>
    </row>
    <row r="494" spans="6:6" x14ac:dyDescent="0.35">
      <c r="F494" s="138"/>
    </row>
    <row r="495" spans="6:6" x14ac:dyDescent="0.35">
      <c r="F495" s="138"/>
    </row>
    <row r="496" spans="6:6" x14ac:dyDescent="0.35">
      <c r="F496" s="138"/>
    </row>
    <row r="497" spans="6:6" x14ac:dyDescent="0.35">
      <c r="F497" s="138"/>
    </row>
    <row r="498" spans="6:6" x14ac:dyDescent="0.35">
      <c r="F498" s="138"/>
    </row>
    <row r="499" spans="6:6" x14ac:dyDescent="0.35">
      <c r="F499" s="138"/>
    </row>
    <row r="500" spans="6:6" x14ac:dyDescent="0.35">
      <c r="F500" s="138"/>
    </row>
    <row r="501" spans="6:6" x14ac:dyDescent="0.35">
      <c r="F501" s="138"/>
    </row>
    <row r="502" spans="6:6" x14ac:dyDescent="0.35">
      <c r="F502" s="138"/>
    </row>
    <row r="503" spans="6:6" x14ac:dyDescent="0.35">
      <c r="F503" s="138"/>
    </row>
    <row r="504" spans="6:6" x14ac:dyDescent="0.35">
      <c r="F504" s="138"/>
    </row>
    <row r="505" spans="6:6" x14ac:dyDescent="0.35">
      <c r="F505" s="138"/>
    </row>
    <row r="506" spans="6:6" x14ac:dyDescent="0.35">
      <c r="F506" s="138"/>
    </row>
    <row r="507" spans="6:6" x14ac:dyDescent="0.35">
      <c r="F507" s="138"/>
    </row>
    <row r="508" spans="6:6" x14ac:dyDescent="0.35">
      <c r="F508" s="138"/>
    </row>
    <row r="509" spans="6:6" x14ac:dyDescent="0.35">
      <c r="F509" s="138"/>
    </row>
    <row r="510" spans="6:6" x14ac:dyDescent="0.35">
      <c r="F510" s="138"/>
    </row>
    <row r="511" spans="6:6" x14ac:dyDescent="0.35">
      <c r="F511" s="138"/>
    </row>
    <row r="512" spans="6:6" x14ac:dyDescent="0.35">
      <c r="F512" s="138"/>
    </row>
    <row r="513" spans="6:6" x14ac:dyDescent="0.35">
      <c r="F513" s="138"/>
    </row>
    <row r="514" spans="6:6" x14ac:dyDescent="0.35">
      <c r="F514" s="138"/>
    </row>
    <row r="515" spans="6:6" x14ac:dyDescent="0.35">
      <c r="F515" s="138"/>
    </row>
    <row r="516" spans="6:6" x14ac:dyDescent="0.35">
      <c r="F516" s="138"/>
    </row>
    <row r="517" spans="6:6" x14ac:dyDescent="0.35">
      <c r="F517" s="138"/>
    </row>
    <row r="518" spans="6:6" x14ac:dyDescent="0.35">
      <c r="F518" s="138"/>
    </row>
    <row r="519" spans="6:6" x14ac:dyDescent="0.35">
      <c r="F519" s="138"/>
    </row>
    <row r="520" spans="6:6" x14ac:dyDescent="0.35">
      <c r="F520" s="138"/>
    </row>
    <row r="521" spans="6:6" x14ac:dyDescent="0.35">
      <c r="F521" s="138"/>
    </row>
    <row r="522" spans="6:6" x14ac:dyDescent="0.35">
      <c r="F522" s="138"/>
    </row>
    <row r="523" spans="6:6" x14ac:dyDescent="0.35">
      <c r="F523" s="138"/>
    </row>
    <row r="524" spans="6:6" x14ac:dyDescent="0.35">
      <c r="F524" s="138"/>
    </row>
    <row r="525" spans="6:6" x14ac:dyDescent="0.35">
      <c r="F525" s="138"/>
    </row>
    <row r="526" spans="6:6" x14ac:dyDescent="0.35">
      <c r="F526" s="138"/>
    </row>
    <row r="527" spans="6:6" x14ac:dyDescent="0.35">
      <c r="F527" s="138"/>
    </row>
    <row r="528" spans="6:6" x14ac:dyDescent="0.35">
      <c r="F528" s="138"/>
    </row>
    <row r="529" spans="6:6" x14ac:dyDescent="0.35">
      <c r="F529" s="138"/>
    </row>
    <row r="530" spans="6:6" x14ac:dyDescent="0.35">
      <c r="F530" s="138"/>
    </row>
    <row r="531" spans="6:6" x14ac:dyDescent="0.35">
      <c r="F531" s="138"/>
    </row>
    <row r="532" spans="6:6" x14ac:dyDescent="0.35">
      <c r="F532" s="138"/>
    </row>
    <row r="533" spans="6:6" x14ac:dyDescent="0.35">
      <c r="F533" s="138"/>
    </row>
    <row r="534" spans="6:6" x14ac:dyDescent="0.35">
      <c r="F534" s="138"/>
    </row>
    <row r="535" spans="6:6" x14ac:dyDescent="0.35">
      <c r="F535" s="138"/>
    </row>
    <row r="536" spans="6:6" x14ac:dyDescent="0.35">
      <c r="F536" s="138"/>
    </row>
    <row r="537" spans="6:6" x14ac:dyDescent="0.35">
      <c r="F537" s="138"/>
    </row>
    <row r="538" spans="6:6" x14ac:dyDescent="0.35">
      <c r="F538" s="138"/>
    </row>
    <row r="539" spans="6:6" x14ac:dyDescent="0.35">
      <c r="F539" s="138"/>
    </row>
    <row r="540" spans="6:6" x14ac:dyDescent="0.35">
      <c r="F540" s="138"/>
    </row>
    <row r="541" spans="6:6" x14ac:dyDescent="0.35">
      <c r="F541" s="138"/>
    </row>
    <row r="542" spans="6:6" x14ac:dyDescent="0.35">
      <c r="F542" s="138"/>
    </row>
    <row r="543" spans="6:6" x14ac:dyDescent="0.35">
      <c r="F543" s="138"/>
    </row>
    <row r="544" spans="6:6" x14ac:dyDescent="0.35">
      <c r="F544" s="138"/>
    </row>
    <row r="545" spans="6:6" x14ac:dyDescent="0.35">
      <c r="F545" s="138"/>
    </row>
    <row r="546" spans="6:6" x14ac:dyDescent="0.35">
      <c r="F546" s="138"/>
    </row>
    <row r="547" spans="6:6" x14ac:dyDescent="0.35">
      <c r="F547" s="138"/>
    </row>
    <row r="548" spans="6:6" x14ac:dyDescent="0.35">
      <c r="F548" s="138"/>
    </row>
    <row r="549" spans="6:6" x14ac:dyDescent="0.35">
      <c r="F549" s="138"/>
    </row>
    <row r="550" spans="6:6" x14ac:dyDescent="0.35">
      <c r="F550" s="138"/>
    </row>
    <row r="551" spans="6:6" x14ac:dyDescent="0.35">
      <c r="F551" s="138"/>
    </row>
    <row r="552" spans="6:6" x14ac:dyDescent="0.35">
      <c r="F552" s="138"/>
    </row>
    <row r="553" spans="6:6" x14ac:dyDescent="0.35">
      <c r="F553" s="138"/>
    </row>
    <row r="554" spans="6:6" x14ac:dyDescent="0.35">
      <c r="F554" s="138"/>
    </row>
    <row r="555" spans="6:6" x14ac:dyDescent="0.35">
      <c r="F555" s="138"/>
    </row>
    <row r="556" spans="6:6" x14ac:dyDescent="0.35">
      <c r="F556" s="138"/>
    </row>
    <row r="557" spans="6:6" x14ac:dyDescent="0.35">
      <c r="F557" s="138"/>
    </row>
    <row r="558" spans="6:6" x14ac:dyDescent="0.35">
      <c r="F558" s="138"/>
    </row>
    <row r="559" spans="6:6" x14ac:dyDescent="0.35">
      <c r="F559" s="138"/>
    </row>
    <row r="560" spans="6:6" x14ac:dyDescent="0.35">
      <c r="F560" s="138"/>
    </row>
    <row r="561" spans="6:6" x14ac:dyDescent="0.35">
      <c r="F561" s="138"/>
    </row>
    <row r="562" spans="6:6" x14ac:dyDescent="0.35">
      <c r="F562" s="138"/>
    </row>
    <row r="563" spans="6:6" x14ac:dyDescent="0.35">
      <c r="F563" s="138"/>
    </row>
    <row r="564" spans="6:6" x14ac:dyDescent="0.35">
      <c r="F564" s="138"/>
    </row>
    <row r="565" spans="6:6" x14ac:dyDescent="0.35">
      <c r="F565" s="138"/>
    </row>
    <row r="566" spans="6:6" x14ac:dyDescent="0.35">
      <c r="F566" s="138"/>
    </row>
    <row r="567" spans="6:6" x14ac:dyDescent="0.35">
      <c r="F567" s="138"/>
    </row>
    <row r="568" spans="6:6" x14ac:dyDescent="0.35">
      <c r="F568" s="138"/>
    </row>
    <row r="569" spans="6:6" x14ac:dyDescent="0.35">
      <c r="F569" s="138"/>
    </row>
    <row r="570" spans="6:6" x14ac:dyDescent="0.35">
      <c r="F570" s="138"/>
    </row>
    <row r="571" spans="6:6" x14ac:dyDescent="0.35">
      <c r="F571" s="138"/>
    </row>
    <row r="572" spans="6:6" x14ac:dyDescent="0.35">
      <c r="F572" s="138"/>
    </row>
    <row r="573" spans="6:6" x14ac:dyDescent="0.35">
      <c r="F573" s="138"/>
    </row>
    <row r="574" spans="6:6" x14ac:dyDescent="0.35">
      <c r="F574" s="138"/>
    </row>
    <row r="575" spans="6:6" x14ac:dyDescent="0.35">
      <c r="F575" s="138"/>
    </row>
    <row r="576" spans="6:6" x14ac:dyDescent="0.35">
      <c r="F576" s="138"/>
    </row>
    <row r="577" spans="6:6" x14ac:dyDescent="0.35">
      <c r="F577" s="138"/>
    </row>
    <row r="578" spans="6:6" x14ac:dyDescent="0.35">
      <c r="F578" s="138"/>
    </row>
    <row r="579" spans="6:6" x14ac:dyDescent="0.35">
      <c r="F579" s="138"/>
    </row>
    <row r="580" spans="6:6" x14ac:dyDescent="0.35">
      <c r="F580" s="138"/>
    </row>
    <row r="581" spans="6:6" x14ac:dyDescent="0.35">
      <c r="F581" s="138"/>
    </row>
    <row r="582" spans="6:6" x14ac:dyDescent="0.35">
      <c r="F582" s="138"/>
    </row>
    <row r="583" spans="6:6" x14ac:dyDescent="0.35">
      <c r="F583" s="138"/>
    </row>
    <row r="584" spans="6:6" x14ac:dyDescent="0.35">
      <c r="F584" s="138"/>
    </row>
    <row r="585" spans="6:6" x14ac:dyDescent="0.35">
      <c r="F585" s="138"/>
    </row>
    <row r="586" spans="6:6" x14ac:dyDescent="0.35">
      <c r="F586" s="138"/>
    </row>
    <row r="587" spans="6:6" x14ac:dyDescent="0.35">
      <c r="F587" s="138"/>
    </row>
    <row r="588" spans="6:6" x14ac:dyDescent="0.35">
      <c r="F588" s="138"/>
    </row>
    <row r="589" spans="6:6" x14ac:dyDescent="0.35">
      <c r="F589" s="138"/>
    </row>
    <row r="590" spans="6:6" x14ac:dyDescent="0.35">
      <c r="F590" s="138"/>
    </row>
    <row r="591" spans="6:6" x14ac:dyDescent="0.35">
      <c r="F591" s="138"/>
    </row>
    <row r="592" spans="6:6" x14ac:dyDescent="0.35">
      <c r="F592" s="138"/>
    </row>
    <row r="593" spans="6:6" x14ac:dyDescent="0.35">
      <c r="F593" s="138"/>
    </row>
    <row r="594" spans="6:6" x14ac:dyDescent="0.35">
      <c r="F594" s="138"/>
    </row>
    <row r="595" spans="6:6" x14ac:dyDescent="0.35">
      <c r="F595" s="138"/>
    </row>
    <row r="596" spans="6:6" x14ac:dyDescent="0.35">
      <c r="F596" s="138"/>
    </row>
    <row r="597" spans="6:6" x14ac:dyDescent="0.35">
      <c r="F597" s="138"/>
    </row>
    <row r="598" spans="6:6" x14ac:dyDescent="0.35">
      <c r="F598" s="138"/>
    </row>
    <row r="599" spans="6:6" x14ac:dyDescent="0.35">
      <c r="F599" s="138"/>
    </row>
    <row r="600" spans="6:6" x14ac:dyDescent="0.35">
      <c r="F600" s="138"/>
    </row>
    <row r="601" spans="6:6" x14ac:dyDescent="0.35">
      <c r="F601" s="138"/>
    </row>
    <row r="602" spans="6:6" x14ac:dyDescent="0.35">
      <c r="F602" s="138"/>
    </row>
    <row r="603" spans="6:6" x14ac:dyDescent="0.35">
      <c r="F603" s="138"/>
    </row>
    <row r="604" spans="6:6" x14ac:dyDescent="0.35">
      <c r="F604" s="138"/>
    </row>
    <row r="605" spans="6:6" x14ac:dyDescent="0.35">
      <c r="F605" s="138"/>
    </row>
    <row r="606" spans="6:6" x14ac:dyDescent="0.35">
      <c r="F606" s="138"/>
    </row>
    <row r="607" spans="6:6" x14ac:dyDescent="0.35">
      <c r="F607" s="138"/>
    </row>
    <row r="608" spans="6:6" x14ac:dyDescent="0.35">
      <c r="F608" s="138"/>
    </row>
    <row r="609" spans="6:6" x14ac:dyDescent="0.35">
      <c r="F609" s="138"/>
    </row>
    <row r="610" spans="6:6" x14ac:dyDescent="0.35">
      <c r="F610" s="138"/>
    </row>
    <row r="611" spans="6:6" x14ac:dyDescent="0.35">
      <c r="F611" s="138"/>
    </row>
    <row r="612" spans="6:6" x14ac:dyDescent="0.35">
      <c r="F612" s="138"/>
    </row>
    <row r="613" spans="6:6" x14ac:dyDescent="0.35">
      <c r="F613" s="138"/>
    </row>
    <row r="614" spans="6:6" x14ac:dyDescent="0.35">
      <c r="F614" s="138"/>
    </row>
    <row r="615" spans="6:6" x14ac:dyDescent="0.35">
      <c r="F615" s="138"/>
    </row>
    <row r="616" spans="6:6" x14ac:dyDescent="0.35">
      <c r="F616" s="138"/>
    </row>
    <row r="617" spans="6:6" x14ac:dyDescent="0.35">
      <c r="F617" s="138"/>
    </row>
    <row r="618" spans="6:6" x14ac:dyDescent="0.35">
      <c r="F618" s="138"/>
    </row>
    <row r="619" spans="6:6" x14ac:dyDescent="0.35">
      <c r="F619" s="138"/>
    </row>
    <row r="620" spans="6:6" x14ac:dyDescent="0.35">
      <c r="F620" s="138"/>
    </row>
    <row r="621" spans="6:6" x14ac:dyDescent="0.35">
      <c r="F621" s="138"/>
    </row>
    <row r="622" spans="6:6" x14ac:dyDescent="0.35">
      <c r="F622" s="138"/>
    </row>
    <row r="623" spans="6:6" x14ac:dyDescent="0.35">
      <c r="F623" s="138"/>
    </row>
    <row r="624" spans="6:6" x14ac:dyDescent="0.35">
      <c r="F624" s="138"/>
    </row>
    <row r="625" spans="6:6" x14ac:dyDescent="0.35">
      <c r="F625" s="138"/>
    </row>
    <row r="626" spans="6:6" x14ac:dyDescent="0.35">
      <c r="F626" s="138"/>
    </row>
    <row r="627" spans="6:6" x14ac:dyDescent="0.35">
      <c r="F627" s="138"/>
    </row>
    <row r="628" spans="6:6" x14ac:dyDescent="0.35">
      <c r="F628" s="138"/>
    </row>
    <row r="629" spans="6:6" x14ac:dyDescent="0.35">
      <c r="F629" s="138"/>
    </row>
    <row r="630" spans="6:6" x14ac:dyDescent="0.35">
      <c r="F630" s="138"/>
    </row>
    <row r="631" spans="6:6" x14ac:dyDescent="0.35">
      <c r="F631" s="138"/>
    </row>
    <row r="632" spans="6:6" x14ac:dyDescent="0.35">
      <c r="F632" s="138"/>
    </row>
    <row r="633" spans="6:6" x14ac:dyDescent="0.35">
      <c r="F633" s="138"/>
    </row>
    <row r="634" spans="6:6" x14ac:dyDescent="0.35">
      <c r="F634" s="138"/>
    </row>
    <row r="635" spans="6:6" x14ac:dyDescent="0.35">
      <c r="F635" s="138"/>
    </row>
    <row r="636" spans="6:6" x14ac:dyDescent="0.35">
      <c r="F636" s="138"/>
    </row>
    <row r="637" spans="6:6" x14ac:dyDescent="0.35">
      <c r="F637" s="138"/>
    </row>
    <row r="638" spans="6:6" x14ac:dyDescent="0.35">
      <c r="F638" s="138"/>
    </row>
    <row r="639" spans="6:6" x14ac:dyDescent="0.35">
      <c r="F639" s="138"/>
    </row>
    <row r="640" spans="6:6" x14ac:dyDescent="0.35">
      <c r="F640" s="138"/>
    </row>
    <row r="641" spans="6:6" x14ac:dyDescent="0.35">
      <c r="F641" s="138"/>
    </row>
    <row r="642" spans="6:6" x14ac:dyDescent="0.35">
      <c r="F642" s="138"/>
    </row>
    <row r="643" spans="6:6" x14ac:dyDescent="0.35">
      <c r="F643" s="138"/>
    </row>
    <row r="644" spans="6:6" x14ac:dyDescent="0.35">
      <c r="F644" s="138"/>
    </row>
    <row r="645" spans="6:6" x14ac:dyDescent="0.35">
      <c r="F645" s="138"/>
    </row>
    <row r="646" spans="6:6" x14ac:dyDescent="0.35">
      <c r="F646" s="138"/>
    </row>
    <row r="647" spans="6:6" x14ac:dyDescent="0.35">
      <c r="F647" s="138"/>
    </row>
    <row r="648" spans="6:6" x14ac:dyDescent="0.35">
      <c r="F648" s="138"/>
    </row>
    <row r="649" spans="6:6" x14ac:dyDescent="0.35">
      <c r="F649" s="138"/>
    </row>
    <row r="650" spans="6:6" x14ac:dyDescent="0.35">
      <c r="F650" s="138"/>
    </row>
    <row r="651" spans="6:6" x14ac:dyDescent="0.35">
      <c r="F651" s="138"/>
    </row>
    <row r="652" spans="6:6" x14ac:dyDescent="0.35">
      <c r="F652" s="138"/>
    </row>
    <row r="653" spans="6:6" x14ac:dyDescent="0.35">
      <c r="F653" s="138"/>
    </row>
    <row r="654" spans="6:6" x14ac:dyDescent="0.35">
      <c r="F654" s="138"/>
    </row>
    <row r="655" spans="6:6" x14ac:dyDescent="0.35">
      <c r="F655" s="138"/>
    </row>
    <row r="656" spans="6:6" x14ac:dyDescent="0.35">
      <c r="F656" s="138"/>
    </row>
    <row r="657" spans="6:6" x14ac:dyDescent="0.35">
      <c r="F657" s="138"/>
    </row>
    <row r="658" spans="6:6" x14ac:dyDescent="0.35">
      <c r="F658" s="138"/>
    </row>
    <row r="659" spans="6:6" x14ac:dyDescent="0.35">
      <c r="F659" s="138"/>
    </row>
    <row r="660" spans="6:6" x14ac:dyDescent="0.35">
      <c r="F660" s="138"/>
    </row>
    <row r="661" spans="6:6" x14ac:dyDescent="0.35">
      <c r="F661" s="138"/>
    </row>
    <row r="662" spans="6:6" x14ac:dyDescent="0.35">
      <c r="F662" s="138"/>
    </row>
    <row r="663" spans="6:6" x14ac:dyDescent="0.35">
      <c r="F663" s="138"/>
    </row>
    <row r="664" spans="6:6" x14ac:dyDescent="0.35">
      <c r="F664" s="138"/>
    </row>
    <row r="665" spans="6:6" x14ac:dyDescent="0.35">
      <c r="F665" s="138"/>
    </row>
    <row r="666" spans="6:6" x14ac:dyDescent="0.35">
      <c r="F666" s="138"/>
    </row>
    <row r="667" spans="6:6" x14ac:dyDescent="0.35">
      <c r="F667" s="138"/>
    </row>
    <row r="668" spans="6:6" x14ac:dyDescent="0.35">
      <c r="F668" s="138"/>
    </row>
    <row r="669" spans="6:6" x14ac:dyDescent="0.35">
      <c r="F669" s="138"/>
    </row>
    <row r="670" spans="6:6" x14ac:dyDescent="0.35">
      <c r="F670" s="138"/>
    </row>
    <row r="671" spans="6:6" x14ac:dyDescent="0.35">
      <c r="F671" s="138"/>
    </row>
    <row r="672" spans="6:6" x14ac:dyDescent="0.35">
      <c r="F672" s="138"/>
    </row>
    <row r="673" spans="6:6" x14ac:dyDescent="0.35">
      <c r="F673" s="138"/>
    </row>
    <row r="674" spans="6:6" x14ac:dyDescent="0.35">
      <c r="F674" s="138"/>
    </row>
    <row r="675" spans="6:6" x14ac:dyDescent="0.35">
      <c r="F675" s="138"/>
    </row>
    <row r="676" spans="6:6" x14ac:dyDescent="0.35">
      <c r="F676" s="138"/>
    </row>
    <row r="677" spans="6:6" x14ac:dyDescent="0.35">
      <c r="F677" s="138"/>
    </row>
    <row r="678" spans="6:6" x14ac:dyDescent="0.35">
      <c r="F678" s="138"/>
    </row>
    <row r="679" spans="6:6" x14ac:dyDescent="0.35">
      <c r="F679" s="138"/>
    </row>
    <row r="680" spans="6:6" x14ac:dyDescent="0.35">
      <c r="F680" s="138"/>
    </row>
    <row r="681" spans="6:6" x14ac:dyDescent="0.35">
      <c r="F681" s="138"/>
    </row>
    <row r="682" spans="6:6" x14ac:dyDescent="0.35">
      <c r="F682" s="138"/>
    </row>
    <row r="683" spans="6:6" x14ac:dyDescent="0.35">
      <c r="F683" s="138"/>
    </row>
    <row r="684" spans="6:6" x14ac:dyDescent="0.35">
      <c r="F684" s="138"/>
    </row>
    <row r="685" spans="6:6" x14ac:dyDescent="0.35">
      <c r="F685" s="138"/>
    </row>
    <row r="686" spans="6:6" x14ac:dyDescent="0.35">
      <c r="F686" s="138"/>
    </row>
    <row r="687" spans="6:6" x14ac:dyDescent="0.35">
      <c r="F687" s="138"/>
    </row>
    <row r="688" spans="6:6" x14ac:dyDescent="0.35">
      <c r="F688" s="138"/>
    </row>
    <row r="689" spans="6:6" x14ac:dyDescent="0.35">
      <c r="F689" s="138"/>
    </row>
    <row r="690" spans="6:6" x14ac:dyDescent="0.35">
      <c r="F690" s="138"/>
    </row>
    <row r="691" spans="6:6" x14ac:dyDescent="0.35">
      <c r="F691" s="138"/>
    </row>
    <row r="692" spans="6:6" x14ac:dyDescent="0.35">
      <c r="F692" s="138"/>
    </row>
    <row r="693" spans="6:6" x14ac:dyDescent="0.35">
      <c r="F693" s="138"/>
    </row>
    <row r="694" spans="6:6" x14ac:dyDescent="0.35">
      <c r="F694" s="138"/>
    </row>
    <row r="695" spans="6:6" x14ac:dyDescent="0.35">
      <c r="F695" s="138"/>
    </row>
    <row r="696" spans="6:6" x14ac:dyDescent="0.35">
      <c r="F696" s="138"/>
    </row>
    <row r="697" spans="6:6" x14ac:dyDescent="0.35">
      <c r="F697" s="138"/>
    </row>
    <row r="698" spans="6:6" x14ac:dyDescent="0.35">
      <c r="F698" s="138"/>
    </row>
    <row r="699" spans="6:6" x14ac:dyDescent="0.35">
      <c r="F699" s="138"/>
    </row>
    <row r="700" spans="6:6" x14ac:dyDescent="0.35">
      <c r="F700" s="138"/>
    </row>
    <row r="701" spans="6:6" x14ac:dyDescent="0.35">
      <c r="F701" s="138"/>
    </row>
    <row r="702" spans="6:6" x14ac:dyDescent="0.35">
      <c r="F702" s="138"/>
    </row>
    <row r="703" spans="6:6" x14ac:dyDescent="0.35">
      <c r="F703" s="138"/>
    </row>
    <row r="704" spans="6:6" x14ac:dyDescent="0.35">
      <c r="F704" s="138"/>
    </row>
    <row r="705" spans="6:6" x14ac:dyDescent="0.35">
      <c r="F705" s="138"/>
    </row>
    <row r="706" spans="6:6" x14ac:dyDescent="0.35">
      <c r="F706" s="138"/>
    </row>
    <row r="707" spans="6:6" x14ac:dyDescent="0.35">
      <c r="F707" s="138"/>
    </row>
    <row r="708" spans="6:6" x14ac:dyDescent="0.35">
      <c r="F708" s="138"/>
    </row>
    <row r="709" spans="6:6" x14ac:dyDescent="0.35">
      <c r="F709" s="138"/>
    </row>
    <row r="710" spans="6:6" x14ac:dyDescent="0.35">
      <c r="F710" s="138"/>
    </row>
    <row r="711" spans="6:6" x14ac:dyDescent="0.35">
      <c r="F711" s="138"/>
    </row>
    <row r="712" spans="6:6" x14ac:dyDescent="0.35">
      <c r="F712" s="138"/>
    </row>
    <row r="713" spans="6:6" x14ac:dyDescent="0.35">
      <c r="F713" s="138"/>
    </row>
    <row r="714" spans="6:6" x14ac:dyDescent="0.35">
      <c r="F714" s="138"/>
    </row>
    <row r="715" spans="6:6" x14ac:dyDescent="0.35">
      <c r="F715" s="138"/>
    </row>
    <row r="716" spans="6:6" x14ac:dyDescent="0.35">
      <c r="F716" s="138"/>
    </row>
    <row r="717" spans="6:6" x14ac:dyDescent="0.35">
      <c r="F717" s="138"/>
    </row>
    <row r="718" spans="6:6" x14ac:dyDescent="0.35">
      <c r="F718" s="138"/>
    </row>
    <row r="719" spans="6:6" x14ac:dyDescent="0.35">
      <c r="F719" s="138"/>
    </row>
    <row r="720" spans="6:6" x14ac:dyDescent="0.35">
      <c r="F720" s="138"/>
    </row>
    <row r="721" spans="6:6" x14ac:dyDescent="0.35">
      <c r="F721" s="138"/>
    </row>
    <row r="722" spans="6:6" x14ac:dyDescent="0.35">
      <c r="F722" s="138"/>
    </row>
    <row r="723" spans="6:6" x14ac:dyDescent="0.35">
      <c r="F723" s="138"/>
    </row>
    <row r="724" spans="6:6" x14ac:dyDescent="0.35">
      <c r="F724" s="138"/>
    </row>
    <row r="725" spans="6:6" x14ac:dyDescent="0.35">
      <c r="F725" s="138"/>
    </row>
    <row r="726" spans="6:6" x14ac:dyDescent="0.35">
      <c r="F726" s="138"/>
    </row>
    <row r="727" spans="6:6" x14ac:dyDescent="0.35">
      <c r="F727" s="138"/>
    </row>
    <row r="728" spans="6:6" x14ac:dyDescent="0.35">
      <c r="F728" s="138"/>
    </row>
    <row r="729" spans="6:6" x14ac:dyDescent="0.35">
      <c r="F729" s="138"/>
    </row>
    <row r="730" spans="6:6" x14ac:dyDescent="0.35">
      <c r="F730" s="138"/>
    </row>
    <row r="731" spans="6:6" x14ac:dyDescent="0.35">
      <c r="F731" s="138"/>
    </row>
    <row r="732" spans="6:6" x14ac:dyDescent="0.35">
      <c r="F732" s="138"/>
    </row>
    <row r="733" spans="6:6" x14ac:dyDescent="0.35">
      <c r="F733" s="138"/>
    </row>
    <row r="734" spans="6:6" x14ac:dyDescent="0.35">
      <c r="F734" s="138"/>
    </row>
    <row r="735" spans="6:6" x14ac:dyDescent="0.35">
      <c r="F735" s="138"/>
    </row>
    <row r="736" spans="6:6" x14ac:dyDescent="0.35">
      <c r="F736" s="138"/>
    </row>
    <row r="737" spans="6:6" x14ac:dyDescent="0.35">
      <c r="F737" s="138"/>
    </row>
    <row r="738" spans="6:6" x14ac:dyDescent="0.35">
      <c r="F738" s="138"/>
    </row>
    <row r="739" spans="6:6" x14ac:dyDescent="0.35">
      <c r="F739" s="138"/>
    </row>
    <row r="740" spans="6:6" x14ac:dyDescent="0.35">
      <c r="F740" s="138"/>
    </row>
    <row r="741" spans="6:6" x14ac:dyDescent="0.35">
      <c r="F741" s="138"/>
    </row>
    <row r="742" spans="6:6" x14ac:dyDescent="0.35">
      <c r="F742" s="138"/>
    </row>
    <row r="743" spans="6:6" x14ac:dyDescent="0.35">
      <c r="F743" s="138"/>
    </row>
    <row r="744" spans="6:6" x14ac:dyDescent="0.35">
      <c r="F744" s="138"/>
    </row>
    <row r="745" spans="6:6" x14ac:dyDescent="0.35">
      <c r="F745" s="138"/>
    </row>
    <row r="746" spans="6:6" x14ac:dyDescent="0.35">
      <c r="F746" s="138"/>
    </row>
    <row r="747" spans="6:6" x14ac:dyDescent="0.35">
      <c r="F747" s="138"/>
    </row>
    <row r="748" spans="6:6" x14ac:dyDescent="0.35">
      <c r="F748" s="138"/>
    </row>
    <row r="749" spans="6:6" x14ac:dyDescent="0.35">
      <c r="F749" s="138"/>
    </row>
    <row r="750" spans="6:6" x14ac:dyDescent="0.35">
      <c r="F750" s="138"/>
    </row>
    <row r="751" spans="6:6" x14ac:dyDescent="0.35">
      <c r="F751" s="138"/>
    </row>
    <row r="752" spans="6:6" x14ac:dyDescent="0.35">
      <c r="F752" s="138"/>
    </row>
    <row r="753" spans="6:6" x14ac:dyDescent="0.35">
      <c r="F753" s="138"/>
    </row>
    <row r="754" spans="6:6" x14ac:dyDescent="0.35">
      <c r="F754" s="138"/>
    </row>
    <row r="755" spans="6:6" x14ac:dyDescent="0.35">
      <c r="F755" s="138"/>
    </row>
    <row r="756" spans="6:6" x14ac:dyDescent="0.35">
      <c r="F756" s="138"/>
    </row>
    <row r="757" spans="6:6" x14ac:dyDescent="0.35">
      <c r="F757" s="138"/>
    </row>
    <row r="758" spans="6:6" x14ac:dyDescent="0.35">
      <c r="F758" s="138"/>
    </row>
    <row r="759" spans="6:6" x14ac:dyDescent="0.35">
      <c r="F759" s="138"/>
    </row>
    <row r="760" spans="6:6" x14ac:dyDescent="0.35">
      <c r="F760" s="138"/>
    </row>
    <row r="761" spans="6:6" x14ac:dyDescent="0.35">
      <c r="F761" s="138"/>
    </row>
    <row r="762" spans="6:6" x14ac:dyDescent="0.35">
      <c r="F762" s="138"/>
    </row>
    <row r="763" spans="6:6" x14ac:dyDescent="0.35">
      <c r="F763" s="138"/>
    </row>
    <row r="764" spans="6:6" x14ac:dyDescent="0.35">
      <c r="F764" s="138"/>
    </row>
    <row r="765" spans="6:6" x14ac:dyDescent="0.35">
      <c r="F765" s="138"/>
    </row>
    <row r="766" spans="6:6" x14ac:dyDescent="0.35">
      <c r="F766" s="138"/>
    </row>
    <row r="767" spans="6:6" x14ac:dyDescent="0.35">
      <c r="F767" s="138"/>
    </row>
    <row r="768" spans="6:6" x14ac:dyDescent="0.35">
      <c r="F768" s="138"/>
    </row>
    <row r="769" spans="6:6" x14ac:dyDescent="0.35">
      <c r="F769" s="138"/>
    </row>
    <row r="770" spans="6:6" x14ac:dyDescent="0.35">
      <c r="F770" s="138"/>
    </row>
    <row r="771" spans="6:6" x14ac:dyDescent="0.35">
      <c r="F771" s="138"/>
    </row>
    <row r="772" spans="6:6" x14ac:dyDescent="0.35">
      <c r="F772" s="138"/>
    </row>
    <row r="773" spans="6:6" x14ac:dyDescent="0.35">
      <c r="F773" s="138"/>
    </row>
    <row r="774" spans="6:6" x14ac:dyDescent="0.35">
      <c r="F774" s="138"/>
    </row>
    <row r="775" spans="6:6" x14ac:dyDescent="0.35">
      <c r="F775" s="138"/>
    </row>
    <row r="776" spans="6:6" x14ac:dyDescent="0.35">
      <c r="F776" s="138"/>
    </row>
    <row r="777" spans="6:6" x14ac:dyDescent="0.35">
      <c r="F777" s="138"/>
    </row>
    <row r="778" spans="6:6" x14ac:dyDescent="0.35">
      <c r="F778" s="138"/>
    </row>
    <row r="779" spans="6:6" x14ac:dyDescent="0.35">
      <c r="F779" s="138"/>
    </row>
    <row r="780" spans="6:6" x14ac:dyDescent="0.35">
      <c r="F780" s="138"/>
    </row>
    <row r="781" spans="6:6" x14ac:dyDescent="0.35">
      <c r="F781" s="138"/>
    </row>
    <row r="782" spans="6:6" x14ac:dyDescent="0.35">
      <c r="F782" s="138"/>
    </row>
    <row r="783" spans="6:6" x14ac:dyDescent="0.35">
      <c r="F783" s="138"/>
    </row>
    <row r="784" spans="6:6" x14ac:dyDescent="0.35">
      <c r="F784" s="138"/>
    </row>
    <row r="785" spans="6:6" x14ac:dyDescent="0.35">
      <c r="F785" s="138"/>
    </row>
    <row r="786" spans="6:6" x14ac:dyDescent="0.35">
      <c r="F786" s="138"/>
    </row>
    <row r="787" spans="6:6" x14ac:dyDescent="0.35">
      <c r="F787" s="138"/>
    </row>
    <row r="788" spans="6:6" x14ac:dyDescent="0.35">
      <c r="F788" s="138"/>
    </row>
    <row r="789" spans="6:6" x14ac:dyDescent="0.35">
      <c r="F789" s="138"/>
    </row>
    <row r="790" spans="6:6" x14ac:dyDescent="0.35">
      <c r="F790" s="138"/>
    </row>
    <row r="791" spans="6:6" x14ac:dyDescent="0.35">
      <c r="F791" s="138"/>
    </row>
    <row r="792" spans="6:6" x14ac:dyDescent="0.35">
      <c r="F792" s="138"/>
    </row>
    <row r="793" spans="6:6" x14ac:dyDescent="0.35">
      <c r="F793" s="138"/>
    </row>
    <row r="794" spans="6:6" x14ac:dyDescent="0.35">
      <c r="F794" s="138"/>
    </row>
    <row r="795" spans="6:6" x14ac:dyDescent="0.35">
      <c r="F795" s="138"/>
    </row>
    <row r="796" spans="6:6" x14ac:dyDescent="0.35">
      <c r="F796" s="138"/>
    </row>
    <row r="797" spans="6:6" x14ac:dyDescent="0.35">
      <c r="F797" s="138"/>
    </row>
    <row r="798" spans="6:6" x14ac:dyDescent="0.35">
      <c r="F798" s="138"/>
    </row>
    <row r="799" spans="6:6" x14ac:dyDescent="0.35">
      <c r="F799" s="138"/>
    </row>
    <row r="800" spans="6:6" x14ac:dyDescent="0.35">
      <c r="F800" s="138"/>
    </row>
    <row r="801" spans="6:6" x14ac:dyDescent="0.35">
      <c r="F801" s="138"/>
    </row>
    <row r="802" spans="6:6" x14ac:dyDescent="0.35">
      <c r="F802" s="138"/>
    </row>
    <row r="803" spans="6:6" x14ac:dyDescent="0.35">
      <c r="F803" s="138"/>
    </row>
    <row r="804" spans="6:6" x14ac:dyDescent="0.35">
      <c r="F804" s="138"/>
    </row>
    <row r="805" spans="6:6" x14ac:dyDescent="0.35">
      <c r="F805" s="138"/>
    </row>
    <row r="806" spans="6:6" x14ac:dyDescent="0.35">
      <c r="F806" s="138"/>
    </row>
    <row r="807" spans="6:6" x14ac:dyDescent="0.35">
      <c r="F807" s="138"/>
    </row>
    <row r="808" spans="6:6" x14ac:dyDescent="0.35">
      <c r="F808" s="138"/>
    </row>
    <row r="809" spans="6:6" x14ac:dyDescent="0.35">
      <c r="F809" s="138"/>
    </row>
    <row r="810" spans="6:6" x14ac:dyDescent="0.35">
      <c r="F810" s="138"/>
    </row>
    <row r="811" spans="6:6" x14ac:dyDescent="0.35">
      <c r="F811" s="138"/>
    </row>
    <row r="812" spans="6:6" x14ac:dyDescent="0.35">
      <c r="F812" s="138"/>
    </row>
    <row r="813" spans="6:6" x14ac:dyDescent="0.35">
      <c r="F813" s="138"/>
    </row>
    <row r="814" spans="6:6" x14ac:dyDescent="0.35">
      <c r="F814" s="138"/>
    </row>
    <row r="815" spans="6:6" x14ac:dyDescent="0.35">
      <c r="F815" s="138"/>
    </row>
    <row r="816" spans="6:6" x14ac:dyDescent="0.35">
      <c r="F816" s="138"/>
    </row>
    <row r="817" spans="6:6" x14ac:dyDescent="0.35">
      <c r="F817" s="138"/>
    </row>
    <row r="818" spans="6:6" x14ac:dyDescent="0.35">
      <c r="F818" s="138"/>
    </row>
    <row r="819" spans="6:6" x14ac:dyDescent="0.35">
      <c r="F819" s="138"/>
    </row>
    <row r="820" spans="6:6" x14ac:dyDescent="0.35">
      <c r="F820" s="138"/>
    </row>
    <row r="821" spans="6:6" x14ac:dyDescent="0.35">
      <c r="F821" s="138"/>
    </row>
    <row r="822" spans="6:6" x14ac:dyDescent="0.35">
      <c r="F822" s="138"/>
    </row>
    <row r="823" spans="6:6" x14ac:dyDescent="0.35">
      <c r="F823" s="138"/>
    </row>
    <row r="824" spans="6:6" x14ac:dyDescent="0.35">
      <c r="F824" s="138"/>
    </row>
    <row r="825" spans="6:6" x14ac:dyDescent="0.35">
      <c r="F825" s="138"/>
    </row>
    <row r="826" spans="6:6" x14ac:dyDescent="0.35">
      <c r="F826" s="138"/>
    </row>
    <row r="827" spans="6:6" x14ac:dyDescent="0.35">
      <c r="F827" s="138"/>
    </row>
    <row r="828" spans="6:6" x14ac:dyDescent="0.35">
      <c r="F828" s="138"/>
    </row>
    <row r="829" spans="6:6" x14ac:dyDescent="0.35">
      <c r="F829" s="138"/>
    </row>
    <row r="830" spans="6:6" x14ac:dyDescent="0.35">
      <c r="F830" s="138"/>
    </row>
    <row r="831" spans="6:6" x14ac:dyDescent="0.35">
      <c r="F831" s="138"/>
    </row>
    <row r="832" spans="6:6" x14ac:dyDescent="0.35">
      <c r="F832" s="138"/>
    </row>
    <row r="833" spans="6:6" x14ac:dyDescent="0.35">
      <c r="F833" s="138"/>
    </row>
    <row r="834" spans="6:6" x14ac:dyDescent="0.35">
      <c r="F834" s="138"/>
    </row>
    <row r="835" spans="6:6" x14ac:dyDescent="0.35">
      <c r="F835" s="138"/>
    </row>
    <row r="836" spans="6:6" x14ac:dyDescent="0.35">
      <c r="F836" s="138"/>
    </row>
    <row r="837" spans="6:6" x14ac:dyDescent="0.35">
      <c r="F837" s="138"/>
    </row>
    <row r="838" spans="6:6" x14ac:dyDescent="0.35">
      <c r="F838" s="138"/>
    </row>
    <row r="839" spans="6:6" x14ac:dyDescent="0.35">
      <c r="F839" s="138"/>
    </row>
    <row r="840" spans="6:6" x14ac:dyDescent="0.35">
      <c r="F840" s="138"/>
    </row>
    <row r="841" spans="6:6" x14ac:dyDescent="0.35">
      <c r="F841" s="138"/>
    </row>
    <row r="842" spans="6:6" x14ac:dyDescent="0.35">
      <c r="F842" s="138"/>
    </row>
    <row r="843" spans="6:6" x14ac:dyDescent="0.35">
      <c r="F843" s="138"/>
    </row>
    <row r="844" spans="6:6" x14ac:dyDescent="0.35">
      <c r="F844" s="138"/>
    </row>
    <row r="845" spans="6:6" x14ac:dyDescent="0.35">
      <c r="F845" s="138"/>
    </row>
    <row r="846" spans="6:6" x14ac:dyDescent="0.35">
      <c r="F846" s="138"/>
    </row>
    <row r="847" spans="6:6" x14ac:dyDescent="0.35">
      <c r="F847" s="138"/>
    </row>
    <row r="848" spans="6:6" x14ac:dyDescent="0.35">
      <c r="F848" s="138"/>
    </row>
    <row r="849" spans="6:6" x14ac:dyDescent="0.35">
      <c r="F849" s="138"/>
    </row>
    <row r="850" spans="6:6" x14ac:dyDescent="0.35">
      <c r="F850" s="138"/>
    </row>
    <row r="851" spans="6:6" x14ac:dyDescent="0.35">
      <c r="F851" s="138"/>
    </row>
    <row r="852" spans="6:6" x14ac:dyDescent="0.35">
      <c r="F852" s="138"/>
    </row>
    <row r="853" spans="6:6" x14ac:dyDescent="0.35">
      <c r="F853" s="138"/>
    </row>
    <row r="854" spans="6:6" x14ac:dyDescent="0.35">
      <c r="F854" s="138"/>
    </row>
    <row r="855" spans="6:6" x14ac:dyDescent="0.35">
      <c r="F855" s="138"/>
    </row>
    <row r="856" spans="6:6" x14ac:dyDescent="0.35">
      <c r="F856" s="138"/>
    </row>
    <row r="857" spans="6:6" x14ac:dyDescent="0.35">
      <c r="F857" s="138"/>
    </row>
    <row r="858" spans="6:6" x14ac:dyDescent="0.35">
      <c r="F858" s="138"/>
    </row>
    <row r="859" spans="6:6" x14ac:dyDescent="0.35">
      <c r="F859" s="138"/>
    </row>
    <row r="860" spans="6:6" x14ac:dyDescent="0.35">
      <c r="F860" s="138"/>
    </row>
    <row r="861" spans="6:6" x14ac:dyDescent="0.35">
      <c r="F861" s="138"/>
    </row>
    <row r="862" spans="6:6" x14ac:dyDescent="0.35">
      <c r="F862" s="138"/>
    </row>
    <row r="863" spans="6:6" x14ac:dyDescent="0.35">
      <c r="F863" s="138"/>
    </row>
    <row r="864" spans="6:6" x14ac:dyDescent="0.35">
      <c r="F864" s="138"/>
    </row>
    <row r="865" spans="6:6" x14ac:dyDescent="0.35">
      <c r="F865" s="138"/>
    </row>
    <row r="866" spans="6:6" x14ac:dyDescent="0.35">
      <c r="F866" s="138"/>
    </row>
    <row r="867" spans="6:6" x14ac:dyDescent="0.35">
      <c r="F867" s="138"/>
    </row>
    <row r="868" spans="6:6" x14ac:dyDescent="0.35">
      <c r="F868" s="138"/>
    </row>
    <row r="869" spans="6:6" x14ac:dyDescent="0.35">
      <c r="F869" s="138"/>
    </row>
    <row r="870" spans="6:6" x14ac:dyDescent="0.35">
      <c r="F870" s="138"/>
    </row>
    <row r="871" spans="6:6" x14ac:dyDescent="0.35">
      <c r="F871" s="138"/>
    </row>
    <row r="872" spans="6:6" x14ac:dyDescent="0.35">
      <c r="F872" s="138"/>
    </row>
    <row r="873" spans="6:6" x14ac:dyDescent="0.35">
      <c r="F873" s="138"/>
    </row>
    <row r="874" spans="6:6" x14ac:dyDescent="0.35">
      <c r="F874" s="138"/>
    </row>
    <row r="875" spans="6:6" x14ac:dyDescent="0.35">
      <c r="F875" s="138"/>
    </row>
    <row r="876" spans="6:6" x14ac:dyDescent="0.35">
      <c r="F876" s="138"/>
    </row>
    <row r="877" spans="6:6" x14ac:dyDescent="0.35">
      <c r="F877" s="138"/>
    </row>
    <row r="878" spans="6:6" x14ac:dyDescent="0.35">
      <c r="F878" s="138"/>
    </row>
    <row r="879" spans="6:6" x14ac:dyDescent="0.35">
      <c r="F879" s="138"/>
    </row>
    <row r="880" spans="6:6" x14ac:dyDescent="0.35">
      <c r="F880" s="138"/>
    </row>
    <row r="881" spans="6:6" x14ac:dyDescent="0.35">
      <c r="F881" s="138"/>
    </row>
    <row r="882" spans="6:6" x14ac:dyDescent="0.35">
      <c r="F882" s="138"/>
    </row>
    <row r="883" spans="6:6" x14ac:dyDescent="0.35">
      <c r="F883" s="138"/>
    </row>
    <row r="884" spans="6:6" x14ac:dyDescent="0.35">
      <c r="F884" s="138"/>
    </row>
    <row r="885" spans="6:6" x14ac:dyDescent="0.35">
      <c r="F885" s="138"/>
    </row>
    <row r="886" spans="6:6" x14ac:dyDescent="0.35">
      <c r="F886" s="138"/>
    </row>
    <row r="887" spans="6:6" x14ac:dyDescent="0.35">
      <c r="F887" s="138"/>
    </row>
    <row r="888" spans="6:6" x14ac:dyDescent="0.35">
      <c r="F888" s="138"/>
    </row>
    <row r="889" spans="6:6" x14ac:dyDescent="0.35">
      <c r="F889" s="138"/>
    </row>
    <row r="890" spans="6:6" x14ac:dyDescent="0.35">
      <c r="F890" s="138"/>
    </row>
    <row r="891" spans="6:6" x14ac:dyDescent="0.35">
      <c r="F891" s="138"/>
    </row>
    <row r="892" spans="6:6" x14ac:dyDescent="0.35">
      <c r="F892" s="138"/>
    </row>
    <row r="893" spans="6:6" x14ac:dyDescent="0.35">
      <c r="F893" s="138"/>
    </row>
    <row r="894" spans="6:6" x14ac:dyDescent="0.35">
      <c r="F894" s="138"/>
    </row>
    <row r="895" spans="6:6" x14ac:dyDescent="0.35">
      <c r="F895" s="138"/>
    </row>
    <row r="896" spans="6:6" x14ac:dyDescent="0.35">
      <c r="F896" s="138"/>
    </row>
    <row r="897" spans="6:6" x14ac:dyDescent="0.35">
      <c r="F897" s="138"/>
    </row>
    <row r="898" spans="6:6" x14ac:dyDescent="0.35">
      <c r="F898" s="138"/>
    </row>
    <row r="899" spans="6:6" x14ac:dyDescent="0.35">
      <c r="F899" s="138"/>
    </row>
    <row r="900" spans="6:6" x14ac:dyDescent="0.35">
      <c r="F900" s="138"/>
    </row>
    <row r="901" spans="6:6" x14ac:dyDescent="0.35">
      <c r="F901" s="138"/>
    </row>
    <row r="902" spans="6:6" x14ac:dyDescent="0.35">
      <c r="F902" s="138"/>
    </row>
    <row r="903" spans="6:6" x14ac:dyDescent="0.35">
      <c r="F903" s="138"/>
    </row>
    <row r="904" spans="6:6" x14ac:dyDescent="0.35">
      <c r="F904" s="138"/>
    </row>
    <row r="905" spans="6:6" x14ac:dyDescent="0.35">
      <c r="F905" s="138"/>
    </row>
    <row r="906" spans="6:6" x14ac:dyDescent="0.35">
      <c r="F906" s="138"/>
    </row>
    <row r="907" spans="6:6" x14ac:dyDescent="0.35">
      <c r="F907" s="138"/>
    </row>
    <row r="908" spans="6:6" x14ac:dyDescent="0.35">
      <c r="F908" s="138"/>
    </row>
    <row r="909" spans="6:6" x14ac:dyDescent="0.35">
      <c r="F909" s="138"/>
    </row>
    <row r="910" spans="6:6" x14ac:dyDescent="0.35">
      <c r="F910" s="138"/>
    </row>
    <row r="911" spans="6:6" x14ac:dyDescent="0.35">
      <c r="F911" s="138"/>
    </row>
    <row r="912" spans="6:6" x14ac:dyDescent="0.35">
      <c r="F912" s="138"/>
    </row>
    <row r="913" spans="6:6" x14ac:dyDescent="0.35">
      <c r="F913" s="138"/>
    </row>
    <row r="914" spans="6:6" x14ac:dyDescent="0.35">
      <c r="F914" s="138"/>
    </row>
    <row r="915" spans="6:6" x14ac:dyDescent="0.35">
      <c r="F915" s="138"/>
    </row>
    <row r="916" spans="6:6" x14ac:dyDescent="0.35">
      <c r="F916" s="138"/>
    </row>
    <row r="917" spans="6:6" x14ac:dyDescent="0.35">
      <c r="F917" s="138"/>
    </row>
    <row r="918" spans="6:6" x14ac:dyDescent="0.35">
      <c r="F918" s="138"/>
    </row>
    <row r="919" spans="6:6" x14ac:dyDescent="0.35">
      <c r="F919" s="138"/>
    </row>
    <row r="920" spans="6:6" x14ac:dyDescent="0.35">
      <c r="F920" s="138"/>
    </row>
    <row r="921" spans="6:6" x14ac:dyDescent="0.35">
      <c r="F921" s="138"/>
    </row>
    <row r="922" spans="6:6" x14ac:dyDescent="0.35">
      <c r="F922" s="138"/>
    </row>
    <row r="923" spans="6:6" x14ac:dyDescent="0.35">
      <c r="F923" s="138"/>
    </row>
    <row r="924" spans="6:6" x14ac:dyDescent="0.35">
      <c r="F924" s="138"/>
    </row>
    <row r="925" spans="6:6" x14ac:dyDescent="0.35">
      <c r="F925" s="138"/>
    </row>
    <row r="926" spans="6:6" x14ac:dyDescent="0.35">
      <c r="F926" s="138"/>
    </row>
    <row r="927" spans="6:6" x14ac:dyDescent="0.35">
      <c r="F927" s="138"/>
    </row>
    <row r="928" spans="6:6" x14ac:dyDescent="0.35">
      <c r="F928" s="138"/>
    </row>
    <row r="929" spans="6:6" x14ac:dyDescent="0.35">
      <c r="F929" s="138"/>
    </row>
    <row r="930" spans="6:6" x14ac:dyDescent="0.35">
      <c r="F930" s="138"/>
    </row>
    <row r="931" spans="6:6" x14ac:dyDescent="0.35">
      <c r="F931" s="138"/>
    </row>
    <row r="932" spans="6:6" x14ac:dyDescent="0.35">
      <c r="F932" s="138"/>
    </row>
    <row r="933" spans="6:6" x14ac:dyDescent="0.35">
      <c r="F933" s="138"/>
    </row>
    <row r="934" spans="6:6" x14ac:dyDescent="0.35">
      <c r="F934" s="138"/>
    </row>
    <row r="935" spans="6:6" x14ac:dyDescent="0.35">
      <c r="F935" s="138"/>
    </row>
    <row r="936" spans="6:6" x14ac:dyDescent="0.35">
      <c r="F936" s="138"/>
    </row>
    <row r="937" spans="6:6" x14ac:dyDescent="0.35">
      <c r="F937" s="138"/>
    </row>
    <row r="938" spans="6:6" x14ac:dyDescent="0.35">
      <c r="F938" s="138"/>
    </row>
    <row r="939" spans="6:6" x14ac:dyDescent="0.35">
      <c r="F939" s="138"/>
    </row>
    <row r="940" spans="6:6" x14ac:dyDescent="0.35">
      <c r="F940" s="138"/>
    </row>
    <row r="941" spans="6:6" x14ac:dyDescent="0.35">
      <c r="F941" s="138"/>
    </row>
    <row r="942" spans="6:6" x14ac:dyDescent="0.35">
      <c r="F942" s="138"/>
    </row>
    <row r="943" spans="6:6" x14ac:dyDescent="0.35">
      <c r="F943" s="138"/>
    </row>
    <row r="944" spans="6:6" x14ac:dyDescent="0.35">
      <c r="F944" s="138"/>
    </row>
    <row r="945" spans="6:6" x14ac:dyDescent="0.35">
      <c r="F945" s="138"/>
    </row>
    <row r="946" spans="6:6" x14ac:dyDescent="0.35">
      <c r="F946" s="138"/>
    </row>
    <row r="947" spans="6:6" x14ac:dyDescent="0.35">
      <c r="F947" s="138"/>
    </row>
    <row r="948" spans="6:6" x14ac:dyDescent="0.35">
      <c r="F948" s="138"/>
    </row>
    <row r="949" spans="6:6" x14ac:dyDescent="0.35">
      <c r="F949" s="138"/>
    </row>
    <row r="950" spans="6:6" x14ac:dyDescent="0.35">
      <c r="F950" s="138"/>
    </row>
    <row r="951" spans="6:6" x14ac:dyDescent="0.35">
      <c r="F951" s="138"/>
    </row>
    <row r="952" spans="6:6" x14ac:dyDescent="0.35">
      <c r="F952" s="138"/>
    </row>
    <row r="953" spans="6:6" x14ac:dyDescent="0.35">
      <c r="F953" s="138"/>
    </row>
    <row r="954" spans="6:6" x14ac:dyDescent="0.35">
      <c r="F954" s="138"/>
    </row>
    <row r="955" spans="6:6" x14ac:dyDescent="0.35">
      <c r="F955" s="138"/>
    </row>
    <row r="956" spans="6:6" x14ac:dyDescent="0.35">
      <c r="F956" s="138"/>
    </row>
    <row r="957" spans="6:6" x14ac:dyDescent="0.35">
      <c r="F957" s="138"/>
    </row>
    <row r="958" spans="6:6" x14ac:dyDescent="0.35">
      <c r="F958" s="138"/>
    </row>
    <row r="959" spans="6:6" x14ac:dyDescent="0.35">
      <c r="F959" s="138"/>
    </row>
    <row r="960" spans="6:6" x14ac:dyDescent="0.35">
      <c r="F960" s="138"/>
    </row>
    <row r="961" spans="6:6" x14ac:dyDescent="0.35">
      <c r="F961" s="138"/>
    </row>
    <row r="962" spans="6:6" x14ac:dyDescent="0.35">
      <c r="F962" s="138"/>
    </row>
    <row r="963" spans="6:6" x14ac:dyDescent="0.35">
      <c r="F963" s="138"/>
    </row>
    <row r="964" spans="6:6" x14ac:dyDescent="0.35">
      <c r="F964" s="138"/>
    </row>
    <row r="965" spans="6:6" x14ac:dyDescent="0.35">
      <c r="F965" s="138"/>
    </row>
    <row r="966" spans="6:6" x14ac:dyDescent="0.35">
      <c r="F966" s="138"/>
    </row>
    <row r="967" spans="6:6" x14ac:dyDescent="0.35">
      <c r="F967" s="138"/>
    </row>
    <row r="968" spans="6:6" x14ac:dyDescent="0.35">
      <c r="F968" s="138"/>
    </row>
    <row r="969" spans="6:6" x14ac:dyDescent="0.35">
      <c r="F969" s="138"/>
    </row>
    <row r="970" spans="6:6" x14ac:dyDescent="0.35">
      <c r="F970" s="138"/>
    </row>
    <row r="971" spans="6:6" x14ac:dyDescent="0.35">
      <c r="F971" s="138"/>
    </row>
    <row r="972" spans="6:6" x14ac:dyDescent="0.35">
      <c r="F972" s="138"/>
    </row>
    <row r="973" spans="6:6" x14ac:dyDescent="0.35">
      <c r="F973" s="138"/>
    </row>
    <row r="974" spans="6:6" x14ac:dyDescent="0.35">
      <c r="F974" s="138"/>
    </row>
    <row r="975" spans="6:6" x14ac:dyDescent="0.35">
      <c r="F975" s="138"/>
    </row>
    <row r="976" spans="6:6" x14ac:dyDescent="0.35">
      <c r="F976" s="138"/>
    </row>
    <row r="977" spans="6:6" x14ac:dyDescent="0.35">
      <c r="F977" s="138"/>
    </row>
    <row r="978" spans="6:6" x14ac:dyDescent="0.35">
      <c r="F978" s="138"/>
    </row>
    <row r="979" spans="6:6" x14ac:dyDescent="0.35">
      <c r="F979" s="138"/>
    </row>
    <row r="980" spans="6:6" x14ac:dyDescent="0.35">
      <c r="F980" s="138"/>
    </row>
    <row r="981" spans="6:6" x14ac:dyDescent="0.35">
      <c r="F981" s="138"/>
    </row>
    <row r="982" spans="6:6" x14ac:dyDescent="0.35">
      <c r="F982" s="138"/>
    </row>
    <row r="983" spans="6:6" x14ac:dyDescent="0.35">
      <c r="F983" s="138"/>
    </row>
    <row r="984" spans="6:6" x14ac:dyDescent="0.35">
      <c r="F984" s="138"/>
    </row>
    <row r="985" spans="6:6" x14ac:dyDescent="0.35">
      <c r="F985" s="138"/>
    </row>
    <row r="986" spans="6:6" x14ac:dyDescent="0.35">
      <c r="F986" s="138"/>
    </row>
    <row r="987" spans="6:6" x14ac:dyDescent="0.35">
      <c r="F987" s="138"/>
    </row>
    <row r="988" spans="6:6" x14ac:dyDescent="0.35">
      <c r="F988" s="138"/>
    </row>
    <row r="989" spans="6:6" x14ac:dyDescent="0.35">
      <c r="F989" s="138"/>
    </row>
    <row r="990" spans="6:6" x14ac:dyDescent="0.35">
      <c r="F990" s="138"/>
    </row>
    <row r="991" spans="6:6" x14ac:dyDescent="0.35">
      <c r="F991" s="138"/>
    </row>
    <row r="992" spans="6:6" x14ac:dyDescent="0.35">
      <c r="F992" s="138"/>
    </row>
    <row r="993" spans="6:6" x14ac:dyDescent="0.35">
      <c r="F993" s="138"/>
    </row>
    <row r="994" spans="6:6" x14ac:dyDescent="0.35">
      <c r="F994" s="138"/>
    </row>
    <row r="995" spans="6:6" x14ac:dyDescent="0.35">
      <c r="F995" s="138"/>
    </row>
    <row r="996" spans="6:6" x14ac:dyDescent="0.35">
      <c r="F996" s="138"/>
    </row>
    <row r="997" spans="6:6" x14ac:dyDescent="0.35">
      <c r="F997" s="138"/>
    </row>
    <row r="998" spans="6:6" x14ac:dyDescent="0.35">
      <c r="F998" s="138"/>
    </row>
    <row r="999" spans="6:6" x14ac:dyDescent="0.35">
      <c r="F999" s="138"/>
    </row>
    <row r="1000" spans="6:6" x14ac:dyDescent="0.35">
      <c r="F1000" s="138"/>
    </row>
    <row r="1001" spans="6:6" x14ac:dyDescent="0.35">
      <c r="F1001" s="138"/>
    </row>
    <row r="1002" spans="6:6" x14ac:dyDescent="0.35">
      <c r="F1002" s="138"/>
    </row>
    <row r="1003" spans="6:6" x14ac:dyDescent="0.35">
      <c r="F1003" s="138"/>
    </row>
    <row r="1004" spans="6:6" x14ac:dyDescent="0.35">
      <c r="F1004" s="138"/>
    </row>
    <row r="1005" spans="6:6" x14ac:dyDescent="0.35">
      <c r="F1005" s="138"/>
    </row>
    <row r="1006" spans="6:6" x14ac:dyDescent="0.35">
      <c r="F1006" s="138"/>
    </row>
    <row r="1007" spans="6:6" x14ac:dyDescent="0.35">
      <c r="F1007" s="138"/>
    </row>
    <row r="1008" spans="6:6" x14ac:dyDescent="0.35">
      <c r="F1008" s="138"/>
    </row>
    <row r="1009" spans="6:6" x14ac:dyDescent="0.35">
      <c r="F1009" s="138"/>
    </row>
    <row r="1010" spans="6:6" x14ac:dyDescent="0.35">
      <c r="F1010" s="138"/>
    </row>
    <row r="1011" spans="6:6" x14ac:dyDescent="0.35">
      <c r="F1011" s="138"/>
    </row>
    <row r="1012" spans="6:6" x14ac:dyDescent="0.35">
      <c r="F1012" s="138"/>
    </row>
    <row r="1013" spans="6:6" x14ac:dyDescent="0.35">
      <c r="F1013" s="138"/>
    </row>
    <row r="1014" spans="6:6" x14ac:dyDescent="0.35">
      <c r="F1014" s="138"/>
    </row>
    <row r="1015" spans="6:6" x14ac:dyDescent="0.35">
      <c r="F1015" s="138"/>
    </row>
    <row r="1016" spans="6:6" x14ac:dyDescent="0.35">
      <c r="F1016" s="138"/>
    </row>
    <row r="1017" spans="6:6" x14ac:dyDescent="0.35">
      <c r="F1017" s="138"/>
    </row>
    <row r="1018" spans="6:6" x14ac:dyDescent="0.35">
      <c r="F1018" s="138"/>
    </row>
    <row r="1019" spans="6:6" x14ac:dyDescent="0.35">
      <c r="F1019" s="138"/>
    </row>
  </sheetData>
  <sheetProtection algorithmName="SHA-512" hashValue="zO6F8fy9n0Sp8AsKvy2njdxW7vpARFUk6HMOwggkuDgtG301pcQpCtuSHM0hv3AsYXegdwLhh11DDMFTpPpJ1A==" saltValue="leB82Fi8fJESrr4FR0u4Dg==" spinCount="100000" sheet="1" objects="1" scenarios="1" selectLockedCells="1"/>
  <mergeCells count="5">
    <mergeCell ref="A1:A2"/>
    <mergeCell ref="B1:B2"/>
    <mergeCell ref="A4:B4"/>
    <mergeCell ref="A6:B6"/>
    <mergeCell ref="B40:C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Variables</vt:lpstr>
      <vt:lpstr>Intro</vt:lpstr>
      <vt:lpstr>Info</vt:lpstr>
      <vt:lpstr>Public</vt:lpstr>
      <vt:lpstr>AddPub</vt:lpstr>
      <vt:lpstr>Pro</vt:lpstr>
      <vt:lpstr>AddPro</vt:lpstr>
      <vt:lpstr>Confirm</vt:lpstr>
      <vt:lpstr>DB</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CITT-TCCE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Suwalski</dc:creator>
  <cp:lastModifiedBy>Paula Place</cp:lastModifiedBy>
  <cp:lastPrinted>2024-07-29T18:59:40Z</cp:lastPrinted>
  <dcterms:created xsi:type="dcterms:W3CDTF">2013-02-14T16:37:31Z</dcterms:created>
  <dcterms:modified xsi:type="dcterms:W3CDTF">2026-07-29T15:32:08Z</dcterms:modified>
</cp:coreProperties>
</file>